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Moje dokumenty\Peter 2019\NBS\ZK\"/>
    </mc:Choice>
  </mc:AlternateContent>
  <bookViews>
    <workbookView xWindow="0" yWindow="0" windowWidth="0" windowHeight="0"/>
  </bookViews>
  <sheets>
    <sheet name="Rekapitulácia stavby" sheetId="1" r:id="rId1"/>
    <sheet name="POD - Projekt organizácie..." sheetId="2" r:id="rId2"/>
    <sheet name="TDZO - Obnova trvalého do..." sheetId="3" r:id="rId3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'POD - Projekt organizácie...'!$C$118:$K$222</definedName>
    <definedName name="_xlnm.Print_Area" localSheetId="1">'POD - Projekt organizácie...'!$C$4:$J$39,'POD - Projekt organizácie...'!$C$50:$J$76,'POD - Projekt organizácie...'!$C$82:$J$100,'POD - Projekt organizácie...'!$C$106:$J$222</definedName>
    <definedName name="_xlnm.Print_Titles" localSheetId="1">'POD - Projekt organizácie...'!$118:$118</definedName>
    <definedName name="_xlnm._FilterDatabase" localSheetId="2" hidden="1">'TDZO - Obnova trvalého do...'!$C$120:$K$189</definedName>
    <definedName name="_xlnm.Print_Area" localSheetId="2">'TDZO - Obnova trvalého do...'!$C$4:$J$39,'TDZO - Obnova trvalého do...'!$C$50:$J$76,'TDZO - Obnova trvalého do...'!$C$82:$J$102,'TDZO - Obnova trvalého do...'!$C$108:$J$189</definedName>
    <definedName name="_xlnm.Print_Titles" localSheetId="2">'TDZO - Obnova trvalého do...'!$120:$120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6"/>
  <c r="BH186"/>
  <c r="BG186"/>
  <c r="BE186"/>
  <c r="T186"/>
  <c r="T185"/>
  <c r="T184"/>
  <c r="R186"/>
  <c r="R185"/>
  <c r="R184"/>
  <c r="P186"/>
  <c r="P185"/>
  <c r="P184"/>
  <c r="BI183"/>
  <c r="BH183"/>
  <c r="BG183"/>
  <c r="BE183"/>
  <c r="T183"/>
  <c r="T182"/>
  <c r="R183"/>
  <c r="R182"/>
  <c r="P183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67"/>
  <c r="BH167"/>
  <c r="BG167"/>
  <c r="BE167"/>
  <c r="T167"/>
  <c r="R167"/>
  <c r="P167"/>
  <c r="BI161"/>
  <c r="BH161"/>
  <c r="BG161"/>
  <c r="BE161"/>
  <c r="T161"/>
  <c r="R161"/>
  <c r="P161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2" r="J37"/>
  <c r="J36"/>
  <c i="1" r="AY95"/>
  <c i="2" r="J35"/>
  <c i="1" r="AX95"/>
  <c i="2" r="BI222"/>
  <c r="BH222"/>
  <c r="BG222"/>
  <c r="BE222"/>
  <c r="T222"/>
  <c r="T221"/>
  <c r="R222"/>
  <c r="R221"/>
  <c r="P222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188"/>
  <c r="BH188"/>
  <c r="BG188"/>
  <c r="BE188"/>
  <c r="T188"/>
  <c r="R188"/>
  <c r="P188"/>
  <c r="BI171"/>
  <c r="BH171"/>
  <c r="BG171"/>
  <c r="BE171"/>
  <c r="T171"/>
  <c r="R171"/>
  <c r="P171"/>
  <c r="BI170"/>
  <c r="BH170"/>
  <c r="BG170"/>
  <c r="BE170"/>
  <c r="T170"/>
  <c r="R170"/>
  <c r="P170"/>
  <c r="BI153"/>
  <c r="BH153"/>
  <c r="BG153"/>
  <c r="BE153"/>
  <c r="T153"/>
  <c r="R153"/>
  <c r="P153"/>
  <c r="BI152"/>
  <c r="BH152"/>
  <c r="BG152"/>
  <c r="BE152"/>
  <c r="T152"/>
  <c r="R152"/>
  <c r="P152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3" r="BK186"/>
  <c r="J186"/>
  <c r="BK183"/>
  <c r="J183"/>
  <c r="BK181"/>
  <c r="J181"/>
  <c r="BK179"/>
  <c r="J179"/>
  <c r="BK178"/>
  <c r="J178"/>
  <c r="BK176"/>
  <c r="J176"/>
  <c r="BK175"/>
  <c r="J175"/>
  <c r="BK173"/>
  <c r="J173"/>
  <c r="BK167"/>
  <c r="J167"/>
  <c r="BK161"/>
  <c r="J161"/>
  <c r="BK155"/>
  <c r="J155"/>
  <c r="BK153"/>
  <c r="J153"/>
  <c r="BK151"/>
  <c r="J151"/>
  <c r="BK149"/>
  <c r="J149"/>
  <c r="BK147"/>
  <c r="J147"/>
  <c r="BK146"/>
  <c r="J146"/>
  <c r="BK145"/>
  <c r="J144"/>
  <c r="BK143"/>
  <c r="J143"/>
  <c r="BK141"/>
  <c r="J141"/>
  <c r="BK139"/>
  <c r="J139"/>
  <c r="BK130"/>
  <c r="J130"/>
  <c r="BK129"/>
  <c r="BK127"/>
  <c r="BK126"/>
  <c r="J124"/>
  <c i="2" r="BK220"/>
  <c r="BK217"/>
  <c r="J216"/>
  <c r="BK215"/>
  <c r="J214"/>
  <c r="BK211"/>
  <c r="BK188"/>
  <c r="J170"/>
  <c r="J153"/>
  <c r="BK152"/>
  <c r="J133"/>
  <c r="J132"/>
  <c r="J130"/>
  <c r="J128"/>
  <c r="BK127"/>
  <c r="BK125"/>
  <c i="3" r="J128"/>
  <c i="2" r="J218"/>
  <c r="BK213"/>
  <c r="BK210"/>
  <c r="J208"/>
  <c r="J207"/>
  <c r="J188"/>
  <c r="J171"/>
  <c r="J126"/>
  <c r="J125"/>
  <c r="J124"/>
  <c r="BK122"/>
  <c i="3" r="J129"/>
  <c r="BK128"/>
  <c r="J127"/>
  <c r="J126"/>
  <c r="BK124"/>
  <c i="2" r="BK222"/>
  <c r="J222"/>
  <c r="J220"/>
  <c r="BK218"/>
  <c r="J217"/>
  <c r="BK216"/>
  <c r="J215"/>
  <c r="BK214"/>
  <c r="J213"/>
  <c r="J211"/>
  <c r="J210"/>
  <c r="BK208"/>
  <c r="BK207"/>
  <c r="BK171"/>
  <c r="BK153"/>
  <c r="J152"/>
  <c r="BK135"/>
  <c r="BK133"/>
  <c r="BK132"/>
  <c r="BK128"/>
  <c r="J127"/>
  <c r="BK126"/>
  <c r="BK124"/>
  <c r="J122"/>
  <c i="3" r="J145"/>
  <c r="BK144"/>
  <c i="2" r="BK170"/>
  <c r="J135"/>
  <c r="BK130"/>
  <c i="1" r="AS94"/>
  <c i="2" l="1" r="BK121"/>
  <c r="J121"/>
  <c r="J98"/>
  <c r="R121"/>
  <c r="R120"/>
  <c r="R119"/>
  <c r="P121"/>
  <c r="P120"/>
  <c r="P119"/>
  <c i="1" r="AU95"/>
  <c i="2" r="T121"/>
  <c r="T120"/>
  <c r="T119"/>
  <c i="3" r="BK123"/>
  <c r="J123"/>
  <c r="J98"/>
  <c r="P123"/>
  <c r="P122"/>
  <c r="P121"/>
  <c i="1" r="AU96"/>
  <c i="3" r="R123"/>
  <c r="R122"/>
  <c r="R121"/>
  <c r="T123"/>
  <c r="T122"/>
  <c r="T121"/>
  <c i="2" r="F116"/>
  <c r="BF122"/>
  <c r="BF124"/>
  <c r="BF127"/>
  <c r="E109"/>
  <c r="BF126"/>
  <c r="BF128"/>
  <c r="BF135"/>
  <c r="BF188"/>
  <c r="BF214"/>
  <c r="BF222"/>
  <c r="BK221"/>
  <c r="J221"/>
  <c r="J99"/>
  <c i="3" r="E85"/>
  <c r="F118"/>
  <c r="BF127"/>
  <c i="2" r="J113"/>
  <c r="BF132"/>
  <c r="BF153"/>
  <c r="BF171"/>
  <c r="BF207"/>
  <c r="BF208"/>
  <c r="BF215"/>
  <c i="3" r="J115"/>
  <c i="2" r="BF125"/>
  <c r="BF130"/>
  <c r="BF133"/>
  <c r="BF152"/>
  <c r="BF170"/>
  <c r="BF210"/>
  <c r="BF211"/>
  <c r="BF213"/>
  <c r="BF216"/>
  <c r="BF217"/>
  <c r="BF218"/>
  <c r="BF220"/>
  <c i="3" r="BF124"/>
  <c r="BF126"/>
  <c r="BF128"/>
  <c r="BF129"/>
  <c r="BF130"/>
  <c r="BF139"/>
  <c r="BF141"/>
  <c r="BF143"/>
  <c r="BF144"/>
  <c r="BF145"/>
  <c r="BF146"/>
  <c r="BF147"/>
  <c r="BF149"/>
  <c r="BF151"/>
  <c r="BF153"/>
  <c r="BF155"/>
  <c r="BF161"/>
  <c r="BF167"/>
  <c r="BF173"/>
  <c r="BF175"/>
  <c r="BF176"/>
  <c r="BF178"/>
  <c r="BF179"/>
  <c r="BF181"/>
  <c r="BF183"/>
  <c r="BF186"/>
  <c r="BK182"/>
  <c r="J182"/>
  <c r="J99"/>
  <c r="BK185"/>
  <c r="J185"/>
  <c r="J101"/>
  <c i="2" r="F36"/>
  <c i="1" r="BC95"/>
  <c i="3" r="F37"/>
  <c i="1" r="BD96"/>
  <c i="2" r="F37"/>
  <c i="1" r="BD95"/>
  <c i="3" r="F36"/>
  <c i="1" r="BC96"/>
  <c i="2" r="J33"/>
  <c i="1" r="AV95"/>
  <c i="3" r="F33"/>
  <c i="1" r="AZ96"/>
  <c i="2" r="F35"/>
  <c i="1" r="BB95"/>
  <c i="3" r="F35"/>
  <c i="1" r="BB96"/>
  <c i="2" r="F33"/>
  <c i="1" r="AZ95"/>
  <c i="3" r="J33"/>
  <c i="1" r="AV96"/>
  <c i="2" l="1" r="BK120"/>
  <c r="J120"/>
  <c r="J97"/>
  <c i="3" r="BK122"/>
  <c r="J122"/>
  <c r="J97"/>
  <c r="BK184"/>
  <c r="J184"/>
  <c r="J100"/>
  <c i="1" r="BD94"/>
  <c r="W33"/>
  <c r="AU94"/>
  <c i="3" r="F34"/>
  <c i="1" r="BA96"/>
  <c i="2" r="F34"/>
  <c i="1" r="BA95"/>
  <c r="AZ94"/>
  <c r="W29"/>
  <c r="BB94"/>
  <c r="W31"/>
  <c i="2" r="J34"/>
  <c i="1" r="AW95"/>
  <c r="AT95"/>
  <c r="BC94"/>
  <c r="AY94"/>
  <c i="3" r="J34"/>
  <c i="1" r="AW96"/>
  <c r="AT96"/>
  <c i="2" l="1" r="BK119"/>
  <c r="J119"/>
  <c r="J96"/>
  <c i="3" r="BK121"/>
  <c r="J121"/>
  <c r="J96"/>
  <c i="1" r="BA94"/>
  <c r="AW94"/>
  <c r="AK30"/>
  <c r="AV94"/>
  <c r="AK29"/>
  <c r="W32"/>
  <c r="AX94"/>
  <c l="1" r="W30"/>
  <c i="3" r="J30"/>
  <c i="1" r="AG96"/>
  <c r="AN96"/>
  <c i="2" r="J30"/>
  <c i="1" r="AG95"/>
  <c r="AN95"/>
  <c r="AT94"/>
  <c i="2" l="1" r="J39"/>
  <c i="3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<sst xmlns="http://schemas.openxmlformats.org/spreadsheetml/2006/main">
  <si>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</si>
  <si>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</si>
  <si>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</si>
  <si>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</si>
  <si>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</si>
  <si>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{da15840c-6673-4292-bfe2-9a335b3ab099}</t>
  </si>
  <si>
    <t>0,001</t>
  </si>
  <si>
    <t>20</t>
  </si>
  <si>
    <t>0,01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</si>
  <si>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</si>
  <si>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</si>
  <si>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</si>
  <si>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</si>
  <si>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OPP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</si>
  <si>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</si>
  <si>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</si>
  <si>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OPRAVA POŠKODENÝCH PODLÁH A RKONŠTRUKCIA PRIESTORU GARÁŽÍ NA 3.PP, 2.PP, 1.PP, MEZANÍNU, HOSPODÁRSKEHO A BANKOVÉHO DVORA</t>
  </si>
  <si>
    <t>JKSO:</t>
  </si>
  <si>
    <t>KS:</t>
  </si>
  <si>
    <t>Miesto:</t>
  </si>
  <si>
    <t>Imricha Karvaša 1, BA</t>
  </si>
  <si>
    <t>Dátum:</t>
  </si>
  <si>
    <t>8. 7. 2019</t>
  </si>
  <si>
    <t>Objednávateľ:</t>
  </si>
  <si>
    <t>IČO:</t>
  </si>
  <si>
    <t>NBS a.s.</t>
  </si>
  <si>
    <t>IČ DPH:</t>
  </si>
  <si>
    <t>Zhotoviteľ:</t>
  </si>
  <si>
    <t>Vyplň údaj</t>
  </si>
  <si>
    <t>Projektant:</t>
  </si>
  <si>
    <t>BKPŠ s.r.o., DS-projekt s.r.o.</t>
  </si>
  <si>
    <t>True</t>
  </si>
  <si>
    <t>Spracovateľ:</t>
  </si>
  <si>
    <t>Ing. Peter Steiner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</si>
  <si>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</si>
  <si>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</si>
  <si>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</si>
  <si>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</si>
  <si>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</si>
  <si>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</si>
  <si>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</si>
  <si>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</si>
  <si>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</si>
  <si>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</si>
  <si>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</si>
  <si>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</si>
  <si>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</si>
  <si>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</si>
  <si>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</si>
  <si>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</si>
  <si>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</si>
  <si>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</si>
  <si>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</si>
  <si>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</si>
  <si>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</si>
  <si>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</si>
  <si>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</si>
  <si>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</si>
  <si>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</si>
  <si>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</si>
  <si>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</si>
  <si>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</si>
  <si>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</si>
  <si>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</si>
  <si>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</si>
  <si>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</si>
  <si>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</si>
  <si>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</si>
  <si>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</si>
  <si>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</si>
  <si>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</si>
  <si>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</si>
  <si>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</si>
  <si>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</si>
  <si>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</si>
  <si>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</si>
  <si>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</si>
  <si>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</si>
  <si>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</si>
  <si>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</si>
  <si>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POD</t>
  </si>
  <si>
    <t>Projekt organizácie dopravy</t>
  </si>
  <si>
    <t>STA</t>
  </si>
  <si>
    <t>1</t>
  </si>
  <si>
    <t>{047a20cc-069c-4fdb-8657-1f14817aab90}</t>
  </si>
  <si>
    <t>TDZO</t>
  </si>
  <si>
    <t>Obnova trvalého dopravného značenia v garáži</t>
  </si>
  <si>
    <t>{e7711b44-b8a2-455a-ac53-8e366e554b4b}</t>
  </si>
  <si>
    <t>KRYCÍ LIST ROZPOČTU</t>
  </si>
  <si>
    <t>Objekt:</t>
  </si>
  <si>
    <t>POD - Projekt organizácie dopravy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</si>
  <si>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</si>
  <si>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</si>
  <si>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</si>
  <si>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</si>
  <si>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</si>
  <si>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</si>
  <si>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</si>
  <si>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</si>
  <si>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</si>
  <si>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</si>
  <si>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</si>
  <si>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</si>
  <si>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</si>
  <si>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</si>
  <si>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</si>
  <si>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</si>
  <si>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</si>
  <si>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</si>
  <si>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</si>
  <si>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</si>
  <si>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</si>
  <si>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</si>
  <si>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</si>
  <si>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</si>
  <si>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</si>
  <si>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</si>
  <si>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914001111</t>
  </si>
  <si>
    <t>Osadenie a montáž cestnej zvislej dopravnej značky na stĺpik, stĺp, konzolu alebo objekt</t>
  </si>
  <si>
    <t>ks</t>
  </si>
  <si>
    <t>4</t>
  </si>
  <si>
    <t>2</t>
  </si>
  <si>
    <t>401064721</t>
  </si>
  <si>
    <t>VV</t>
  </si>
  <si>
    <t xml:space="preserve">1+1  "1.NP - I. ETAPA, značky B20 + B31a (zostanú počas celej doby rekonštrukcie)</t>
  </si>
  <si>
    <t>M</t>
  </si>
  <si>
    <t>404410006800</t>
  </si>
  <si>
    <t>Výstražná značka A4b (Zúžená vozovka sprava), rozmer 700 mm, fólia RA1, pozinkovaná</t>
  </si>
  <si>
    <t>8</t>
  </si>
  <si>
    <t>-2456386</t>
  </si>
  <si>
    <t>3</t>
  </si>
  <si>
    <t>404410007100</t>
  </si>
  <si>
    <t>Výstražná značka A4c (Zúžená vozovka zľava), rozmer 700 mm, fólia RA1, pozinkovaná</t>
  </si>
  <si>
    <t>1031026520</t>
  </si>
  <si>
    <t>404410009500</t>
  </si>
  <si>
    <t>Výstražná značka A12 (Svetelné signály), rozmer 700 mm, fólia RA1, pozinkovaná</t>
  </si>
  <si>
    <t>-640562144</t>
  </si>
  <si>
    <t>5</t>
  </si>
  <si>
    <t>404410044700</t>
  </si>
  <si>
    <t>Zákazová značka B1 (Zákaz vjazdu všetkých vozidiel v oboch smeroch), rozmer 500 mm, fólia RA1, pozinkovaná</t>
  </si>
  <si>
    <t>698572066</t>
  </si>
  <si>
    <t>6</t>
  </si>
  <si>
    <t>404410050200</t>
  </si>
  <si>
    <t>Zákazová značka B20 (Zákaz vjazdu vozidiel alebo súprav vozidiel, ktorých dĺžka presahuje vyznačenú hranicu), rozmer 700 mm, fólia RA1, pozinkovaná</t>
  </si>
  <si>
    <t>1290660507</t>
  </si>
  <si>
    <t xml:space="preserve">1  "B20 (2,10m)</t>
  </si>
  <si>
    <t>7</t>
  </si>
  <si>
    <t>404410054400</t>
  </si>
  <si>
    <t>Zákazová značka B31a (Najvyššia dovolená rýchlosť), rozmer 700 mm, fólia RA1, pozinkovaná</t>
  </si>
  <si>
    <t>970311688</t>
  </si>
  <si>
    <t xml:space="preserve">1  "B31a (10)</t>
  </si>
  <si>
    <t>404410195700</t>
  </si>
  <si>
    <t>Dodatková tabuľka E7 (Smerová šípka), rozmer 500x150 mm, Zn plech so zahnutým lisovaným okrajom I. trieda, EG, 7 rokov</t>
  </si>
  <si>
    <t>1405135832</t>
  </si>
  <si>
    <t>404410197400</t>
  </si>
  <si>
    <t>Dodatková tabuľka E12 (Dodatková tabuľa s textom), rozmer 500x500 mm, Zn plech so zahnutým lisovaným okrajom I. trieda, EG, 7 rokov</t>
  </si>
  <si>
    <t>580680108</t>
  </si>
  <si>
    <t xml:space="preserve">1  "E12 (OKREM VOZIDIEL STAVBY)</t>
  </si>
  <si>
    <t>10</t>
  </si>
  <si>
    <t>914811112</t>
  </si>
  <si>
    <t>Montáž gumeného podstavca dočasnej dopravnej značky</t>
  </si>
  <si>
    <t>-1560496615</t>
  </si>
  <si>
    <t xml:space="preserve">2  "1.NP - I. ETAPA</t>
  </si>
  <si>
    <t xml:space="preserve">1  "1.NP - III. ETAPA (zostáva aj pre IV. ETAPU)</t>
  </si>
  <si>
    <t xml:space="preserve">1  "1.NP - IV. ETAPA</t>
  </si>
  <si>
    <t xml:space="preserve">5  "1.PP - I. ETAPA</t>
  </si>
  <si>
    <t xml:space="preserve">4  "1.PP - II. ETAPA</t>
  </si>
  <si>
    <t xml:space="preserve">4  "1.PP - III. ETAPA</t>
  </si>
  <si>
    <t>4 "1.PP - IV. ETAPA</t>
  </si>
  <si>
    <t xml:space="preserve">5  "2.PP - I. ETAPA</t>
  </si>
  <si>
    <t xml:space="preserve">4  "2.PP - II. ETAPA</t>
  </si>
  <si>
    <t xml:space="preserve">4  "2.PP - III. ETAPA</t>
  </si>
  <si>
    <t xml:space="preserve">4  "2.PP - IV. ETAPA</t>
  </si>
  <si>
    <t xml:space="preserve">5  "3.PP - I. ETAPA</t>
  </si>
  <si>
    <t xml:space="preserve">4  "3.PP - II. ETAPA</t>
  </si>
  <si>
    <t xml:space="preserve">4  "3.PP - III. ETAPA</t>
  </si>
  <si>
    <t xml:space="preserve">4  "3.PP - IV. ETAPA</t>
  </si>
  <si>
    <t>Súčet</t>
  </si>
  <si>
    <t>11</t>
  </si>
  <si>
    <t>404490008900</t>
  </si>
  <si>
    <t>Podstavec gumený, dxš 900x450 mm, pre stĺpiky dopravného značenia</t>
  </si>
  <si>
    <t>-442035031</t>
  </si>
  <si>
    <t>12</t>
  </si>
  <si>
    <t>914811113</t>
  </si>
  <si>
    <t>Montáž stĺpika dĺžky do 2 m dočasnej dopravnej značky</t>
  </si>
  <si>
    <t>724879583</t>
  </si>
  <si>
    <t>13</t>
  </si>
  <si>
    <t>404490008500</t>
  </si>
  <si>
    <t>Stĺpik Zn, rozmer 40x40 mm, dĺžka 2 m, (červeno - biely reflexný polep), pre dopravné značky</t>
  </si>
  <si>
    <t>-817698424</t>
  </si>
  <si>
    <t>14</t>
  </si>
  <si>
    <t>914812111</t>
  </si>
  <si>
    <t>Montáž dočasnej dopravnej značky samostatnej základnej</t>
  </si>
  <si>
    <t>1469076793</t>
  </si>
  <si>
    <t xml:space="preserve">1+1+2+1  "1.NP - I. ETAPA (A4b+A4c+2xA12+E7)</t>
  </si>
  <si>
    <t xml:space="preserve">1+1+1  "1.NP - III. ETAPA (A4c+A12+E7), A12+E7  zostáva aj do IV. ETAPY</t>
  </si>
  <si>
    <t xml:space="preserve">1+1+1  "1.NP - IV. ETAPA (A4b+A4c+A12)</t>
  </si>
  <si>
    <t xml:space="preserve">2+2+4+1+1  "1.PP - I. ETAPA (2xA4b+2xA4c+4xA12+B1+E12)</t>
  </si>
  <si>
    <t xml:space="preserve">2+2+4  "1.PP - II. ETAPA (2xA4b+2xA4c+4xA12)</t>
  </si>
  <si>
    <t xml:space="preserve">2+2+4  "1.PP - III. ETAPA (2xA4b+2xA4c+4xA12) </t>
  </si>
  <si>
    <t xml:space="preserve">2+2+4  "1.PP - IV. ETAPA (2xA4b+2xA4c+4xA12)</t>
  </si>
  <si>
    <t xml:space="preserve">2+2+4+1+1  "2.PP - I. ETAPA (2xA4b+2xA4c+4xA12+B1+E12)</t>
  </si>
  <si>
    <t xml:space="preserve">2+2+4  "2.PP - II. ETAPA (2xA4b+2xA4c+4xA12)</t>
  </si>
  <si>
    <t xml:space="preserve">2+2+4  "2.PP - III. ETAPA (2xA4b+2xA4c+4xA12) </t>
  </si>
  <si>
    <t xml:space="preserve">2+2+4  "2.PP - IV. ETAPA (2xA4b+2xA4c+4xA12)</t>
  </si>
  <si>
    <t xml:space="preserve">2+2+4+1+1  "3.PP - I. ETAPA (2xA4b+2xA4c+4xA12+B1+E12)</t>
  </si>
  <si>
    <t xml:space="preserve">2+2+4  "3.PP - II. ETAPA (2xA4b+2xA4c+4xA12)</t>
  </si>
  <si>
    <t xml:space="preserve">2+2+4  "3.PP - III. ETAPA (2xA4b+2xA4c+4xA12) </t>
  </si>
  <si>
    <t xml:space="preserve">2+2+4  "3.PP - IV. ETAPA (2xA4b+2xA4c+4xA12)</t>
  </si>
  <si>
    <t>15</t>
  </si>
  <si>
    <t>915913111</t>
  </si>
  <si>
    <t>Montáž prenosnej semafórovej súpravy s 2 semaformi</t>
  </si>
  <si>
    <t>2121909989</t>
  </si>
  <si>
    <t>"Montáž prenosnej semaforovej súpravy BEZ ZAPOJENIA NA ZDROJ ELEKTRICKEJ ENERGIE !</t>
  </si>
  <si>
    <t xml:space="preserve">1  "1.NP - I. ETAPA</t>
  </si>
  <si>
    <t xml:space="preserve">1  "1.NP - II. ETAPA</t>
  </si>
  <si>
    <t xml:space="preserve">2  "1.NP - III. ETAPA</t>
  </si>
  <si>
    <t xml:space="preserve">2  "1.PP - I. ETAPA</t>
  </si>
  <si>
    <t xml:space="preserve">2  "1.PP - II. ETAPA</t>
  </si>
  <si>
    <t xml:space="preserve">2  "1.PP - III. ETAPA</t>
  </si>
  <si>
    <t xml:space="preserve">2  "1.PP - IV. ETAPA</t>
  </si>
  <si>
    <t xml:space="preserve">2  "2.PP - I. ETAPA</t>
  </si>
  <si>
    <t xml:space="preserve">2  "2.PP - II. ETAPA</t>
  </si>
  <si>
    <t xml:space="preserve">2  "2.PP - III. ETAPA</t>
  </si>
  <si>
    <t xml:space="preserve">2  "2.PP - IV. ETAPA</t>
  </si>
  <si>
    <t xml:space="preserve">2  "3.PP - I. ETAPA</t>
  </si>
  <si>
    <t xml:space="preserve">2  "3.PP - II. ETAPA</t>
  </si>
  <si>
    <t xml:space="preserve">2  "3.PP - III. ETAPA</t>
  </si>
  <si>
    <t xml:space="preserve">2  "3.PP - IV. ETAPA</t>
  </si>
  <si>
    <t>16</t>
  </si>
  <si>
    <t>404420000101</t>
  </si>
  <si>
    <t>LED - mobilná semafórová súprava s odpočtom času bez batérií</t>
  </si>
  <si>
    <t>-661017659</t>
  </si>
  <si>
    <t>17</t>
  </si>
  <si>
    <t>915914111</t>
  </si>
  <si>
    <t>Dočasné obmedzenie platnosti zakrytie základnej dopravnej značky</t>
  </si>
  <si>
    <t>-2143845019</t>
  </si>
  <si>
    <t xml:space="preserve">1+1  "A21+B27A</t>
  </si>
  <si>
    <t>18</t>
  </si>
  <si>
    <t>915914112</t>
  </si>
  <si>
    <t>Dočasné obmedzenie platnosti odkrytie základnej dopravnej značky</t>
  </si>
  <si>
    <t>-1123066693</t>
  </si>
  <si>
    <t>19</t>
  </si>
  <si>
    <t>966006211</t>
  </si>
  <si>
    <t xml:space="preserve">Odstránenie (demontáž) zvislej dopravnej značky zo stĺpov, stĺpikov alebo konzol,  -0,00400t</t>
  </si>
  <si>
    <t>1408797818</t>
  </si>
  <si>
    <t xml:space="preserve">1+1  " značky B20 + B31a (po skončení rekonštrukcie)</t>
  </si>
  <si>
    <t>966811112</t>
  </si>
  <si>
    <t>Demontáž gumeného podstavca dočasnej dopravnej značky</t>
  </si>
  <si>
    <t>-662299528</t>
  </si>
  <si>
    <t>21</t>
  </si>
  <si>
    <t>966811113</t>
  </si>
  <si>
    <t>Demontáž stĺpika dĺžky do 2 m dočasnej dopravnej značky</t>
  </si>
  <si>
    <t>685162206</t>
  </si>
  <si>
    <t>22</t>
  </si>
  <si>
    <t>966812111</t>
  </si>
  <si>
    <t>Demontáž dočasnej dopravnej značky samostatnej základnej</t>
  </si>
  <si>
    <t>487131292</t>
  </si>
  <si>
    <t>23</t>
  </si>
  <si>
    <t>966823111</t>
  </si>
  <si>
    <t>Demontáž prenosnej semafórovej súpravy s 2 semaformi</t>
  </si>
  <si>
    <t>-1246489446</t>
  </si>
  <si>
    <t>24</t>
  </si>
  <si>
    <t>979084216</t>
  </si>
  <si>
    <t>Vodorovná doprava vybúraných hmôt po suchu bez naloženia, ale so zložením na vzdialenosť do 5 km</t>
  </si>
  <si>
    <t>t</t>
  </si>
  <si>
    <t>-1398072569</t>
  </si>
  <si>
    <t>25</t>
  </si>
  <si>
    <t>979084219</t>
  </si>
  <si>
    <t>Príplatok k cene za každých ďalších aj začatých 5 km nad 5 km</t>
  </si>
  <si>
    <t>275645375</t>
  </si>
  <si>
    <t xml:space="preserve">0,008*3  "predpokladcelkom do 20 km</t>
  </si>
  <si>
    <t>26</t>
  </si>
  <si>
    <t>979087213</t>
  </si>
  <si>
    <t>Nakladanie na dopravné prostriedky pre vodorovnú dopravu vybúraných hmôt</t>
  </si>
  <si>
    <t>335088999</t>
  </si>
  <si>
    <t>99</t>
  </si>
  <si>
    <t>Presun hmôt HSV</t>
  </si>
  <si>
    <t>27</t>
  </si>
  <si>
    <t>998224111</t>
  </si>
  <si>
    <t>Presun hmôt pre pozemné komunikácie s krytom monolitickým betónovým akejkoľvek dĺžky objektu</t>
  </si>
  <si>
    <t>1677010569</t>
  </si>
  <si>
    <t>TDZO - Obnova trvalého dopravného značenia v garáži</t>
  </si>
  <si>
    <t>PSV - Práce a dodávky PSV</t>
  </si>
  <si>
    <t xml:space="preserve">    783 - Nátery</t>
  </si>
  <si>
    <t>-503896890</t>
  </si>
  <si>
    <t xml:space="preserve">1+1+1+1+21+147+1+19+28  "podľa špecifikácie</t>
  </si>
  <si>
    <t>404410057900</t>
  </si>
  <si>
    <t>Zákazová značka B1 (Zákaz vjazdu všetkých vozidiel v oboch smeroch), rozmer 500 mm, fólia RA2, pozinkovaná</t>
  </si>
  <si>
    <t>-182733403</t>
  </si>
  <si>
    <t>404410064800</t>
  </si>
  <si>
    <t>Zákazová značka B24 (Zákaz vjazdu vozidiel, ktorých výška presahuje vyznačenú hranicu), rozmer 500 mm, fólia RA2, pozinkovaná</t>
  </si>
  <si>
    <t>-58502970</t>
  </si>
  <si>
    <t>404410067800</t>
  </si>
  <si>
    <t>Zákazová značka B31a (Najvyššia dovolená rýchlosť), rozmer 500 mm, fólia RA2, pozinkovaná</t>
  </si>
  <si>
    <t>-654900055</t>
  </si>
  <si>
    <t>404410098600</t>
  </si>
  <si>
    <t>Príkazová značka C17 (Rozsvieť svetlá), rozmer 500 mm, fólia RA2, pozinkovaná</t>
  </si>
  <si>
    <t>-778307056</t>
  </si>
  <si>
    <t>404410173600</t>
  </si>
  <si>
    <t>Informatívna smerová značka IS21 (Smerová tabuľa k miestnemu cieľu), rozmer 1500x330 mm, Zn plech so zahnutým lisovaným okrajom I. trieda, EG, 7 rokov</t>
  </si>
  <si>
    <t>427107396</t>
  </si>
  <si>
    <t xml:space="preserve">15  "IS21 (EXIT)</t>
  </si>
  <si>
    <t xml:space="preserve">1  "IS21 (VJAZD DO 1.PP)</t>
  </si>
  <si>
    <t xml:space="preserve">1  "IS21 (VJAZD DO 2.PP)</t>
  </si>
  <si>
    <t xml:space="preserve">1  "IS21 (VJAZD DO 3.PP)</t>
  </si>
  <si>
    <t xml:space="preserve">1  "IS21 (VÝJAZD DO 1.NP)</t>
  </si>
  <si>
    <t xml:space="preserve">1  "IS21 (VÝJAZD DO 1.PP)</t>
  </si>
  <si>
    <t xml:space="preserve">1  "IS21 (VÝJAZD DO 2.PP)</t>
  </si>
  <si>
    <t>404410194700</t>
  </si>
  <si>
    <t>Dodatková tabuľka E3 (Vzdialenosť), rozmer 500x150 mm, Zn plech so zahnutým lisovaným okrajom I. trieda, EG, 7 rokov</t>
  </si>
  <si>
    <t>363570461</t>
  </si>
  <si>
    <t xml:space="preserve">147  "Tabuľky na značenie PM s EČV</t>
  </si>
  <si>
    <t>1759095572</t>
  </si>
  <si>
    <t xml:space="preserve">1  "E12 (Zákaz vjazdu vozidiel s pohonom LPG)</t>
  </si>
  <si>
    <t>404450003600</t>
  </si>
  <si>
    <t>Zariadenie dopravné Z2a (Zábrana na označenie uzávierky), rozmer 1000x220 mm, Zn plech so založeným Al okrajovým profilom I. trieda, EG, 7 rokov</t>
  </si>
  <si>
    <t>1619898766</t>
  </si>
  <si>
    <t>404450003PC1</t>
  </si>
  <si>
    <t>Zariadenie dopravné Z2c, tabula rozmer 2100x750 mm</t>
  </si>
  <si>
    <t>1494292144</t>
  </si>
  <si>
    <t>914431111</t>
  </si>
  <si>
    <t>Osadenie a montáž dopravného zrkadla na stĺpik alebo nosnú konštrukciu</t>
  </si>
  <si>
    <t>-446812399</t>
  </si>
  <si>
    <t>404450000200</t>
  </si>
  <si>
    <t>Dopravné zrkadlo obdĺžnikové plastové, rozmer 800x600 mm, s úchytom na stĺpik d 60 mm</t>
  </si>
  <si>
    <t>-335783240</t>
  </si>
  <si>
    <t>915711612</t>
  </si>
  <si>
    <t>Vodorovné dopravné značenie dvojzložkovým studeným plastom deliacich čiar súvislých šírky 125 mm biela retroreflexná</t>
  </si>
  <si>
    <t>m</t>
  </si>
  <si>
    <t>359789136</t>
  </si>
  <si>
    <t xml:space="preserve">1861,47  "V1a, V10a, V10d</t>
  </si>
  <si>
    <t>915711712</t>
  </si>
  <si>
    <t>Vodorovné dopravné značenie dvojzložkovým studeným plastom deliacich čiar prerušovaných šírky 125 mm biela retroreflexná</t>
  </si>
  <si>
    <t>1879254085</t>
  </si>
  <si>
    <t xml:space="preserve">511,65  "V4 (0,5/0,5)</t>
  </si>
  <si>
    <t>915711812</t>
  </si>
  <si>
    <t>Vodorovné dopravné značenie dvojzložkovým studeným plastom vodiacich čiar súvislých šírky 250 mm biela retroreflexná</t>
  </si>
  <si>
    <t>822348767</t>
  </si>
  <si>
    <t xml:space="preserve">418,31  "V4</t>
  </si>
  <si>
    <t>915711912</t>
  </si>
  <si>
    <t>Vodorovné dopravné značenie dvojzložkovým studeným plastom vodiacich čiar prerušovaných šírky 250 mm biela retroreflexná</t>
  </si>
  <si>
    <t>1566157984</t>
  </si>
  <si>
    <t xml:space="preserve">716,16  "V4</t>
  </si>
  <si>
    <t>915721312</t>
  </si>
  <si>
    <t>Vodorovné dopravné značenie dvojzložkovým studeným plastom prechodov pre chodcov, šípky, symboly a pod., biela retroreflexná</t>
  </si>
  <si>
    <t>m2</t>
  </si>
  <si>
    <t>343709462</t>
  </si>
  <si>
    <t xml:space="preserve">26*1,5  "26 ks smerové šipky V9a</t>
  </si>
  <si>
    <t xml:space="preserve">1*1  "1 ks nápis na vozovke 1.PP</t>
  </si>
  <si>
    <t xml:space="preserve">1*1  "1 ks nápis na vozovke 2.PP</t>
  </si>
  <si>
    <t xml:space="preserve">1*1  "1 ks nápis na vozovke 3.PP</t>
  </si>
  <si>
    <t>915791111</t>
  </si>
  <si>
    <t>Predznačenie pre značenie striekané farbou z náterových hmôt deliace čiary, vodiace prúžky</t>
  </si>
  <si>
    <t>-1689231220</t>
  </si>
  <si>
    <t>915791112</t>
  </si>
  <si>
    <t>Predznačenie pre vodorovné značenie striekané farbou alebo vykonávané z náterových hmôt</t>
  </si>
  <si>
    <t>713716977</t>
  </si>
  <si>
    <t>915940002</t>
  </si>
  <si>
    <t>Osadenie jednej časti spomaľovacieho prahu, výšky 50 mm</t>
  </si>
  <si>
    <t>-1722627013</t>
  </si>
  <si>
    <t xml:space="preserve">92/0,5  "92 m dopravný prah Z6a</t>
  </si>
  <si>
    <t>404490005200</t>
  </si>
  <si>
    <t>Spomaľovací prah, stred, lxšxv 500x430x50 mm (žltá, čierna)</t>
  </si>
  <si>
    <t>-128297153</t>
  </si>
  <si>
    <t>-1131133162</t>
  </si>
  <si>
    <t xml:space="preserve">220  "demontáž jestvujúcich značiek, nahrádzajú sa pri obnove novými</t>
  </si>
  <si>
    <t>871074906</t>
  </si>
  <si>
    <t>-885605259</t>
  </si>
  <si>
    <t xml:space="preserve">0,880*3  "predpoklad celkom do 20 km</t>
  </si>
  <si>
    <t>-570054001</t>
  </si>
  <si>
    <t>-243498394</t>
  </si>
  <si>
    <t>PSV</t>
  </si>
  <si>
    <t>Práce a dodávky PSV</t>
  </si>
  <si>
    <t>783</t>
  </si>
  <si>
    <t>Nátery</t>
  </si>
  <si>
    <t>783824221</t>
  </si>
  <si>
    <t>Nátery syntetické farby žltá/čierna betónových povrchov stien dvojnásobné 1x s emailovaním</t>
  </si>
  <si>
    <t>85329522</t>
  </si>
  <si>
    <t xml:space="preserve">214,12*0,25  "obnova značenia Z2c na obrubníkoch</t>
  </si>
  <si>
    <t xml:space="preserve">248*1,2*0,25  "Z2c na označenie pevných prekážok (kruhové stĺpy, rohy)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</si>
</sst>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167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7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6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8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8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0.20000000000000001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0.20000000000000001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12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OPP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15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POŠKODENÝCH PODLÁH A RKONŠTRUKCIA PRIESTORU GARÁŽÍ NA 3.PP, 2.PP, 1.PP, MEZANÍNU, HOSPODÁRSKEHO A BANKOVÉHO DVORA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Imricha Karvaša 1, BA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79" t="str">
        <f>IF(AN8= "","",AN8)</f>
        <v>8. 7. 2019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NBS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>BKPŠ s.r.o., DS-projekt s.r.o.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Ing. Peter Steiner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'POD - Projekt organizácie...'!J30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'POD - Projekt organizácie...'!P119</f>
        <v>0</v>
      </c>
      <c r="AV95" s="128">
        <f>'POD - Projekt organizácie...'!J33</f>
        <v>0</v>
      </c>
      <c r="AW95" s="128">
        <f>'POD - Projekt organizácie...'!J34</f>
        <v>0</v>
      </c>
      <c r="AX95" s="128">
        <f>'POD - Projekt organizácie...'!J35</f>
        <v>0</v>
      </c>
      <c r="AY95" s="128">
        <f>'POD - Projekt organizácie...'!J36</f>
        <v>0</v>
      </c>
      <c r="AZ95" s="128">
        <f>'POD - Projekt organizácie...'!F33</f>
        <v>0</v>
      </c>
      <c r="BA95" s="128">
        <f>'POD - Projekt organizácie...'!F34</f>
        <v>0</v>
      </c>
      <c r="BB95" s="128">
        <f>'POD - Projekt organizácie...'!F35</f>
        <v>0</v>
      </c>
      <c r="BC95" s="128">
        <f>'POD - Projekt organizácie...'!F36</f>
        <v>0</v>
      </c>
      <c r="BD95" s="130">
        <f>'POD - Projekt organizácie...'!F37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75</v>
      </c>
    </row>
    <row r="96" s="7" customFormat="1" ht="24.75" customHeight="1">
      <c r="A96" s="119" t="s">
        <v>79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'TDZO - Obnova trvalého do...'!J30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32">
        <v>0</v>
      </c>
      <c r="AT96" s="133">
        <f>ROUND(SUM(AV96:AW96),2)</f>
        <v>0</v>
      </c>
      <c r="AU96" s="134">
        <f>'TDZO - Obnova trvalého do...'!P121</f>
        <v>0</v>
      </c>
      <c r="AV96" s="133">
        <f>'TDZO - Obnova trvalého do...'!J33</f>
        <v>0</v>
      </c>
      <c r="AW96" s="133">
        <f>'TDZO - Obnova trvalého do...'!J34</f>
        <v>0</v>
      </c>
      <c r="AX96" s="133">
        <f>'TDZO - Obnova trvalého do...'!J35</f>
        <v>0</v>
      </c>
      <c r="AY96" s="133">
        <f>'TDZO - Obnova trvalého do...'!J36</f>
        <v>0</v>
      </c>
      <c r="AZ96" s="133">
        <f>'TDZO - Obnova trvalého do...'!F33</f>
        <v>0</v>
      </c>
      <c r="BA96" s="133">
        <f>'TDZO - Obnova trvalého do...'!F34</f>
        <v>0</v>
      </c>
      <c r="BB96" s="133">
        <f>'TDZO - Obnova trvalého do...'!F35</f>
        <v>0</v>
      </c>
      <c r="BC96" s="133">
        <f>'TDZO - Obnova trvalého do...'!F36</f>
        <v>0</v>
      </c>
      <c r="BD96" s="135">
        <f>'TDZO - Obnova trvalého do...'!F37</f>
        <v>0</v>
      </c>
      <c r="BE96" s="7"/>
      <c r="BT96" s="131" t="s">
        <v>83</v>
      </c>
      <c r="BV96" s="131" t="s">
        <v>77</v>
      </c>
      <c r="BW96" s="131" t="s">
        <v>87</v>
      </c>
      <c r="BX96" s="131" t="s">
        <v>5</v>
      </c>
      <c r="CL96" s="131" t="s">
        <v>1</v>
      </c>
      <c r="CM96" s="131" t="s">
        <v>75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Vn/7v3ZNhtz+TIUqtnzvNTWlKtXJ/zI8iPckwzzetz4IrZQZjLr205GG1m+tKyDt0Y8wlBl2oeW+cpRgMhUDYQ==" hashValue="xoR+iUg2t6yoHltWoVEhKsssOyZrXp4Anq0xo0IT1lYCJd24U6TNfzgm7TqN5HWkeZoIOYtkmArMQ3/TpFyU7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POD - Projekt organizácie...'!C2" display="/"/>
    <hyperlink ref="A96" location="'TDZO - Obnova trvalého d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75</v>
      </c>
    </row>
    <row r="4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23.25" customHeight="1">
      <c r="B7" s="20"/>
      <c r="E7" s="141" t="str">
        <f>'Rekapitulácia stavby'!K6</f>
        <v>OPRAVA POŠKODENÝCH PODLÁH A RKONŠTRUKCIA PRIESTORU GARÁŽÍ NA 3.PP, 2.PP, 1.PP, MEZANÍNU, HOSPODÁRSKEHO A BANKOVÉHO DVORA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17</v>
      </c>
      <c r="E11" s="38"/>
      <c r="F11" s="143" t="s">
        <v>1</v>
      </c>
      <c r="G11" s="38"/>
      <c r="H11" s="38"/>
      <c r="I11" s="140" t="s">
        <v>18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19</v>
      </c>
      <c r="E12" s="38"/>
      <c r="F12" s="143" t="s">
        <v>20</v>
      </c>
      <c r="G12" s="38"/>
      <c r="H12" s="38"/>
      <c r="I12" s="140" t="s">
        <v>21</v>
      </c>
      <c r="J12" s="144" t="str">
        <f>'Rekapitulácia stavby'!AN8</f>
        <v>8. 7. 2019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23</v>
      </c>
      <c r="E14" s="38"/>
      <c r="F14" s="38"/>
      <c r="G14" s="38"/>
      <c r="H14" s="38"/>
      <c r="I14" s="140" t="s">
        <v>24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25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24</v>
      </c>
      <c r="J17" s="33" t="str">
        <f>'Rekapitulácia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43"/>
      <c r="G18" s="143"/>
      <c r="H18" s="143"/>
      <c r="I18" s="140" t="s">
        <v>26</v>
      </c>
      <c r="J18" s="33" t="str">
        <f>'Rekapitulácia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24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30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24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ROUND((SUM(BE119:BE222)),  2)</f>
        <v>0</v>
      </c>
      <c r="G33" s="38"/>
      <c r="H33" s="38"/>
      <c r="I33" s="155">
        <v>0.20000000000000001</v>
      </c>
      <c r="J33" s="154">
        <f>ROUND(((SUM(BE119:BE222))*I33),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ROUND((SUM(BF119:BF222)),  2)</f>
        <v>0</v>
      </c>
      <c r="G34" s="38"/>
      <c r="H34" s="38"/>
      <c r="I34" s="155">
        <v>0.20000000000000001</v>
      </c>
      <c r="J34" s="154">
        <f>ROUND(((SUM(BF119:BF222))*I34),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ROUND((SUM(BG119:BG222)),  2)</f>
        <v>0</v>
      </c>
      <c r="G35" s="38"/>
      <c r="H35" s="38"/>
      <c r="I35" s="155">
        <v>0.20000000000000001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ROUND((SUM(BH119:BH222)),  2)</f>
        <v>0</v>
      </c>
      <c r="G36" s="38"/>
      <c r="H36" s="38"/>
      <c r="I36" s="155">
        <v>0.20000000000000001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ROUND((SUM(BI119:BI222)),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74" t="str">
        <f>E7</f>
        <v>OPRAVA POŠKODENÝCH PODLÁH A RKONŠTRUKCIA PRIESTORU GARÁŽÍ NA 3.PP, 2.PP, 1.PP, MEZANÍNU, HOSPODÁRSKEHO A BANKOVÉHO DVORA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POD - Projekt organizácie dopravy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>Imricha Karvaša 1, BA</v>
      </c>
      <c r="G89" s="40"/>
      <c r="H89" s="40"/>
      <c r="I89" s="32" t="s">
        <v>21</v>
      </c>
      <c r="J89" s="79" t="str">
        <f>IF(J12="","",J12)</f>
        <v>8. 7. 2019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23</v>
      </c>
      <c r="D91" s="40"/>
      <c r="E91" s="40"/>
      <c r="F91" s="27" t="str">
        <f>E15</f>
        <v>NBS a.s.</v>
      </c>
      <c r="G91" s="40"/>
      <c r="H91" s="40"/>
      <c r="I91" s="32" t="s">
        <v>29</v>
      </c>
      <c r="J91" s="36" t="str">
        <f>E21</f>
        <v>BKPŠ s.r.o., DS-projekt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Peter Steiner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97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98</v>
      </c>
      <c r="E99" s="188"/>
      <c r="F99" s="188"/>
      <c r="G99" s="188"/>
      <c r="H99" s="188"/>
      <c r="I99" s="188"/>
      <c r="J99" s="189">
        <f>J221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99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3.25" customHeight="1">
      <c r="A109" s="38"/>
      <c r="B109" s="39"/>
      <c r="C109" s="40"/>
      <c r="D109" s="40"/>
      <c r="E109" s="174" t="str">
        <f>E7</f>
        <v>OPRAVA POŠKODENÝCH PODLÁH A RKONŠTRUKCIA PRIESTORU GARÁŽÍ NA 3.PP, 2.PP, 1.PP, MEZANÍNU, HOSPODÁRSKEHO A BANKOVÉHO DVORA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89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POD - Projekt organizácie dopravy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19</v>
      </c>
      <c r="D113" s="40"/>
      <c r="E113" s="40"/>
      <c r="F113" s="27" t="str">
        <f>F12</f>
        <v>Imricha Karvaša 1, BA</v>
      </c>
      <c r="G113" s="40"/>
      <c r="H113" s="40"/>
      <c r="I113" s="32" t="s">
        <v>21</v>
      </c>
      <c r="J113" s="79" t="str">
        <f>IF(J12="","",J12)</f>
        <v>8. 7. 2019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23</v>
      </c>
      <c r="D115" s="40"/>
      <c r="E115" s="40"/>
      <c r="F115" s="27" t="str">
        <f>E15</f>
        <v>NBS a.s.</v>
      </c>
      <c r="G115" s="40"/>
      <c r="H115" s="40"/>
      <c r="I115" s="32" t="s">
        <v>29</v>
      </c>
      <c r="J115" s="36" t="str">
        <f>E21</f>
        <v>BKPŠ s.r.o., DS-projekt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32</v>
      </c>
      <c r="J116" s="36" t="str">
        <f>E24</f>
        <v>Ing. Peter Steiner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100</v>
      </c>
      <c r="D118" s="194" t="s">
        <v>60</v>
      </c>
      <c r="E118" s="194" t="s">
        <v>56</v>
      </c>
      <c r="F118" s="194" t="s">
        <v>57</v>
      </c>
      <c r="G118" s="194" t="s">
        <v>101</v>
      </c>
      <c r="H118" s="194" t="s">
        <v>102</v>
      </c>
      <c r="I118" s="194" t="s">
        <v>103</v>
      </c>
      <c r="J118" s="195" t="s">
        <v>93</v>
      </c>
      <c r="K118" s="196" t="s">
        <v>104</v>
      </c>
      <c r="L118" s="197"/>
      <c r="M118" s="100" t="s">
        <v>1</v>
      </c>
      <c r="N118" s="101" t="s">
        <v>39</v>
      </c>
      <c r="O118" s="101" t="s">
        <v>105</v>
      </c>
      <c r="P118" s="101" t="s">
        <v>106</v>
      </c>
      <c r="Q118" s="101" t="s">
        <v>107</v>
      </c>
      <c r="R118" s="101" t="s">
        <v>108</v>
      </c>
      <c r="S118" s="101" t="s">
        <v>109</v>
      </c>
      <c r="T118" s="102" t="s">
        <v>110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94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0.7188199999999999</v>
      </c>
      <c r="S119" s="104"/>
      <c r="T119" s="201">
        <f>T120</f>
        <v>0.0080000000000000002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95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74</v>
      </c>
      <c r="E120" s="206" t="s">
        <v>111</v>
      </c>
      <c r="F120" s="206" t="s">
        <v>112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P121+P221</f>
        <v>0</v>
      </c>
      <c r="Q120" s="211"/>
      <c r="R120" s="212">
        <f>R121+R221</f>
        <v>0.7188199999999999</v>
      </c>
      <c r="S120" s="211"/>
      <c r="T120" s="213">
        <f>T121+T221</f>
        <v>0.0080000000000000002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83</v>
      </c>
      <c r="AT120" s="215" t="s">
        <v>74</v>
      </c>
      <c r="AU120" s="215" t="s">
        <v>75</v>
      </c>
      <c r="AY120" s="214" t="s">
        <v>113</v>
      </c>
      <c r="BK120" s="216">
        <f>BK121+BK221</f>
        <v>0</v>
      </c>
    </row>
    <row r="121" s="12" customFormat="1" ht="22.8" customHeight="1">
      <c r="A121" s="12"/>
      <c r="B121" s="203"/>
      <c r="C121" s="204"/>
      <c r="D121" s="205" t="s">
        <v>74</v>
      </c>
      <c r="E121" s="217" t="s">
        <v>114</v>
      </c>
      <c r="F121" s="217" t="s">
        <v>115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SUM(P122:P220)</f>
        <v>0</v>
      </c>
      <c r="Q121" s="211"/>
      <c r="R121" s="212">
        <f>SUM(R122:R220)</f>
        <v>0.7188199999999999</v>
      </c>
      <c r="S121" s="211"/>
      <c r="T121" s="213">
        <f>SUM(T122:T220)</f>
        <v>0.0080000000000000002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83</v>
      </c>
      <c r="AT121" s="215" t="s">
        <v>74</v>
      </c>
      <c r="AU121" s="215" t="s">
        <v>83</v>
      </c>
      <c r="AY121" s="214" t="s">
        <v>113</v>
      </c>
      <c r="BK121" s="216">
        <f>SUM(BK122:BK220)</f>
        <v>0</v>
      </c>
    </row>
    <row r="122" s="2" customFormat="1" ht="14.4" customHeight="1">
      <c r="A122" s="38"/>
      <c r="B122" s="39"/>
      <c r="C122" s="219" t="s">
        <v>83</v>
      </c>
      <c r="D122" s="219" t="s">
        <v>116</v>
      </c>
      <c r="E122" s="220" t="s">
        <v>117</v>
      </c>
      <c r="F122" s="221" t="s">
        <v>118</v>
      </c>
      <c r="G122" s="222" t="s">
        <v>119</v>
      </c>
      <c r="H122" s="223">
        <v>2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41</v>
      </c>
      <c r="O122" s="91"/>
      <c r="P122" s="229">
        <f>O122*H122</f>
        <v>0</v>
      </c>
      <c r="Q122" s="229">
        <v>0.22133</v>
      </c>
      <c r="R122" s="229">
        <f>Q122*H122</f>
        <v>0.44266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120</v>
      </c>
      <c r="AT122" s="231" t="s">
        <v>116</v>
      </c>
      <c r="AU122" s="231" t="s">
        <v>121</v>
      </c>
      <c r="AY122" s="17" t="s">
        <v>113</v>
      </c>
      <c r="BE122" s="232">
        <f>IF(N122="základná",J122,0)</f>
        <v>0</v>
      </c>
      <c r="BF122" s="232">
        <f>IF(N122="znížená",J122,0)</f>
        <v>0</v>
      </c>
      <c r="BG122" s="232">
        <f>IF(N122="zákl. prenesená",J122,0)</f>
        <v>0</v>
      </c>
      <c r="BH122" s="232">
        <f>IF(N122="zníž. prenesená",J122,0)</f>
        <v>0</v>
      </c>
      <c r="BI122" s="232">
        <f>IF(N122="nulová",J122,0)</f>
        <v>0</v>
      </c>
      <c r="BJ122" s="17" t="s">
        <v>121</v>
      </c>
      <c r="BK122" s="232">
        <f>ROUND(I122*H122,2)</f>
        <v>0</v>
      </c>
      <c r="BL122" s="17" t="s">
        <v>120</v>
      </c>
      <c r="BM122" s="231" t="s">
        <v>122</v>
      </c>
    </row>
    <row r="123" s="13" customFormat="1">
      <c r="A123" s="13"/>
      <c r="B123" s="233"/>
      <c r="C123" s="234"/>
      <c r="D123" s="235" t="s">
        <v>123</v>
      </c>
      <c r="E123" s="236" t="s">
        <v>1</v>
      </c>
      <c r="F123" s="237" t="s">
        <v>124</v>
      </c>
      <c r="G123" s="234"/>
      <c r="H123" s="238">
        <v>2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123</v>
      </c>
      <c r="AU123" s="244" t="s">
        <v>121</v>
      </c>
      <c r="AV123" s="13" t="s">
        <v>121</v>
      </c>
      <c r="AW123" s="13" t="s">
        <v>31</v>
      </c>
      <c r="AX123" s="13" t="s">
        <v>83</v>
      </c>
      <c r="AY123" s="244" t="s">
        <v>113</v>
      </c>
    </row>
    <row r="124" s="2" customFormat="1" ht="14.4" customHeight="1">
      <c r="A124" s="38"/>
      <c r="B124" s="39"/>
      <c r="C124" s="245" t="s">
        <v>121</v>
      </c>
      <c r="D124" s="245" t="s">
        <v>125</v>
      </c>
      <c r="E124" s="246" t="s">
        <v>126</v>
      </c>
      <c r="F124" s="247" t="s">
        <v>127</v>
      </c>
      <c r="G124" s="248" t="s">
        <v>119</v>
      </c>
      <c r="H124" s="249">
        <v>2</v>
      </c>
      <c r="I124" s="250"/>
      <c r="J124" s="251">
        <f>ROUND(I124*H124,2)</f>
        <v>0</v>
      </c>
      <c r="K124" s="252"/>
      <c r="L124" s="253"/>
      <c r="M124" s="254" t="s">
        <v>1</v>
      </c>
      <c r="N124" s="255" t="s">
        <v>41</v>
      </c>
      <c r="O124" s="91"/>
      <c r="P124" s="229">
        <f>O124*H124</f>
        <v>0</v>
      </c>
      <c r="Q124" s="229">
        <v>0.00093000000000000005</v>
      </c>
      <c r="R124" s="229">
        <f>Q124*H124</f>
        <v>0.0018600000000000001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128</v>
      </c>
      <c r="AT124" s="231" t="s">
        <v>125</v>
      </c>
      <c r="AU124" s="231" t="s">
        <v>121</v>
      </c>
      <c r="AY124" s="17" t="s">
        <v>113</v>
      </c>
      <c r="BE124" s="232">
        <f>IF(N124="základná",J124,0)</f>
        <v>0</v>
      </c>
      <c r="BF124" s="232">
        <f>IF(N124="znížená",J124,0)</f>
        <v>0</v>
      </c>
      <c r="BG124" s="232">
        <f>IF(N124="zákl. prenesená",J124,0)</f>
        <v>0</v>
      </c>
      <c r="BH124" s="232">
        <f>IF(N124="zníž. prenesená",J124,0)</f>
        <v>0</v>
      </c>
      <c r="BI124" s="232">
        <f>IF(N124="nulová",J124,0)</f>
        <v>0</v>
      </c>
      <c r="BJ124" s="17" t="s">
        <v>121</v>
      </c>
      <c r="BK124" s="232">
        <f>ROUND(I124*H124,2)</f>
        <v>0</v>
      </c>
      <c r="BL124" s="17" t="s">
        <v>120</v>
      </c>
      <c r="BM124" s="231" t="s">
        <v>129</v>
      </c>
    </row>
    <row r="125" s="2" customFormat="1" ht="14.4" customHeight="1">
      <c r="A125" s="38"/>
      <c r="B125" s="39"/>
      <c r="C125" s="245" t="s">
        <v>130</v>
      </c>
      <c r="D125" s="245" t="s">
        <v>125</v>
      </c>
      <c r="E125" s="246" t="s">
        <v>131</v>
      </c>
      <c r="F125" s="247" t="s">
        <v>132</v>
      </c>
      <c r="G125" s="248" t="s">
        <v>119</v>
      </c>
      <c r="H125" s="249">
        <v>2</v>
      </c>
      <c r="I125" s="250"/>
      <c r="J125" s="251">
        <f>ROUND(I125*H125,2)</f>
        <v>0</v>
      </c>
      <c r="K125" s="252"/>
      <c r="L125" s="253"/>
      <c r="M125" s="254" t="s">
        <v>1</v>
      </c>
      <c r="N125" s="255" t="s">
        <v>41</v>
      </c>
      <c r="O125" s="91"/>
      <c r="P125" s="229">
        <f>O125*H125</f>
        <v>0</v>
      </c>
      <c r="Q125" s="229">
        <v>0.00093000000000000005</v>
      </c>
      <c r="R125" s="229">
        <f>Q125*H125</f>
        <v>0.0018600000000000001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128</v>
      </c>
      <c r="AT125" s="231" t="s">
        <v>125</v>
      </c>
      <c r="AU125" s="231" t="s">
        <v>121</v>
      </c>
      <c r="AY125" s="17" t="s">
        <v>113</v>
      </c>
      <c r="BE125" s="232">
        <f>IF(N125="základná",J125,0)</f>
        <v>0</v>
      </c>
      <c r="BF125" s="232">
        <f>IF(N125="znížená",J125,0)</f>
        <v>0</v>
      </c>
      <c r="BG125" s="232">
        <f>IF(N125="zákl. prenesená",J125,0)</f>
        <v>0</v>
      </c>
      <c r="BH125" s="232">
        <f>IF(N125="zníž. prenesená",J125,0)</f>
        <v>0</v>
      </c>
      <c r="BI125" s="232">
        <f>IF(N125="nulová",J125,0)</f>
        <v>0</v>
      </c>
      <c r="BJ125" s="17" t="s">
        <v>121</v>
      </c>
      <c r="BK125" s="232">
        <f>ROUND(I125*H125,2)</f>
        <v>0</v>
      </c>
      <c r="BL125" s="17" t="s">
        <v>120</v>
      </c>
      <c r="BM125" s="231" t="s">
        <v>133</v>
      </c>
    </row>
    <row r="126" s="2" customFormat="1" ht="14.4" customHeight="1">
      <c r="A126" s="38"/>
      <c r="B126" s="39"/>
      <c r="C126" s="245" t="s">
        <v>120</v>
      </c>
      <c r="D126" s="245" t="s">
        <v>125</v>
      </c>
      <c r="E126" s="246" t="s">
        <v>134</v>
      </c>
      <c r="F126" s="247" t="s">
        <v>135</v>
      </c>
      <c r="G126" s="248" t="s">
        <v>119</v>
      </c>
      <c r="H126" s="249">
        <v>4</v>
      </c>
      <c r="I126" s="250"/>
      <c r="J126" s="251">
        <f>ROUND(I126*H126,2)</f>
        <v>0</v>
      </c>
      <c r="K126" s="252"/>
      <c r="L126" s="253"/>
      <c r="M126" s="254" t="s">
        <v>1</v>
      </c>
      <c r="N126" s="255" t="s">
        <v>41</v>
      </c>
      <c r="O126" s="91"/>
      <c r="P126" s="229">
        <f>O126*H126</f>
        <v>0</v>
      </c>
      <c r="Q126" s="229">
        <v>0.00093000000000000005</v>
      </c>
      <c r="R126" s="229">
        <f>Q126*H126</f>
        <v>0.0037200000000000002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128</v>
      </c>
      <c r="AT126" s="231" t="s">
        <v>125</v>
      </c>
      <c r="AU126" s="231" t="s">
        <v>121</v>
      </c>
      <c r="AY126" s="17" t="s">
        <v>113</v>
      </c>
      <c r="BE126" s="232">
        <f>IF(N126="základná",J126,0)</f>
        <v>0</v>
      </c>
      <c r="BF126" s="232">
        <f>IF(N126="znížená",J126,0)</f>
        <v>0</v>
      </c>
      <c r="BG126" s="232">
        <f>IF(N126="zákl. prenesená",J126,0)</f>
        <v>0</v>
      </c>
      <c r="BH126" s="232">
        <f>IF(N126="zníž. prenesená",J126,0)</f>
        <v>0</v>
      </c>
      <c r="BI126" s="232">
        <f>IF(N126="nulová",J126,0)</f>
        <v>0</v>
      </c>
      <c r="BJ126" s="17" t="s">
        <v>121</v>
      </c>
      <c r="BK126" s="232">
        <f>ROUND(I126*H126,2)</f>
        <v>0</v>
      </c>
      <c r="BL126" s="17" t="s">
        <v>120</v>
      </c>
      <c r="BM126" s="231" t="s">
        <v>136</v>
      </c>
    </row>
    <row r="127" s="2" customFormat="1" ht="14.4" customHeight="1">
      <c r="A127" s="38"/>
      <c r="B127" s="39"/>
      <c r="C127" s="245" t="s">
        <v>137</v>
      </c>
      <c r="D127" s="245" t="s">
        <v>125</v>
      </c>
      <c r="E127" s="246" t="s">
        <v>138</v>
      </c>
      <c r="F127" s="247" t="s">
        <v>139</v>
      </c>
      <c r="G127" s="248" t="s">
        <v>119</v>
      </c>
      <c r="H127" s="249">
        <v>1</v>
      </c>
      <c r="I127" s="250"/>
      <c r="J127" s="251">
        <f>ROUND(I127*H127,2)</f>
        <v>0</v>
      </c>
      <c r="K127" s="252"/>
      <c r="L127" s="253"/>
      <c r="M127" s="254" t="s">
        <v>1</v>
      </c>
      <c r="N127" s="255" t="s">
        <v>41</v>
      </c>
      <c r="O127" s="91"/>
      <c r="P127" s="229">
        <f>O127*H127</f>
        <v>0</v>
      </c>
      <c r="Q127" s="229">
        <v>0.00066</v>
      </c>
      <c r="R127" s="229">
        <f>Q127*H127</f>
        <v>0.00066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128</v>
      </c>
      <c r="AT127" s="231" t="s">
        <v>125</v>
      </c>
      <c r="AU127" s="231" t="s">
        <v>121</v>
      </c>
      <c r="AY127" s="17" t="s">
        <v>113</v>
      </c>
      <c r="BE127" s="232">
        <f>IF(N127="základná",J127,0)</f>
        <v>0</v>
      </c>
      <c r="BF127" s="232">
        <f>IF(N127="znížená",J127,0)</f>
        <v>0</v>
      </c>
      <c r="BG127" s="232">
        <f>IF(N127="zákl. prenesená",J127,0)</f>
        <v>0</v>
      </c>
      <c r="BH127" s="232">
        <f>IF(N127="zníž. prenesená",J127,0)</f>
        <v>0</v>
      </c>
      <c r="BI127" s="232">
        <f>IF(N127="nulová",J127,0)</f>
        <v>0</v>
      </c>
      <c r="BJ127" s="17" t="s">
        <v>121</v>
      </c>
      <c r="BK127" s="232">
        <f>ROUND(I127*H127,2)</f>
        <v>0</v>
      </c>
      <c r="BL127" s="17" t="s">
        <v>120</v>
      </c>
      <c r="BM127" s="231" t="s">
        <v>140</v>
      </c>
    </row>
    <row r="128" s="2" customFormat="1" ht="24.15" customHeight="1">
      <c r="A128" s="38"/>
      <c r="B128" s="39"/>
      <c r="C128" s="245" t="s">
        <v>141</v>
      </c>
      <c r="D128" s="245" t="s">
        <v>125</v>
      </c>
      <c r="E128" s="246" t="s">
        <v>142</v>
      </c>
      <c r="F128" s="247" t="s">
        <v>143</v>
      </c>
      <c r="G128" s="248" t="s">
        <v>119</v>
      </c>
      <c r="H128" s="249">
        <v>1</v>
      </c>
      <c r="I128" s="250"/>
      <c r="J128" s="251">
        <f>ROUND(I128*H128,2)</f>
        <v>0</v>
      </c>
      <c r="K128" s="252"/>
      <c r="L128" s="253"/>
      <c r="M128" s="254" t="s">
        <v>1</v>
      </c>
      <c r="N128" s="255" t="s">
        <v>41</v>
      </c>
      <c r="O128" s="91"/>
      <c r="P128" s="229">
        <f>O128*H128</f>
        <v>0</v>
      </c>
      <c r="Q128" s="229">
        <v>0.00093000000000000005</v>
      </c>
      <c r="R128" s="229">
        <f>Q128*H128</f>
        <v>0.00093000000000000005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128</v>
      </c>
      <c r="AT128" s="231" t="s">
        <v>125</v>
      </c>
      <c r="AU128" s="231" t="s">
        <v>121</v>
      </c>
      <c r="AY128" s="17" t="s">
        <v>113</v>
      </c>
      <c r="BE128" s="232">
        <f>IF(N128="základná",J128,0)</f>
        <v>0</v>
      </c>
      <c r="BF128" s="232">
        <f>IF(N128="znížená",J128,0)</f>
        <v>0</v>
      </c>
      <c r="BG128" s="232">
        <f>IF(N128="zákl. prenesená",J128,0)</f>
        <v>0</v>
      </c>
      <c r="BH128" s="232">
        <f>IF(N128="zníž. prenesená",J128,0)</f>
        <v>0</v>
      </c>
      <c r="BI128" s="232">
        <f>IF(N128="nulová",J128,0)</f>
        <v>0</v>
      </c>
      <c r="BJ128" s="17" t="s">
        <v>121</v>
      </c>
      <c r="BK128" s="232">
        <f>ROUND(I128*H128,2)</f>
        <v>0</v>
      </c>
      <c r="BL128" s="17" t="s">
        <v>120</v>
      </c>
      <c r="BM128" s="231" t="s">
        <v>144</v>
      </c>
    </row>
    <row r="129" s="13" customFormat="1">
      <c r="A129" s="13"/>
      <c r="B129" s="233"/>
      <c r="C129" s="234"/>
      <c r="D129" s="235" t="s">
        <v>123</v>
      </c>
      <c r="E129" s="236" t="s">
        <v>1</v>
      </c>
      <c r="F129" s="237" t="s">
        <v>145</v>
      </c>
      <c r="G129" s="234"/>
      <c r="H129" s="238">
        <v>1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123</v>
      </c>
      <c r="AU129" s="244" t="s">
        <v>121</v>
      </c>
      <c r="AV129" s="13" t="s">
        <v>121</v>
      </c>
      <c r="AW129" s="13" t="s">
        <v>31</v>
      </c>
      <c r="AX129" s="13" t="s">
        <v>83</v>
      </c>
      <c r="AY129" s="244" t="s">
        <v>113</v>
      </c>
    </row>
    <row r="130" s="2" customFormat="1" ht="14.4" customHeight="1">
      <c r="A130" s="38"/>
      <c r="B130" s="39"/>
      <c r="C130" s="245" t="s">
        <v>146</v>
      </c>
      <c r="D130" s="245" t="s">
        <v>125</v>
      </c>
      <c r="E130" s="246" t="s">
        <v>147</v>
      </c>
      <c r="F130" s="247" t="s">
        <v>148</v>
      </c>
      <c r="G130" s="248" t="s">
        <v>119</v>
      </c>
      <c r="H130" s="249">
        <v>1</v>
      </c>
      <c r="I130" s="250"/>
      <c r="J130" s="251">
        <f>ROUND(I130*H130,2)</f>
        <v>0</v>
      </c>
      <c r="K130" s="252"/>
      <c r="L130" s="253"/>
      <c r="M130" s="254" t="s">
        <v>1</v>
      </c>
      <c r="N130" s="255" t="s">
        <v>41</v>
      </c>
      <c r="O130" s="91"/>
      <c r="P130" s="229">
        <f>O130*H130</f>
        <v>0</v>
      </c>
      <c r="Q130" s="229">
        <v>0.00093000000000000005</v>
      </c>
      <c r="R130" s="229">
        <f>Q130*H130</f>
        <v>0.00093000000000000005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128</v>
      </c>
      <c r="AT130" s="231" t="s">
        <v>125</v>
      </c>
      <c r="AU130" s="231" t="s">
        <v>121</v>
      </c>
      <c r="AY130" s="17" t="s">
        <v>113</v>
      </c>
      <c r="BE130" s="232">
        <f>IF(N130="základná",J130,0)</f>
        <v>0</v>
      </c>
      <c r="BF130" s="232">
        <f>IF(N130="znížená",J130,0)</f>
        <v>0</v>
      </c>
      <c r="BG130" s="232">
        <f>IF(N130="zákl. prenesená",J130,0)</f>
        <v>0</v>
      </c>
      <c r="BH130" s="232">
        <f>IF(N130="zníž. prenesená",J130,0)</f>
        <v>0</v>
      </c>
      <c r="BI130" s="232">
        <f>IF(N130="nulová",J130,0)</f>
        <v>0</v>
      </c>
      <c r="BJ130" s="17" t="s">
        <v>121</v>
      </c>
      <c r="BK130" s="232">
        <f>ROUND(I130*H130,2)</f>
        <v>0</v>
      </c>
      <c r="BL130" s="17" t="s">
        <v>120</v>
      </c>
      <c r="BM130" s="231" t="s">
        <v>149</v>
      </c>
    </row>
    <row r="131" s="13" customFormat="1">
      <c r="A131" s="13"/>
      <c r="B131" s="233"/>
      <c r="C131" s="234"/>
      <c r="D131" s="235" t="s">
        <v>123</v>
      </c>
      <c r="E131" s="236" t="s">
        <v>1</v>
      </c>
      <c r="F131" s="237" t="s">
        <v>150</v>
      </c>
      <c r="G131" s="234"/>
      <c r="H131" s="238">
        <v>1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123</v>
      </c>
      <c r="AU131" s="244" t="s">
        <v>121</v>
      </c>
      <c r="AV131" s="13" t="s">
        <v>121</v>
      </c>
      <c r="AW131" s="13" t="s">
        <v>31</v>
      </c>
      <c r="AX131" s="13" t="s">
        <v>83</v>
      </c>
      <c r="AY131" s="244" t="s">
        <v>113</v>
      </c>
    </row>
    <row r="132" s="2" customFormat="1" ht="24.15" customHeight="1">
      <c r="A132" s="38"/>
      <c r="B132" s="39"/>
      <c r="C132" s="245" t="s">
        <v>128</v>
      </c>
      <c r="D132" s="245" t="s">
        <v>125</v>
      </c>
      <c r="E132" s="246" t="s">
        <v>151</v>
      </c>
      <c r="F132" s="247" t="s">
        <v>152</v>
      </c>
      <c r="G132" s="248" t="s">
        <v>119</v>
      </c>
      <c r="H132" s="249">
        <v>1</v>
      </c>
      <c r="I132" s="250"/>
      <c r="J132" s="251">
        <f>ROUND(I132*H132,2)</f>
        <v>0</v>
      </c>
      <c r="K132" s="252"/>
      <c r="L132" s="253"/>
      <c r="M132" s="254" t="s">
        <v>1</v>
      </c>
      <c r="N132" s="255" t="s">
        <v>41</v>
      </c>
      <c r="O132" s="91"/>
      <c r="P132" s="229">
        <f>O132*H132</f>
        <v>0</v>
      </c>
      <c r="Q132" s="229">
        <v>0.0030999999999999999</v>
      </c>
      <c r="R132" s="229">
        <f>Q132*H132</f>
        <v>0.0030999999999999999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128</v>
      </c>
      <c r="AT132" s="231" t="s">
        <v>125</v>
      </c>
      <c r="AU132" s="231" t="s">
        <v>121</v>
      </c>
      <c r="AY132" s="17" t="s">
        <v>113</v>
      </c>
      <c r="BE132" s="232">
        <f>IF(N132="základná",J132,0)</f>
        <v>0</v>
      </c>
      <c r="BF132" s="232">
        <f>IF(N132="znížená",J132,0)</f>
        <v>0</v>
      </c>
      <c r="BG132" s="232">
        <f>IF(N132="zákl. prenesená",J132,0)</f>
        <v>0</v>
      </c>
      <c r="BH132" s="232">
        <f>IF(N132="zníž. prenesená",J132,0)</f>
        <v>0</v>
      </c>
      <c r="BI132" s="232">
        <f>IF(N132="nulová",J132,0)</f>
        <v>0</v>
      </c>
      <c r="BJ132" s="17" t="s">
        <v>121</v>
      </c>
      <c r="BK132" s="232">
        <f>ROUND(I132*H132,2)</f>
        <v>0</v>
      </c>
      <c r="BL132" s="17" t="s">
        <v>120</v>
      </c>
      <c r="BM132" s="231" t="s">
        <v>153</v>
      </c>
    </row>
    <row r="133" s="2" customFormat="1" ht="24.15" customHeight="1">
      <c r="A133" s="38"/>
      <c r="B133" s="39"/>
      <c r="C133" s="245" t="s">
        <v>114</v>
      </c>
      <c r="D133" s="245" t="s">
        <v>125</v>
      </c>
      <c r="E133" s="246" t="s">
        <v>154</v>
      </c>
      <c r="F133" s="247" t="s">
        <v>155</v>
      </c>
      <c r="G133" s="248" t="s">
        <v>119</v>
      </c>
      <c r="H133" s="249">
        <v>1</v>
      </c>
      <c r="I133" s="250"/>
      <c r="J133" s="251">
        <f>ROUND(I133*H133,2)</f>
        <v>0</v>
      </c>
      <c r="K133" s="252"/>
      <c r="L133" s="253"/>
      <c r="M133" s="254" t="s">
        <v>1</v>
      </c>
      <c r="N133" s="255" t="s">
        <v>41</v>
      </c>
      <c r="O133" s="91"/>
      <c r="P133" s="229">
        <f>O133*H133</f>
        <v>0</v>
      </c>
      <c r="Q133" s="229">
        <v>0.0080999999999999996</v>
      </c>
      <c r="R133" s="229">
        <f>Q133*H133</f>
        <v>0.0080999999999999996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128</v>
      </c>
      <c r="AT133" s="231" t="s">
        <v>125</v>
      </c>
      <c r="AU133" s="231" t="s">
        <v>121</v>
      </c>
      <c r="AY133" s="17" t="s">
        <v>113</v>
      </c>
      <c r="BE133" s="232">
        <f>IF(N133="základná",J133,0)</f>
        <v>0</v>
      </c>
      <c r="BF133" s="232">
        <f>IF(N133="znížená",J133,0)</f>
        <v>0</v>
      </c>
      <c r="BG133" s="232">
        <f>IF(N133="zákl. prenesená",J133,0)</f>
        <v>0</v>
      </c>
      <c r="BH133" s="232">
        <f>IF(N133="zníž. prenesená",J133,0)</f>
        <v>0</v>
      </c>
      <c r="BI133" s="232">
        <f>IF(N133="nulová",J133,0)</f>
        <v>0</v>
      </c>
      <c r="BJ133" s="17" t="s">
        <v>121</v>
      </c>
      <c r="BK133" s="232">
        <f>ROUND(I133*H133,2)</f>
        <v>0</v>
      </c>
      <c r="BL133" s="17" t="s">
        <v>120</v>
      </c>
      <c r="BM133" s="231" t="s">
        <v>156</v>
      </c>
    </row>
    <row r="134" s="13" customFormat="1">
      <c r="A134" s="13"/>
      <c r="B134" s="233"/>
      <c r="C134" s="234"/>
      <c r="D134" s="235" t="s">
        <v>123</v>
      </c>
      <c r="E134" s="236" t="s">
        <v>1</v>
      </c>
      <c r="F134" s="237" t="s">
        <v>157</v>
      </c>
      <c r="G134" s="234"/>
      <c r="H134" s="238">
        <v>1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123</v>
      </c>
      <c r="AU134" s="244" t="s">
        <v>121</v>
      </c>
      <c r="AV134" s="13" t="s">
        <v>121</v>
      </c>
      <c r="AW134" s="13" t="s">
        <v>31</v>
      </c>
      <c r="AX134" s="13" t="s">
        <v>83</v>
      </c>
      <c r="AY134" s="244" t="s">
        <v>113</v>
      </c>
    </row>
    <row r="135" s="2" customFormat="1" ht="14.4" customHeight="1">
      <c r="A135" s="38"/>
      <c r="B135" s="39"/>
      <c r="C135" s="219" t="s">
        <v>158</v>
      </c>
      <c r="D135" s="219" t="s">
        <v>116</v>
      </c>
      <c r="E135" s="220" t="s">
        <v>159</v>
      </c>
      <c r="F135" s="221" t="s">
        <v>160</v>
      </c>
      <c r="G135" s="222" t="s">
        <v>119</v>
      </c>
      <c r="H135" s="223">
        <v>55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120</v>
      </c>
      <c r="AT135" s="231" t="s">
        <v>116</v>
      </c>
      <c r="AU135" s="231" t="s">
        <v>121</v>
      </c>
      <c r="AY135" s="17" t="s">
        <v>113</v>
      </c>
      <c r="BE135" s="232">
        <f>IF(N135="základná",J135,0)</f>
        <v>0</v>
      </c>
      <c r="BF135" s="232">
        <f>IF(N135="znížená",J135,0)</f>
        <v>0</v>
      </c>
      <c r="BG135" s="232">
        <f>IF(N135="zákl. prenesená",J135,0)</f>
        <v>0</v>
      </c>
      <c r="BH135" s="232">
        <f>IF(N135="zníž. prenesená",J135,0)</f>
        <v>0</v>
      </c>
      <c r="BI135" s="232">
        <f>IF(N135="nulová",J135,0)</f>
        <v>0</v>
      </c>
      <c r="BJ135" s="17" t="s">
        <v>121</v>
      </c>
      <c r="BK135" s="232">
        <f>ROUND(I135*H135,2)</f>
        <v>0</v>
      </c>
      <c r="BL135" s="17" t="s">
        <v>120</v>
      </c>
      <c r="BM135" s="231" t="s">
        <v>161</v>
      </c>
    </row>
    <row r="136" s="13" customFormat="1">
      <c r="A136" s="13"/>
      <c r="B136" s="233"/>
      <c r="C136" s="234"/>
      <c r="D136" s="235" t="s">
        <v>123</v>
      </c>
      <c r="E136" s="236" t="s">
        <v>1</v>
      </c>
      <c r="F136" s="237" t="s">
        <v>162</v>
      </c>
      <c r="G136" s="234"/>
      <c r="H136" s="238">
        <v>2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123</v>
      </c>
      <c r="AU136" s="244" t="s">
        <v>121</v>
      </c>
      <c r="AV136" s="13" t="s">
        <v>121</v>
      </c>
      <c r="AW136" s="13" t="s">
        <v>31</v>
      </c>
      <c r="AX136" s="13" t="s">
        <v>75</v>
      </c>
      <c r="AY136" s="244" t="s">
        <v>113</v>
      </c>
    </row>
    <row r="137" s="13" customFormat="1">
      <c r="A137" s="13"/>
      <c r="B137" s="233"/>
      <c r="C137" s="234"/>
      <c r="D137" s="235" t="s">
        <v>123</v>
      </c>
      <c r="E137" s="236" t="s">
        <v>1</v>
      </c>
      <c r="F137" s="237" t="s">
        <v>163</v>
      </c>
      <c r="G137" s="234"/>
      <c r="H137" s="238">
        <v>1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123</v>
      </c>
      <c r="AU137" s="244" t="s">
        <v>121</v>
      </c>
      <c r="AV137" s="13" t="s">
        <v>121</v>
      </c>
      <c r="AW137" s="13" t="s">
        <v>31</v>
      </c>
      <c r="AX137" s="13" t="s">
        <v>75</v>
      </c>
      <c r="AY137" s="244" t="s">
        <v>113</v>
      </c>
    </row>
    <row r="138" s="13" customFormat="1">
      <c r="A138" s="13"/>
      <c r="B138" s="233"/>
      <c r="C138" s="234"/>
      <c r="D138" s="235" t="s">
        <v>123</v>
      </c>
      <c r="E138" s="236" t="s">
        <v>1</v>
      </c>
      <c r="F138" s="237" t="s">
        <v>164</v>
      </c>
      <c r="G138" s="234"/>
      <c r="H138" s="238">
        <v>1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123</v>
      </c>
      <c r="AU138" s="244" t="s">
        <v>121</v>
      </c>
      <c r="AV138" s="13" t="s">
        <v>121</v>
      </c>
      <c r="AW138" s="13" t="s">
        <v>31</v>
      </c>
      <c r="AX138" s="13" t="s">
        <v>75</v>
      </c>
      <c r="AY138" s="244" t="s">
        <v>113</v>
      </c>
    </row>
    <row r="139" s="13" customFormat="1">
      <c r="A139" s="13"/>
      <c r="B139" s="233"/>
      <c r="C139" s="234"/>
      <c r="D139" s="235" t="s">
        <v>123</v>
      </c>
      <c r="E139" s="236" t="s">
        <v>1</v>
      </c>
      <c r="F139" s="237" t="s">
        <v>165</v>
      </c>
      <c r="G139" s="234"/>
      <c r="H139" s="238">
        <v>5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123</v>
      </c>
      <c r="AU139" s="244" t="s">
        <v>121</v>
      </c>
      <c r="AV139" s="13" t="s">
        <v>121</v>
      </c>
      <c r="AW139" s="13" t="s">
        <v>31</v>
      </c>
      <c r="AX139" s="13" t="s">
        <v>75</v>
      </c>
      <c r="AY139" s="244" t="s">
        <v>113</v>
      </c>
    </row>
    <row r="140" s="13" customFormat="1">
      <c r="A140" s="13"/>
      <c r="B140" s="233"/>
      <c r="C140" s="234"/>
      <c r="D140" s="235" t="s">
        <v>123</v>
      </c>
      <c r="E140" s="236" t="s">
        <v>1</v>
      </c>
      <c r="F140" s="237" t="s">
        <v>166</v>
      </c>
      <c r="G140" s="234"/>
      <c r="H140" s="238">
        <v>4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123</v>
      </c>
      <c r="AU140" s="244" t="s">
        <v>121</v>
      </c>
      <c r="AV140" s="13" t="s">
        <v>121</v>
      </c>
      <c r="AW140" s="13" t="s">
        <v>31</v>
      </c>
      <c r="AX140" s="13" t="s">
        <v>75</v>
      </c>
      <c r="AY140" s="244" t="s">
        <v>113</v>
      </c>
    </row>
    <row r="141" s="13" customFormat="1">
      <c r="A141" s="13"/>
      <c r="B141" s="233"/>
      <c r="C141" s="234"/>
      <c r="D141" s="235" t="s">
        <v>123</v>
      </c>
      <c r="E141" s="236" t="s">
        <v>1</v>
      </c>
      <c r="F141" s="237" t="s">
        <v>167</v>
      </c>
      <c r="G141" s="234"/>
      <c r="H141" s="238">
        <v>4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123</v>
      </c>
      <c r="AU141" s="244" t="s">
        <v>121</v>
      </c>
      <c r="AV141" s="13" t="s">
        <v>121</v>
      </c>
      <c r="AW141" s="13" t="s">
        <v>31</v>
      </c>
      <c r="AX141" s="13" t="s">
        <v>75</v>
      </c>
      <c r="AY141" s="244" t="s">
        <v>113</v>
      </c>
    </row>
    <row r="142" s="13" customFormat="1">
      <c r="A142" s="13"/>
      <c r="B142" s="233"/>
      <c r="C142" s="234"/>
      <c r="D142" s="235" t="s">
        <v>123</v>
      </c>
      <c r="E142" s="236" t="s">
        <v>1</v>
      </c>
      <c r="F142" s="237" t="s">
        <v>168</v>
      </c>
      <c r="G142" s="234"/>
      <c r="H142" s="238">
        <v>4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123</v>
      </c>
      <c r="AU142" s="244" t="s">
        <v>121</v>
      </c>
      <c r="AV142" s="13" t="s">
        <v>121</v>
      </c>
      <c r="AW142" s="13" t="s">
        <v>31</v>
      </c>
      <c r="AX142" s="13" t="s">
        <v>75</v>
      </c>
      <c r="AY142" s="244" t="s">
        <v>113</v>
      </c>
    </row>
    <row r="143" s="13" customFormat="1">
      <c r="A143" s="13"/>
      <c r="B143" s="233"/>
      <c r="C143" s="234"/>
      <c r="D143" s="235" t="s">
        <v>123</v>
      </c>
      <c r="E143" s="236" t="s">
        <v>1</v>
      </c>
      <c r="F143" s="237" t="s">
        <v>169</v>
      </c>
      <c r="G143" s="234"/>
      <c r="H143" s="238">
        <v>5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123</v>
      </c>
      <c r="AU143" s="244" t="s">
        <v>121</v>
      </c>
      <c r="AV143" s="13" t="s">
        <v>121</v>
      </c>
      <c r="AW143" s="13" t="s">
        <v>31</v>
      </c>
      <c r="AX143" s="13" t="s">
        <v>75</v>
      </c>
      <c r="AY143" s="244" t="s">
        <v>113</v>
      </c>
    </row>
    <row r="144" s="13" customFormat="1">
      <c r="A144" s="13"/>
      <c r="B144" s="233"/>
      <c r="C144" s="234"/>
      <c r="D144" s="235" t="s">
        <v>123</v>
      </c>
      <c r="E144" s="236" t="s">
        <v>1</v>
      </c>
      <c r="F144" s="237" t="s">
        <v>170</v>
      </c>
      <c r="G144" s="234"/>
      <c r="H144" s="238">
        <v>4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123</v>
      </c>
      <c r="AU144" s="244" t="s">
        <v>121</v>
      </c>
      <c r="AV144" s="13" t="s">
        <v>121</v>
      </c>
      <c r="AW144" s="13" t="s">
        <v>31</v>
      </c>
      <c r="AX144" s="13" t="s">
        <v>75</v>
      </c>
      <c r="AY144" s="244" t="s">
        <v>113</v>
      </c>
    </row>
    <row r="145" s="13" customFormat="1">
      <c r="A145" s="13"/>
      <c r="B145" s="233"/>
      <c r="C145" s="234"/>
      <c r="D145" s="235" t="s">
        <v>123</v>
      </c>
      <c r="E145" s="236" t="s">
        <v>1</v>
      </c>
      <c r="F145" s="237" t="s">
        <v>171</v>
      </c>
      <c r="G145" s="234"/>
      <c r="H145" s="238">
        <v>4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123</v>
      </c>
      <c r="AU145" s="244" t="s">
        <v>121</v>
      </c>
      <c r="AV145" s="13" t="s">
        <v>121</v>
      </c>
      <c r="AW145" s="13" t="s">
        <v>31</v>
      </c>
      <c r="AX145" s="13" t="s">
        <v>75</v>
      </c>
      <c r="AY145" s="244" t="s">
        <v>113</v>
      </c>
    </row>
    <row r="146" s="13" customFormat="1">
      <c r="A146" s="13"/>
      <c r="B146" s="233"/>
      <c r="C146" s="234"/>
      <c r="D146" s="235" t="s">
        <v>123</v>
      </c>
      <c r="E146" s="236" t="s">
        <v>1</v>
      </c>
      <c r="F146" s="237" t="s">
        <v>172</v>
      </c>
      <c r="G146" s="234"/>
      <c r="H146" s="238">
        <v>4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123</v>
      </c>
      <c r="AU146" s="244" t="s">
        <v>121</v>
      </c>
      <c r="AV146" s="13" t="s">
        <v>121</v>
      </c>
      <c r="AW146" s="13" t="s">
        <v>31</v>
      </c>
      <c r="AX146" s="13" t="s">
        <v>75</v>
      </c>
      <c r="AY146" s="244" t="s">
        <v>113</v>
      </c>
    </row>
    <row r="147" s="13" customFormat="1">
      <c r="A147" s="13"/>
      <c r="B147" s="233"/>
      <c r="C147" s="234"/>
      <c r="D147" s="235" t="s">
        <v>123</v>
      </c>
      <c r="E147" s="236" t="s">
        <v>1</v>
      </c>
      <c r="F147" s="237" t="s">
        <v>173</v>
      </c>
      <c r="G147" s="234"/>
      <c r="H147" s="238">
        <v>5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123</v>
      </c>
      <c r="AU147" s="244" t="s">
        <v>121</v>
      </c>
      <c r="AV147" s="13" t="s">
        <v>121</v>
      </c>
      <c r="AW147" s="13" t="s">
        <v>31</v>
      </c>
      <c r="AX147" s="13" t="s">
        <v>75</v>
      </c>
      <c r="AY147" s="244" t="s">
        <v>113</v>
      </c>
    </row>
    <row r="148" s="13" customFormat="1">
      <c r="A148" s="13"/>
      <c r="B148" s="233"/>
      <c r="C148" s="234"/>
      <c r="D148" s="235" t="s">
        <v>123</v>
      </c>
      <c r="E148" s="236" t="s">
        <v>1</v>
      </c>
      <c r="F148" s="237" t="s">
        <v>174</v>
      </c>
      <c r="G148" s="234"/>
      <c r="H148" s="238">
        <v>4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123</v>
      </c>
      <c r="AU148" s="244" t="s">
        <v>121</v>
      </c>
      <c r="AV148" s="13" t="s">
        <v>121</v>
      </c>
      <c r="AW148" s="13" t="s">
        <v>31</v>
      </c>
      <c r="AX148" s="13" t="s">
        <v>75</v>
      </c>
      <c r="AY148" s="244" t="s">
        <v>113</v>
      </c>
    </row>
    <row r="149" s="13" customFormat="1">
      <c r="A149" s="13"/>
      <c r="B149" s="233"/>
      <c r="C149" s="234"/>
      <c r="D149" s="235" t="s">
        <v>123</v>
      </c>
      <c r="E149" s="236" t="s">
        <v>1</v>
      </c>
      <c r="F149" s="237" t="s">
        <v>175</v>
      </c>
      <c r="G149" s="234"/>
      <c r="H149" s="238">
        <v>4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123</v>
      </c>
      <c r="AU149" s="244" t="s">
        <v>121</v>
      </c>
      <c r="AV149" s="13" t="s">
        <v>121</v>
      </c>
      <c r="AW149" s="13" t="s">
        <v>31</v>
      </c>
      <c r="AX149" s="13" t="s">
        <v>75</v>
      </c>
      <c r="AY149" s="244" t="s">
        <v>113</v>
      </c>
    </row>
    <row r="150" s="13" customFormat="1">
      <c r="A150" s="13"/>
      <c r="B150" s="233"/>
      <c r="C150" s="234"/>
      <c r="D150" s="235" t="s">
        <v>123</v>
      </c>
      <c r="E150" s="236" t="s">
        <v>1</v>
      </c>
      <c r="F150" s="237" t="s">
        <v>176</v>
      </c>
      <c r="G150" s="234"/>
      <c r="H150" s="238">
        <v>4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123</v>
      </c>
      <c r="AU150" s="244" t="s">
        <v>121</v>
      </c>
      <c r="AV150" s="13" t="s">
        <v>121</v>
      </c>
      <c r="AW150" s="13" t="s">
        <v>31</v>
      </c>
      <c r="AX150" s="13" t="s">
        <v>75</v>
      </c>
      <c r="AY150" s="244" t="s">
        <v>113</v>
      </c>
    </row>
    <row r="151" s="14" customFormat="1">
      <c r="A151" s="14"/>
      <c r="B151" s="256"/>
      <c r="C151" s="257"/>
      <c r="D151" s="235" t="s">
        <v>123</v>
      </c>
      <c r="E151" s="258" t="s">
        <v>1</v>
      </c>
      <c r="F151" s="259" t="s">
        <v>177</v>
      </c>
      <c r="G151" s="257"/>
      <c r="H151" s="260">
        <v>55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123</v>
      </c>
      <c r="AU151" s="266" t="s">
        <v>121</v>
      </c>
      <c r="AV151" s="14" t="s">
        <v>120</v>
      </c>
      <c r="AW151" s="14" t="s">
        <v>31</v>
      </c>
      <c r="AX151" s="14" t="s">
        <v>83</v>
      </c>
      <c r="AY151" s="266" t="s">
        <v>113</v>
      </c>
    </row>
    <row r="152" s="2" customFormat="1" ht="14.4" customHeight="1">
      <c r="A152" s="38"/>
      <c r="B152" s="39"/>
      <c r="C152" s="245" t="s">
        <v>178</v>
      </c>
      <c r="D152" s="245" t="s">
        <v>125</v>
      </c>
      <c r="E152" s="246" t="s">
        <v>179</v>
      </c>
      <c r="F152" s="247" t="s">
        <v>180</v>
      </c>
      <c r="G152" s="248" t="s">
        <v>119</v>
      </c>
      <c r="H152" s="249">
        <v>5</v>
      </c>
      <c r="I152" s="250"/>
      <c r="J152" s="251">
        <f>ROUND(I152*H152,2)</f>
        <v>0</v>
      </c>
      <c r="K152" s="252"/>
      <c r="L152" s="253"/>
      <c r="M152" s="254" t="s">
        <v>1</v>
      </c>
      <c r="N152" s="255" t="s">
        <v>41</v>
      </c>
      <c r="O152" s="91"/>
      <c r="P152" s="229">
        <f>O152*H152</f>
        <v>0</v>
      </c>
      <c r="Q152" s="229">
        <v>0.028000000000000001</v>
      </c>
      <c r="R152" s="229">
        <f>Q152*H152</f>
        <v>0.14000000000000001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128</v>
      </c>
      <c r="AT152" s="231" t="s">
        <v>125</v>
      </c>
      <c r="AU152" s="231" t="s">
        <v>121</v>
      </c>
      <c r="AY152" s="17" t="s">
        <v>113</v>
      </c>
      <c r="BE152" s="232">
        <f>IF(N152="základná",J152,0)</f>
        <v>0</v>
      </c>
      <c r="BF152" s="232">
        <f>IF(N152="znížená",J152,0)</f>
        <v>0</v>
      </c>
      <c r="BG152" s="232">
        <f>IF(N152="zákl. prenesená",J152,0)</f>
        <v>0</v>
      </c>
      <c r="BH152" s="232">
        <f>IF(N152="zníž. prenesená",J152,0)</f>
        <v>0</v>
      </c>
      <c r="BI152" s="232">
        <f>IF(N152="nulová",J152,0)</f>
        <v>0</v>
      </c>
      <c r="BJ152" s="17" t="s">
        <v>121</v>
      </c>
      <c r="BK152" s="232">
        <f>ROUND(I152*H152,2)</f>
        <v>0</v>
      </c>
      <c r="BL152" s="17" t="s">
        <v>120</v>
      </c>
      <c r="BM152" s="231" t="s">
        <v>181</v>
      </c>
    </row>
    <row r="153" s="2" customFormat="1" ht="14.4" customHeight="1">
      <c r="A153" s="38"/>
      <c r="B153" s="39"/>
      <c r="C153" s="219" t="s">
        <v>182</v>
      </c>
      <c r="D153" s="219" t="s">
        <v>116</v>
      </c>
      <c r="E153" s="220" t="s">
        <v>183</v>
      </c>
      <c r="F153" s="221" t="s">
        <v>184</v>
      </c>
      <c r="G153" s="222" t="s">
        <v>119</v>
      </c>
      <c r="H153" s="223">
        <v>55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120</v>
      </c>
      <c r="AT153" s="231" t="s">
        <v>116</v>
      </c>
      <c r="AU153" s="231" t="s">
        <v>121</v>
      </c>
      <c r="AY153" s="17" t="s">
        <v>113</v>
      </c>
      <c r="BE153" s="232">
        <f>IF(N153="základná",J153,0)</f>
        <v>0</v>
      </c>
      <c r="BF153" s="232">
        <f>IF(N153="znížená",J153,0)</f>
        <v>0</v>
      </c>
      <c r="BG153" s="232">
        <f>IF(N153="zákl. prenesená",J153,0)</f>
        <v>0</v>
      </c>
      <c r="BH153" s="232">
        <f>IF(N153="zníž. prenesená",J153,0)</f>
        <v>0</v>
      </c>
      <c r="BI153" s="232">
        <f>IF(N153="nulová",J153,0)</f>
        <v>0</v>
      </c>
      <c r="BJ153" s="17" t="s">
        <v>121</v>
      </c>
      <c r="BK153" s="232">
        <f>ROUND(I153*H153,2)</f>
        <v>0</v>
      </c>
      <c r="BL153" s="17" t="s">
        <v>120</v>
      </c>
      <c r="BM153" s="231" t="s">
        <v>185</v>
      </c>
    </row>
    <row r="154" s="13" customFormat="1">
      <c r="A154" s="13"/>
      <c r="B154" s="233"/>
      <c r="C154" s="234"/>
      <c r="D154" s="235" t="s">
        <v>123</v>
      </c>
      <c r="E154" s="236" t="s">
        <v>1</v>
      </c>
      <c r="F154" s="237" t="s">
        <v>162</v>
      </c>
      <c r="G154" s="234"/>
      <c r="H154" s="238">
        <v>2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123</v>
      </c>
      <c r="AU154" s="244" t="s">
        <v>121</v>
      </c>
      <c r="AV154" s="13" t="s">
        <v>121</v>
      </c>
      <c r="AW154" s="13" t="s">
        <v>31</v>
      </c>
      <c r="AX154" s="13" t="s">
        <v>75</v>
      </c>
      <c r="AY154" s="244" t="s">
        <v>113</v>
      </c>
    </row>
    <row r="155" s="13" customFormat="1">
      <c r="A155" s="13"/>
      <c r="B155" s="233"/>
      <c r="C155" s="234"/>
      <c r="D155" s="235" t="s">
        <v>123</v>
      </c>
      <c r="E155" s="236" t="s">
        <v>1</v>
      </c>
      <c r="F155" s="237" t="s">
        <v>163</v>
      </c>
      <c r="G155" s="234"/>
      <c r="H155" s="238">
        <v>1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123</v>
      </c>
      <c r="AU155" s="244" t="s">
        <v>121</v>
      </c>
      <c r="AV155" s="13" t="s">
        <v>121</v>
      </c>
      <c r="AW155" s="13" t="s">
        <v>31</v>
      </c>
      <c r="AX155" s="13" t="s">
        <v>75</v>
      </c>
      <c r="AY155" s="244" t="s">
        <v>113</v>
      </c>
    </row>
    <row r="156" s="13" customFormat="1">
      <c r="A156" s="13"/>
      <c r="B156" s="233"/>
      <c r="C156" s="234"/>
      <c r="D156" s="235" t="s">
        <v>123</v>
      </c>
      <c r="E156" s="236" t="s">
        <v>1</v>
      </c>
      <c r="F156" s="237" t="s">
        <v>164</v>
      </c>
      <c r="G156" s="234"/>
      <c r="H156" s="238">
        <v>1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123</v>
      </c>
      <c r="AU156" s="244" t="s">
        <v>121</v>
      </c>
      <c r="AV156" s="13" t="s">
        <v>121</v>
      </c>
      <c r="AW156" s="13" t="s">
        <v>31</v>
      </c>
      <c r="AX156" s="13" t="s">
        <v>75</v>
      </c>
      <c r="AY156" s="244" t="s">
        <v>113</v>
      </c>
    </row>
    <row r="157" s="13" customFormat="1">
      <c r="A157" s="13"/>
      <c r="B157" s="233"/>
      <c r="C157" s="234"/>
      <c r="D157" s="235" t="s">
        <v>123</v>
      </c>
      <c r="E157" s="236" t="s">
        <v>1</v>
      </c>
      <c r="F157" s="237" t="s">
        <v>165</v>
      </c>
      <c r="G157" s="234"/>
      <c r="H157" s="238">
        <v>5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123</v>
      </c>
      <c r="AU157" s="244" t="s">
        <v>121</v>
      </c>
      <c r="AV157" s="13" t="s">
        <v>121</v>
      </c>
      <c r="AW157" s="13" t="s">
        <v>31</v>
      </c>
      <c r="AX157" s="13" t="s">
        <v>75</v>
      </c>
      <c r="AY157" s="244" t="s">
        <v>113</v>
      </c>
    </row>
    <row r="158" s="13" customFormat="1">
      <c r="A158" s="13"/>
      <c r="B158" s="233"/>
      <c r="C158" s="234"/>
      <c r="D158" s="235" t="s">
        <v>123</v>
      </c>
      <c r="E158" s="236" t="s">
        <v>1</v>
      </c>
      <c r="F158" s="237" t="s">
        <v>166</v>
      </c>
      <c r="G158" s="234"/>
      <c r="H158" s="238">
        <v>4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123</v>
      </c>
      <c r="AU158" s="244" t="s">
        <v>121</v>
      </c>
      <c r="AV158" s="13" t="s">
        <v>121</v>
      </c>
      <c r="AW158" s="13" t="s">
        <v>31</v>
      </c>
      <c r="AX158" s="13" t="s">
        <v>75</v>
      </c>
      <c r="AY158" s="244" t="s">
        <v>113</v>
      </c>
    </row>
    <row r="159" s="13" customFormat="1">
      <c r="A159" s="13"/>
      <c r="B159" s="233"/>
      <c r="C159" s="234"/>
      <c r="D159" s="235" t="s">
        <v>123</v>
      </c>
      <c r="E159" s="236" t="s">
        <v>1</v>
      </c>
      <c r="F159" s="237" t="s">
        <v>167</v>
      </c>
      <c r="G159" s="234"/>
      <c r="H159" s="238">
        <v>4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123</v>
      </c>
      <c r="AU159" s="244" t="s">
        <v>121</v>
      </c>
      <c r="AV159" s="13" t="s">
        <v>121</v>
      </c>
      <c r="AW159" s="13" t="s">
        <v>31</v>
      </c>
      <c r="AX159" s="13" t="s">
        <v>75</v>
      </c>
      <c r="AY159" s="244" t="s">
        <v>113</v>
      </c>
    </row>
    <row r="160" s="13" customFormat="1">
      <c r="A160" s="13"/>
      <c r="B160" s="233"/>
      <c r="C160" s="234"/>
      <c r="D160" s="235" t="s">
        <v>123</v>
      </c>
      <c r="E160" s="236" t="s">
        <v>1</v>
      </c>
      <c r="F160" s="237" t="s">
        <v>168</v>
      </c>
      <c r="G160" s="234"/>
      <c r="H160" s="238">
        <v>4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123</v>
      </c>
      <c r="AU160" s="244" t="s">
        <v>121</v>
      </c>
      <c r="AV160" s="13" t="s">
        <v>121</v>
      </c>
      <c r="AW160" s="13" t="s">
        <v>31</v>
      </c>
      <c r="AX160" s="13" t="s">
        <v>75</v>
      </c>
      <c r="AY160" s="244" t="s">
        <v>113</v>
      </c>
    </row>
    <row r="161" s="13" customFormat="1">
      <c r="A161" s="13"/>
      <c r="B161" s="233"/>
      <c r="C161" s="234"/>
      <c r="D161" s="235" t="s">
        <v>123</v>
      </c>
      <c r="E161" s="236" t="s">
        <v>1</v>
      </c>
      <c r="F161" s="237" t="s">
        <v>169</v>
      </c>
      <c r="G161" s="234"/>
      <c r="H161" s="238">
        <v>5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123</v>
      </c>
      <c r="AU161" s="244" t="s">
        <v>121</v>
      </c>
      <c r="AV161" s="13" t="s">
        <v>121</v>
      </c>
      <c r="AW161" s="13" t="s">
        <v>31</v>
      </c>
      <c r="AX161" s="13" t="s">
        <v>75</v>
      </c>
      <c r="AY161" s="244" t="s">
        <v>113</v>
      </c>
    </row>
    <row r="162" s="13" customFormat="1">
      <c r="A162" s="13"/>
      <c r="B162" s="233"/>
      <c r="C162" s="234"/>
      <c r="D162" s="235" t="s">
        <v>123</v>
      </c>
      <c r="E162" s="236" t="s">
        <v>1</v>
      </c>
      <c r="F162" s="237" t="s">
        <v>170</v>
      </c>
      <c r="G162" s="234"/>
      <c r="H162" s="238">
        <v>4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123</v>
      </c>
      <c r="AU162" s="244" t="s">
        <v>121</v>
      </c>
      <c r="AV162" s="13" t="s">
        <v>121</v>
      </c>
      <c r="AW162" s="13" t="s">
        <v>31</v>
      </c>
      <c r="AX162" s="13" t="s">
        <v>75</v>
      </c>
      <c r="AY162" s="244" t="s">
        <v>113</v>
      </c>
    </row>
    <row r="163" s="13" customFormat="1">
      <c r="A163" s="13"/>
      <c r="B163" s="233"/>
      <c r="C163" s="234"/>
      <c r="D163" s="235" t="s">
        <v>123</v>
      </c>
      <c r="E163" s="236" t="s">
        <v>1</v>
      </c>
      <c r="F163" s="237" t="s">
        <v>171</v>
      </c>
      <c r="G163" s="234"/>
      <c r="H163" s="238">
        <v>4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123</v>
      </c>
      <c r="AU163" s="244" t="s">
        <v>121</v>
      </c>
      <c r="AV163" s="13" t="s">
        <v>121</v>
      </c>
      <c r="AW163" s="13" t="s">
        <v>31</v>
      </c>
      <c r="AX163" s="13" t="s">
        <v>75</v>
      </c>
      <c r="AY163" s="244" t="s">
        <v>113</v>
      </c>
    </row>
    <row r="164" s="13" customFormat="1">
      <c r="A164" s="13"/>
      <c r="B164" s="233"/>
      <c r="C164" s="234"/>
      <c r="D164" s="235" t="s">
        <v>123</v>
      </c>
      <c r="E164" s="236" t="s">
        <v>1</v>
      </c>
      <c r="F164" s="237" t="s">
        <v>172</v>
      </c>
      <c r="G164" s="234"/>
      <c r="H164" s="238">
        <v>4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123</v>
      </c>
      <c r="AU164" s="244" t="s">
        <v>121</v>
      </c>
      <c r="AV164" s="13" t="s">
        <v>121</v>
      </c>
      <c r="AW164" s="13" t="s">
        <v>31</v>
      </c>
      <c r="AX164" s="13" t="s">
        <v>75</v>
      </c>
      <c r="AY164" s="244" t="s">
        <v>113</v>
      </c>
    </row>
    <row r="165" s="13" customFormat="1">
      <c r="A165" s="13"/>
      <c r="B165" s="233"/>
      <c r="C165" s="234"/>
      <c r="D165" s="235" t="s">
        <v>123</v>
      </c>
      <c r="E165" s="236" t="s">
        <v>1</v>
      </c>
      <c r="F165" s="237" t="s">
        <v>173</v>
      </c>
      <c r="G165" s="234"/>
      <c r="H165" s="238">
        <v>5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123</v>
      </c>
      <c r="AU165" s="244" t="s">
        <v>121</v>
      </c>
      <c r="AV165" s="13" t="s">
        <v>121</v>
      </c>
      <c r="AW165" s="13" t="s">
        <v>31</v>
      </c>
      <c r="AX165" s="13" t="s">
        <v>75</v>
      </c>
      <c r="AY165" s="244" t="s">
        <v>113</v>
      </c>
    </row>
    <row r="166" s="13" customFormat="1">
      <c r="A166" s="13"/>
      <c r="B166" s="233"/>
      <c r="C166" s="234"/>
      <c r="D166" s="235" t="s">
        <v>123</v>
      </c>
      <c r="E166" s="236" t="s">
        <v>1</v>
      </c>
      <c r="F166" s="237" t="s">
        <v>174</v>
      </c>
      <c r="G166" s="234"/>
      <c r="H166" s="238">
        <v>4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123</v>
      </c>
      <c r="AU166" s="244" t="s">
        <v>121</v>
      </c>
      <c r="AV166" s="13" t="s">
        <v>121</v>
      </c>
      <c r="AW166" s="13" t="s">
        <v>31</v>
      </c>
      <c r="AX166" s="13" t="s">
        <v>75</v>
      </c>
      <c r="AY166" s="244" t="s">
        <v>113</v>
      </c>
    </row>
    <row r="167" s="13" customFormat="1">
      <c r="A167" s="13"/>
      <c r="B167" s="233"/>
      <c r="C167" s="234"/>
      <c r="D167" s="235" t="s">
        <v>123</v>
      </c>
      <c r="E167" s="236" t="s">
        <v>1</v>
      </c>
      <c r="F167" s="237" t="s">
        <v>175</v>
      </c>
      <c r="G167" s="234"/>
      <c r="H167" s="238">
        <v>4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123</v>
      </c>
      <c r="AU167" s="244" t="s">
        <v>121</v>
      </c>
      <c r="AV167" s="13" t="s">
        <v>121</v>
      </c>
      <c r="AW167" s="13" t="s">
        <v>31</v>
      </c>
      <c r="AX167" s="13" t="s">
        <v>75</v>
      </c>
      <c r="AY167" s="244" t="s">
        <v>113</v>
      </c>
    </row>
    <row r="168" s="13" customFormat="1">
      <c r="A168" s="13"/>
      <c r="B168" s="233"/>
      <c r="C168" s="234"/>
      <c r="D168" s="235" t="s">
        <v>123</v>
      </c>
      <c r="E168" s="236" t="s">
        <v>1</v>
      </c>
      <c r="F168" s="237" t="s">
        <v>176</v>
      </c>
      <c r="G168" s="234"/>
      <c r="H168" s="238">
        <v>4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123</v>
      </c>
      <c r="AU168" s="244" t="s">
        <v>121</v>
      </c>
      <c r="AV168" s="13" t="s">
        <v>121</v>
      </c>
      <c r="AW168" s="13" t="s">
        <v>31</v>
      </c>
      <c r="AX168" s="13" t="s">
        <v>75</v>
      </c>
      <c r="AY168" s="244" t="s">
        <v>113</v>
      </c>
    </row>
    <row r="169" s="14" customFormat="1">
      <c r="A169" s="14"/>
      <c r="B169" s="256"/>
      <c r="C169" s="257"/>
      <c r="D169" s="235" t="s">
        <v>123</v>
      </c>
      <c r="E169" s="258" t="s">
        <v>1</v>
      </c>
      <c r="F169" s="259" t="s">
        <v>177</v>
      </c>
      <c r="G169" s="257"/>
      <c r="H169" s="260">
        <v>55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123</v>
      </c>
      <c r="AU169" s="266" t="s">
        <v>121</v>
      </c>
      <c r="AV169" s="14" t="s">
        <v>120</v>
      </c>
      <c r="AW169" s="14" t="s">
        <v>31</v>
      </c>
      <c r="AX169" s="14" t="s">
        <v>83</v>
      </c>
      <c r="AY169" s="266" t="s">
        <v>113</v>
      </c>
    </row>
    <row r="170" s="2" customFormat="1" ht="14.4" customHeight="1">
      <c r="A170" s="38"/>
      <c r="B170" s="39"/>
      <c r="C170" s="245" t="s">
        <v>186</v>
      </c>
      <c r="D170" s="245" t="s">
        <v>125</v>
      </c>
      <c r="E170" s="246" t="s">
        <v>187</v>
      </c>
      <c r="F170" s="247" t="s">
        <v>188</v>
      </c>
      <c r="G170" s="248" t="s">
        <v>119</v>
      </c>
      <c r="H170" s="249">
        <v>5</v>
      </c>
      <c r="I170" s="250"/>
      <c r="J170" s="251">
        <f>ROUND(I170*H170,2)</f>
        <v>0</v>
      </c>
      <c r="K170" s="252"/>
      <c r="L170" s="253"/>
      <c r="M170" s="254" t="s">
        <v>1</v>
      </c>
      <c r="N170" s="255" t="s">
        <v>41</v>
      </c>
      <c r="O170" s="91"/>
      <c r="P170" s="229">
        <f>O170*H170</f>
        <v>0</v>
      </c>
      <c r="Q170" s="229">
        <v>0.0014</v>
      </c>
      <c r="R170" s="229">
        <f>Q170*H170</f>
        <v>0.0070000000000000001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128</v>
      </c>
      <c r="AT170" s="231" t="s">
        <v>125</v>
      </c>
      <c r="AU170" s="231" t="s">
        <v>121</v>
      </c>
      <c r="AY170" s="17" t="s">
        <v>113</v>
      </c>
      <c r="BE170" s="232">
        <f>IF(N170="základná",J170,0)</f>
        <v>0</v>
      </c>
      <c r="BF170" s="232">
        <f>IF(N170="znížená",J170,0)</f>
        <v>0</v>
      </c>
      <c r="BG170" s="232">
        <f>IF(N170="zákl. prenesená",J170,0)</f>
        <v>0</v>
      </c>
      <c r="BH170" s="232">
        <f>IF(N170="zníž. prenesená",J170,0)</f>
        <v>0</v>
      </c>
      <c r="BI170" s="232">
        <f>IF(N170="nulová",J170,0)</f>
        <v>0</v>
      </c>
      <c r="BJ170" s="17" t="s">
        <v>121</v>
      </c>
      <c r="BK170" s="232">
        <f>ROUND(I170*H170,2)</f>
        <v>0</v>
      </c>
      <c r="BL170" s="17" t="s">
        <v>120</v>
      </c>
      <c r="BM170" s="231" t="s">
        <v>189</v>
      </c>
    </row>
    <row r="171" s="2" customFormat="1" ht="14.4" customHeight="1">
      <c r="A171" s="38"/>
      <c r="B171" s="39"/>
      <c r="C171" s="219" t="s">
        <v>190</v>
      </c>
      <c r="D171" s="219" t="s">
        <v>116</v>
      </c>
      <c r="E171" s="220" t="s">
        <v>191</v>
      </c>
      <c r="F171" s="221" t="s">
        <v>192</v>
      </c>
      <c r="G171" s="222" t="s">
        <v>119</v>
      </c>
      <c r="H171" s="223">
        <v>113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120</v>
      </c>
      <c r="AT171" s="231" t="s">
        <v>116</v>
      </c>
      <c r="AU171" s="231" t="s">
        <v>121</v>
      </c>
      <c r="AY171" s="17" t="s">
        <v>113</v>
      </c>
      <c r="BE171" s="232">
        <f>IF(N171="základná",J171,0)</f>
        <v>0</v>
      </c>
      <c r="BF171" s="232">
        <f>IF(N171="znížená",J171,0)</f>
        <v>0</v>
      </c>
      <c r="BG171" s="232">
        <f>IF(N171="zákl. prenesená",J171,0)</f>
        <v>0</v>
      </c>
      <c r="BH171" s="232">
        <f>IF(N171="zníž. prenesená",J171,0)</f>
        <v>0</v>
      </c>
      <c r="BI171" s="232">
        <f>IF(N171="nulová",J171,0)</f>
        <v>0</v>
      </c>
      <c r="BJ171" s="17" t="s">
        <v>121</v>
      </c>
      <c r="BK171" s="232">
        <f>ROUND(I171*H171,2)</f>
        <v>0</v>
      </c>
      <c r="BL171" s="17" t="s">
        <v>120</v>
      </c>
      <c r="BM171" s="231" t="s">
        <v>193</v>
      </c>
    </row>
    <row r="172" s="13" customFormat="1">
      <c r="A172" s="13"/>
      <c r="B172" s="233"/>
      <c r="C172" s="234"/>
      <c r="D172" s="235" t="s">
        <v>123</v>
      </c>
      <c r="E172" s="236" t="s">
        <v>1</v>
      </c>
      <c r="F172" s="237" t="s">
        <v>194</v>
      </c>
      <c r="G172" s="234"/>
      <c r="H172" s="238">
        <v>5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123</v>
      </c>
      <c r="AU172" s="244" t="s">
        <v>121</v>
      </c>
      <c r="AV172" s="13" t="s">
        <v>121</v>
      </c>
      <c r="AW172" s="13" t="s">
        <v>31</v>
      </c>
      <c r="AX172" s="13" t="s">
        <v>75</v>
      </c>
      <c r="AY172" s="244" t="s">
        <v>113</v>
      </c>
    </row>
    <row r="173" s="13" customFormat="1">
      <c r="A173" s="13"/>
      <c r="B173" s="233"/>
      <c r="C173" s="234"/>
      <c r="D173" s="235" t="s">
        <v>123</v>
      </c>
      <c r="E173" s="236" t="s">
        <v>1</v>
      </c>
      <c r="F173" s="237" t="s">
        <v>195</v>
      </c>
      <c r="G173" s="234"/>
      <c r="H173" s="238">
        <v>3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123</v>
      </c>
      <c r="AU173" s="244" t="s">
        <v>121</v>
      </c>
      <c r="AV173" s="13" t="s">
        <v>121</v>
      </c>
      <c r="AW173" s="13" t="s">
        <v>31</v>
      </c>
      <c r="AX173" s="13" t="s">
        <v>75</v>
      </c>
      <c r="AY173" s="244" t="s">
        <v>113</v>
      </c>
    </row>
    <row r="174" s="13" customFormat="1">
      <c r="A174" s="13"/>
      <c r="B174" s="233"/>
      <c r="C174" s="234"/>
      <c r="D174" s="235" t="s">
        <v>123</v>
      </c>
      <c r="E174" s="236" t="s">
        <v>1</v>
      </c>
      <c r="F174" s="237" t="s">
        <v>196</v>
      </c>
      <c r="G174" s="234"/>
      <c r="H174" s="238">
        <v>3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123</v>
      </c>
      <c r="AU174" s="244" t="s">
        <v>121</v>
      </c>
      <c r="AV174" s="13" t="s">
        <v>121</v>
      </c>
      <c r="AW174" s="13" t="s">
        <v>31</v>
      </c>
      <c r="AX174" s="13" t="s">
        <v>75</v>
      </c>
      <c r="AY174" s="244" t="s">
        <v>113</v>
      </c>
    </row>
    <row r="175" s="13" customFormat="1">
      <c r="A175" s="13"/>
      <c r="B175" s="233"/>
      <c r="C175" s="234"/>
      <c r="D175" s="235" t="s">
        <v>123</v>
      </c>
      <c r="E175" s="236" t="s">
        <v>1</v>
      </c>
      <c r="F175" s="237" t="s">
        <v>197</v>
      </c>
      <c r="G175" s="234"/>
      <c r="H175" s="238">
        <v>10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123</v>
      </c>
      <c r="AU175" s="244" t="s">
        <v>121</v>
      </c>
      <c r="AV175" s="13" t="s">
        <v>121</v>
      </c>
      <c r="AW175" s="13" t="s">
        <v>31</v>
      </c>
      <c r="AX175" s="13" t="s">
        <v>75</v>
      </c>
      <c r="AY175" s="244" t="s">
        <v>113</v>
      </c>
    </row>
    <row r="176" s="13" customFormat="1">
      <c r="A176" s="13"/>
      <c r="B176" s="233"/>
      <c r="C176" s="234"/>
      <c r="D176" s="235" t="s">
        <v>123</v>
      </c>
      <c r="E176" s="236" t="s">
        <v>1</v>
      </c>
      <c r="F176" s="237" t="s">
        <v>198</v>
      </c>
      <c r="G176" s="234"/>
      <c r="H176" s="238">
        <v>8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123</v>
      </c>
      <c r="AU176" s="244" t="s">
        <v>121</v>
      </c>
      <c r="AV176" s="13" t="s">
        <v>121</v>
      </c>
      <c r="AW176" s="13" t="s">
        <v>31</v>
      </c>
      <c r="AX176" s="13" t="s">
        <v>75</v>
      </c>
      <c r="AY176" s="244" t="s">
        <v>113</v>
      </c>
    </row>
    <row r="177" s="13" customFormat="1">
      <c r="A177" s="13"/>
      <c r="B177" s="233"/>
      <c r="C177" s="234"/>
      <c r="D177" s="235" t="s">
        <v>123</v>
      </c>
      <c r="E177" s="236" t="s">
        <v>1</v>
      </c>
      <c r="F177" s="237" t="s">
        <v>199</v>
      </c>
      <c r="G177" s="234"/>
      <c r="H177" s="238">
        <v>8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123</v>
      </c>
      <c r="AU177" s="244" t="s">
        <v>121</v>
      </c>
      <c r="AV177" s="13" t="s">
        <v>121</v>
      </c>
      <c r="AW177" s="13" t="s">
        <v>31</v>
      </c>
      <c r="AX177" s="13" t="s">
        <v>75</v>
      </c>
      <c r="AY177" s="244" t="s">
        <v>113</v>
      </c>
    </row>
    <row r="178" s="13" customFormat="1">
      <c r="A178" s="13"/>
      <c r="B178" s="233"/>
      <c r="C178" s="234"/>
      <c r="D178" s="235" t="s">
        <v>123</v>
      </c>
      <c r="E178" s="236" t="s">
        <v>1</v>
      </c>
      <c r="F178" s="237" t="s">
        <v>200</v>
      </c>
      <c r="G178" s="234"/>
      <c r="H178" s="238">
        <v>8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123</v>
      </c>
      <c r="AU178" s="244" t="s">
        <v>121</v>
      </c>
      <c r="AV178" s="13" t="s">
        <v>121</v>
      </c>
      <c r="AW178" s="13" t="s">
        <v>31</v>
      </c>
      <c r="AX178" s="13" t="s">
        <v>75</v>
      </c>
      <c r="AY178" s="244" t="s">
        <v>113</v>
      </c>
    </row>
    <row r="179" s="13" customFormat="1">
      <c r="A179" s="13"/>
      <c r="B179" s="233"/>
      <c r="C179" s="234"/>
      <c r="D179" s="235" t="s">
        <v>123</v>
      </c>
      <c r="E179" s="236" t="s">
        <v>1</v>
      </c>
      <c r="F179" s="237" t="s">
        <v>201</v>
      </c>
      <c r="G179" s="234"/>
      <c r="H179" s="238">
        <v>10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123</v>
      </c>
      <c r="AU179" s="244" t="s">
        <v>121</v>
      </c>
      <c r="AV179" s="13" t="s">
        <v>121</v>
      </c>
      <c r="AW179" s="13" t="s">
        <v>31</v>
      </c>
      <c r="AX179" s="13" t="s">
        <v>75</v>
      </c>
      <c r="AY179" s="244" t="s">
        <v>113</v>
      </c>
    </row>
    <row r="180" s="13" customFormat="1">
      <c r="A180" s="13"/>
      <c r="B180" s="233"/>
      <c r="C180" s="234"/>
      <c r="D180" s="235" t="s">
        <v>123</v>
      </c>
      <c r="E180" s="236" t="s">
        <v>1</v>
      </c>
      <c r="F180" s="237" t="s">
        <v>202</v>
      </c>
      <c r="G180" s="234"/>
      <c r="H180" s="238">
        <v>8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123</v>
      </c>
      <c r="AU180" s="244" t="s">
        <v>121</v>
      </c>
      <c r="AV180" s="13" t="s">
        <v>121</v>
      </c>
      <c r="AW180" s="13" t="s">
        <v>31</v>
      </c>
      <c r="AX180" s="13" t="s">
        <v>75</v>
      </c>
      <c r="AY180" s="244" t="s">
        <v>113</v>
      </c>
    </row>
    <row r="181" s="13" customFormat="1">
      <c r="A181" s="13"/>
      <c r="B181" s="233"/>
      <c r="C181" s="234"/>
      <c r="D181" s="235" t="s">
        <v>123</v>
      </c>
      <c r="E181" s="236" t="s">
        <v>1</v>
      </c>
      <c r="F181" s="237" t="s">
        <v>203</v>
      </c>
      <c r="G181" s="234"/>
      <c r="H181" s="238">
        <v>8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123</v>
      </c>
      <c r="AU181" s="244" t="s">
        <v>121</v>
      </c>
      <c r="AV181" s="13" t="s">
        <v>121</v>
      </c>
      <c r="AW181" s="13" t="s">
        <v>31</v>
      </c>
      <c r="AX181" s="13" t="s">
        <v>75</v>
      </c>
      <c r="AY181" s="244" t="s">
        <v>113</v>
      </c>
    </row>
    <row r="182" s="13" customFormat="1">
      <c r="A182" s="13"/>
      <c r="B182" s="233"/>
      <c r="C182" s="234"/>
      <c r="D182" s="235" t="s">
        <v>123</v>
      </c>
      <c r="E182" s="236" t="s">
        <v>1</v>
      </c>
      <c r="F182" s="237" t="s">
        <v>204</v>
      </c>
      <c r="G182" s="234"/>
      <c r="H182" s="238">
        <v>8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123</v>
      </c>
      <c r="AU182" s="244" t="s">
        <v>121</v>
      </c>
      <c r="AV182" s="13" t="s">
        <v>121</v>
      </c>
      <c r="AW182" s="13" t="s">
        <v>31</v>
      </c>
      <c r="AX182" s="13" t="s">
        <v>75</v>
      </c>
      <c r="AY182" s="244" t="s">
        <v>113</v>
      </c>
    </row>
    <row r="183" s="13" customFormat="1">
      <c r="A183" s="13"/>
      <c r="B183" s="233"/>
      <c r="C183" s="234"/>
      <c r="D183" s="235" t="s">
        <v>123</v>
      </c>
      <c r="E183" s="236" t="s">
        <v>1</v>
      </c>
      <c r="F183" s="237" t="s">
        <v>205</v>
      </c>
      <c r="G183" s="234"/>
      <c r="H183" s="238">
        <v>10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123</v>
      </c>
      <c r="AU183" s="244" t="s">
        <v>121</v>
      </c>
      <c r="AV183" s="13" t="s">
        <v>121</v>
      </c>
      <c r="AW183" s="13" t="s">
        <v>31</v>
      </c>
      <c r="AX183" s="13" t="s">
        <v>75</v>
      </c>
      <c r="AY183" s="244" t="s">
        <v>113</v>
      </c>
    </row>
    <row r="184" s="13" customFormat="1">
      <c r="A184" s="13"/>
      <c r="B184" s="233"/>
      <c r="C184" s="234"/>
      <c r="D184" s="235" t="s">
        <v>123</v>
      </c>
      <c r="E184" s="236" t="s">
        <v>1</v>
      </c>
      <c r="F184" s="237" t="s">
        <v>206</v>
      </c>
      <c r="G184" s="234"/>
      <c r="H184" s="238">
        <v>8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123</v>
      </c>
      <c r="AU184" s="244" t="s">
        <v>121</v>
      </c>
      <c r="AV184" s="13" t="s">
        <v>121</v>
      </c>
      <c r="AW184" s="13" t="s">
        <v>31</v>
      </c>
      <c r="AX184" s="13" t="s">
        <v>75</v>
      </c>
      <c r="AY184" s="244" t="s">
        <v>113</v>
      </c>
    </row>
    <row r="185" s="13" customFormat="1">
      <c r="A185" s="13"/>
      <c r="B185" s="233"/>
      <c r="C185" s="234"/>
      <c r="D185" s="235" t="s">
        <v>123</v>
      </c>
      <c r="E185" s="236" t="s">
        <v>1</v>
      </c>
      <c r="F185" s="237" t="s">
        <v>207</v>
      </c>
      <c r="G185" s="234"/>
      <c r="H185" s="238">
        <v>8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123</v>
      </c>
      <c r="AU185" s="244" t="s">
        <v>121</v>
      </c>
      <c r="AV185" s="13" t="s">
        <v>121</v>
      </c>
      <c r="AW185" s="13" t="s">
        <v>31</v>
      </c>
      <c r="AX185" s="13" t="s">
        <v>75</v>
      </c>
      <c r="AY185" s="244" t="s">
        <v>113</v>
      </c>
    </row>
    <row r="186" s="13" customFormat="1">
      <c r="A186" s="13"/>
      <c r="B186" s="233"/>
      <c r="C186" s="234"/>
      <c r="D186" s="235" t="s">
        <v>123</v>
      </c>
      <c r="E186" s="236" t="s">
        <v>1</v>
      </c>
      <c r="F186" s="237" t="s">
        <v>208</v>
      </c>
      <c r="G186" s="234"/>
      <c r="H186" s="238">
        <v>8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123</v>
      </c>
      <c r="AU186" s="244" t="s">
        <v>121</v>
      </c>
      <c r="AV186" s="13" t="s">
        <v>121</v>
      </c>
      <c r="AW186" s="13" t="s">
        <v>31</v>
      </c>
      <c r="AX186" s="13" t="s">
        <v>75</v>
      </c>
      <c r="AY186" s="244" t="s">
        <v>113</v>
      </c>
    </row>
    <row r="187" s="14" customFormat="1">
      <c r="A187" s="14"/>
      <c r="B187" s="256"/>
      <c r="C187" s="257"/>
      <c r="D187" s="235" t="s">
        <v>123</v>
      </c>
      <c r="E187" s="258" t="s">
        <v>1</v>
      </c>
      <c r="F187" s="259" t="s">
        <v>177</v>
      </c>
      <c r="G187" s="257"/>
      <c r="H187" s="260">
        <v>113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6" t="s">
        <v>123</v>
      </c>
      <c r="AU187" s="266" t="s">
        <v>121</v>
      </c>
      <c r="AV187" s="14" t="s">
        <v>120</v>
      </c>
      <c r="AW187" s="14" t="s">
        <v>31</v>
      </c>
      <c r="AX187" s="14" t="s">
        <v>83</v>
      </c>
      <c r="AY187" s="266" t="s">
        <v>113</v>
      </c>
    </row>
    <row r="188" s="2" customFormat="1" ht="14.4" customHeight="1">
      <c r="A188" s="38"/>
      <c r="B188" s="39"/>
      <c r="C188" s="219" t="s">
        <v>209</v>
      </c>
      <c r="D188" s="219" t="s">
        <v>116</v>
      </c>
      <c r="E188" s="220" t="s">
        <v>210</v>
      </c>
      <c r="F188" s="221" t="s">
        <v>211</v>
      </c>
      <c r="G188" s="222" t="s">
        <v>119</v>
      </c>
      <c r="H188" s="223">
        <v>29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120</v>
      </c>
      <c r="AT188" s="231" t="s">
        <v>116</v>
      </c>
      <c r="AU188" s="231" t="s">
        <v>121</v>
      </c>
      <c r="AY188" s="17" t="s">
        <v>113</v>
      </c>
      <c r="BE188" s="232">
        <f>IF(N188="základná",J188,0)</f>
        <v>0</v>
      </c>
      <c r="BF188" s="232">
        <f>IF(N188="znížená",J188,0)</f>
        <v>0</v>
      </c>
      <c r="BG188" s="232">
        <f>IF(N188="zákl. prenesená",J188,0)</f>
        <v>0</v>
      </c>
      <c r="BH188" s="232">
        <f>IF(N188="zníž. prenesená",J188,0)</f>
        <v>0</v>
      </c>
      <c r="BI188" s="232">
        <f>IF(N188="nulová",J188,0)</f>
        <v>0</v>
      </c>
      <c r="BJ188" s="17" t="s">
        <v>121</v>
      </c>
      <c r="BK188" s="232">
        <f>ROUND(I188*H188,2)</f>
        <v>0</v>
      </c>
      <c r="BL188" s="17" t="s">
        <v>120</v>
      </c>
      <c r="BM188" s="231" t="s">
        <v>212</v>
      </c>
    </row>
    <row r="189" s="15" customFormat="1">
      <c r="A189" s="15"/>
      <c r="B189" s="267"/>
      <c r="C189" s="268"/>
      <c r="D189" s="235" t="s">
        <v>123</v>
      </c>
      <c r="E189" s="269" t="s">
        <v>1</v>
      </c>
      <c r="F189" s="270" t="s">
        <v>213</v>
      </c>
      <c r="G189" s="268"/>
      <c r="H189" s="269" t="s">
        <v>1</v>
      </c>
      <c r="I189" s="271"/>
      <c r="J189" s="268"/>
      <c r="K189" s="268"/>
      <c r="L189" s="272"/>
      <c r="M189" s="273"/>
      <c r="N189" s="274"/>
      <c r="O189" s="274"/>
      <c r="P189" s="274"/>
      <c r="Q189" s="274"/>
      <c r="R189" s="274"/>
      <c r="S189" s="274"/>
      <c r="T189" s="27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6" t="s">
        <v>123</v>
      </c>
      <c r="AU189" s="276" t="s">
        <v>121</v>
      </c>
      <c r="AV189" s="15" t="s">
        <v>83</v>
      </c>
      <c r="AW189" s="15" t="s">
        <v>31</v>
      </c>
      <c r="AX189" s="15" t="s">
        <v>75</v>
      </c>
      <c r="AY189" s="276" t="s">
        <v>113</v>
      </c>
    </row>
    <row r="190" s="13" customFormat="1">
      <c r="A190" s="13"/>
      <c r="B190" s="233"/>
      <c r="C190" s="234"/>
      <c r="D190" s="235" t="s">
        <v>123</v>
      </c>
      <c r="E190" s="236" t="s">
        <v>1</v>
      </c>
      <c r="F190" s="237" t="s">
        <v>214</v>
      </c>
      <c r="G190" s="234"/>
      <c r="H190" s="238">
        <v>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123</v>
      </c>
      <c r="AU190" s="244" t="s">
        <v>121</v>
      </c>
      <c r="AV190" s="13" t="s">
        <v>121</v>
      </c>
      <c r="AW190" s="13" t="s">
        <v>31</v>
      </c>
      <c r="AX190" s="13" t="s">
        <v>75</v>
      </c>
      <c r="AY190" s="244" t="s">
        <v>113</v>
      </c>
    </row>
    <row r="191" s="13" customFormat="1">
      <c r="A191" s="13"/>
      <c r="B191" s="233"/>
      <c r="C191" s="234"/>
      <c r="D191" s="235" t="s">
        <v>123</v>
      </c>
      <c r="E191" s="236" t="s">
        <v>1</v>
      </c>
      <c r="F191" s="237" t="s">
        <v>215</v>
      </c>
      <c r="G191" s="234"/>
      <c r="H191" s="238">
        <v>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123</v>
      </c>
      <c r="AU191" s="244" t="s">
        <v>121</v>
      </c>
      <c r="AV191" s="13" t="s">
        <v>121</v>
      </c>
      <c r="AW191" s="13" t="s">
        <v>31</v>
      </c>
      <c r="AX191" s="13" t="s">
        <v>75</v>
      </c>
      <c r="AY191" s="244" t="s">
        <v>113</v>
      </c>
    </row>
    <row r="192" s="13" customFormat="1">
      <c r="A192" s="13"/>
      <c r="B192" s="233"/>
      <c r="C192" s="234"/>
      <c r="D192" s="235" t="s">
        <v>123</v>
      </c>
      <c r="E192" s="236" t="s">
        <v>1</v>
      </c>
      <c r="F192" s="237" t="s">
        <v>216</v>
      </c>
      <c r="G192" s="234"/>
      <c r="H192" s="238">
        <v>2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123</v>
      </c>
      <c r="AU192" s="244" t="s">
        <v>121</v>
      </c>
      <c r="AV192" s="13" t="s">
        <v>121</v>
      </c>
      <c r="AW192" s="13" t="s">
        <v>31</v>
      </c>
      <c r="AX192" s="13" t="s">
        <v>75</v>
      </c>
      <c r="AY192" s="244" t="s">
        <v>113</v>
      </c>
    </row>
    <row r="193" s="13" customFormat="1">
      <c r="A193" s="13"/>
      <c r="B193" s="233"/>
      <c r="C193" s="234"/>
      <c r="D193" s="235" t="s">
        <v>123</v>
      </c>
      <c r="E193" s="236" t="s">
        <v>1</v>
      </c>
      <c r="F193" s="237" t="s">
        <v>164</v>
      </c>
      <c r="G193" s="234"/>
      <c r="H193" s="238">
        <v>1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123</v>
      </c>
      <c r="AU193" s="244" t="s">
        <v>121</v>
      </c>
      <c r="AV193" s="13" t="s">
        <v>121</v>
      </c>
      <c r="AW193" s="13" t="s">
        <v>31</v>
      </c>
      <c r="AX193" s="13" t="s">
        <v>75</v>
      </c>
      <c r="AY193" s="244" t="s">
        <v>113</v>
      </c>
    </row>
    <row r="194" s="13" customFormat="1">
      <c r="A194" s="13"/>
      <c r="B194" s="233"/>
      <c r="C194" s="234"/>
      <c r="D194" s="235" t="s">
        <v>123</v>
      </c>
      <c r="E194" s="236" t="s">
        <v>1</v>
      </c>
      <c r="F194" s="237" t="s">
        <v>217</v>
      </c>
      <c r="G194" s="234"/>
      <c r="H194" s="238">
        <v>2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123</v>
      </c>
      <c r="AU194" s="244" t="s">
        <v>121</v>
      </c>
      <c r="AV194" s="13" t="s">
        <v>121</v>
      </c>
      <c r="AW194" s="13" t="s">
        <v>31</v>
      </c>
      <c r="AX194" s="13" t="s">
        <v>75</v>
      </c>
      <c r="AY194" s="244" t="s">
        <v>113</v>
      </c>
    </row>
    <row r="195" s="13" customFormat="1">
      <c r="A195" s="13"/>
      <c r="B195" s="233"/>
      <c r="C195" s="234"/>
      <c r="D195" s="235" t="s">
        <v>123</v>
      </c>
      <c r="E195" s="236" t="s">
        <v>1</v>
      </c>
      <c r="F195" s="237" t="s">
        <v>218</v>
      </c>
      <c r="G195" s="234"/>
      <c r="H195" s="238">
        <v>2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123</v>
      </c>
      <c r="AU195" s="244" t="s">
        <v>121</v>
      </c>
      <c r="AV195" s="13" t="s">
        <v>121</v>
      </c>
      <c r="AW195" s="13" t="s">
        <v>31</v>
      </c>
      <c r="AX195" s="13" t="s">
        <v>75</v>
      </c>
      <c r="AY195" s="244" t="s">
        <v>113</v>
      </c>
    </row>
    <row r="196" s="13" customFormat="1">
      <c r="A196" s="13"/>
      <c r="B196" s="233"/>
      <c r="C196" s="234"/>
      <c r="D196" s="235" t="s">
        <v>123</v>
      </c>
      <c r="E196" s="236" t="s">
        <v>1</v>
      </c>
      <c r="F196" s="237" t="s">
        <v>219</v>
      </c>
      <c r="G196" s="234"/>
      <c r="H196" s="238">
        <v>2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123</v>
      </c>
      <c r="AU196" s="244" t="s">
        <v>121</v>
      </c>
      <c r="AV196" s="13" t="s">
        <v>121</v>
      </c>
      <c r="AW196" s="13" t="s">
        <v>31</v>
      </c>
      <c r="AX196" s="13" t="s">
        <v>75</v>
      </c>
      <c r="AY196" s="244" t="s">
        <v>113</v>
      </c>
    </row>
    <row r="197" s="13" customFormat="1">
      <c r="A197" s="13"/>
      <c r="B197" s="233"/>
      <c r="C197" s="234"/>
      <c r="D197" s="235" t="s">
        <v>123</v>
      </c>
      <c r="E197" s="236" t="s">
        <v>1</v>
      </c>
      <c r="F197" s="237" t="s">
        <v>220</v>
      </c>
      <c r="G197" s="234"/>
      <c r="H197" s="238">
        <v>2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123</v>
      </c>
      <c r="AU197" s="244" t="s">
        <v>121</v>
      </c>
      <c r="AV197" s="13" t="s">
        <v>121</v>
      </c>
      <c r="AW197" s="13" t="s">
        <v>31</v>
      </c>
      <c r="AX197" s="13" t="s">
        <v>75</v>
      </c>
      <c r="AY197" s="244" t="s">
        <v>113</v>
      </c>
    </row>
    <row r="198" s="13" customFormat="1">
      <c r="A198" s="13"/>
      <c r="B198" s="233"/>
      <c r="C198" s="234"/>
      <c r="D198" s="235" t="s">
        <v>123</v>
      </c>
      <c r="E198" s="236" t="s">
        <v>1</v>
      </c>
      <c r="F198" s="237" t="s">
        <v>221</v>
      </c>
      <c r="G198" s="234"/>
      <c r="H198" s="238">
        <v>2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123</v>
      </c>
      <c r="AU198" s="244" t="s">
        <v>121</v>
      </c>
      <c r="AV198" s="13" t="s">
        <v>121</v>
      </c>
      <c r="AW198" s="13" t="s">
        <v>31</v>
      </c>
      <c r="AX198" s="13" t="s">
        <v>75</v>
      </c>
      <c r="AY198" s="244" t="s">
        <v>113</v>
      </c>
    </row>
    <row r="199" s="13" customFormat="1">
      <c r="A199" s="13"/>
      <c r="B199" s="233"/>
      <c r="C199" s="234"/>
      <c r="D199" s="235" t="s">
        <v>123</v>
      </c>
      <c r="E199" s="236" t="s">
        <v>1</v>
      </c>
      <c r="F199" s="237" t="s">
        <v>222</v>
      </c>
      <c r="G199" s="234"/>
      <c r="H199" s="238">
        <v>2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123</v>
      </c>
      <c r="AU199" s="244" t="s">
        <v>121</v>
      </c>
      <c r="AV199" s="13" t="s">
        <v>121</v>
      </c>
      <c r="AW199" s="13" t="s">
        <v>31</v>
      </c>
      <c r="AX199" s="13" t="s">
        <v>75</v>
      </c>
      <c r="AY199" s="244" t="s">
        <v>113</v>
      </c>
    </row>
    <row r="200" s="13" customFormat="1">
      <c r="A200" s="13"/>
      <c r="B200" s="233"/>
      <c r="C200" s="234"/>
      <c r="D200" s="235" t="s">
        <v>123</v>
      </c>
      <c r="E200" s="236" t="s">
        <v>1</v>
      </c>
      <c r="F200" s="237" t="s">
        <v>223</v>
      </c>
      <c r="G200" s="234"/>
      <c r="H200" s="238">
        <v>2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123</v>
      </c>
      <c r="AU200" s="244" t="s">
        <v>121</v>
      </c>
      <c r="AV200" s="13" t="s">
        <v>121</v>
      </c>
      <c r="AW200" s="13" t="s">
        <v>31</v>
      </c>
      <c r="AX200" s="13" t="s">
        <v>75</v>
      </c>
      <c r="AY200" s="244" t="s">
        <v>113</v>
      </c>
    </row>
    <row r="201" s="13" customFormat="1">
      <c r="A201" s="13"/>
      <c r="B201" s="233"/>
      <c r="C201" s="234"/>
      <c r="D201" s="235" t="s">
        <v>123</v>
      </c>
      <c r="E201" s="236" t="s">
        <v>1</v>
      </c>
      <c r="F201" s="237" t="s">
        <v>224</v>
      </c>
      <c r="G201" s="234"/>
      <c r="H201" s="238">
        <v>2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123</v>
      </c>
      <c r="AU201" s="244" t="s">
        <v>121</v>
      </c>
      <c r="AV201" s="13" t="s">
        <v>121</v>
      </c>
      <c r="AW201" s="13" t="s">
        <v>31</v>
      </c>
      <c r="AX201" s="13" t="s">
        <v>75</v>
      </c>
      <c r="AY201" s="244" t="s">
        <v>113</v>
      </c>
    </row>
    <row r="202" s="13" customFormat="1">
      <c r="A202" s="13"/>
      <c r="B202" s="233"/>
      <c r="C202" s="234"/>
      <c r="D202" s="235" t="s">
        <v>123</v>
      </c>
      <c r="E202" s="236" t="s">
        <v>1</v>
      </c>
      <c r="F202" s="237" t="s">
        <v>225</v>
      </c>
      <c r="G202" s="234"/>
      <c r="H202" s="238">
        <v>2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123</v>
      </c>
      <c r="AU202" s="244" t="s">
        <v>121</v>
      </c>
      <c r="AV202" s="13" t="s">
        <v>121</v>
      </c>
      <c r="AW202" s="13" t="s">
        <v>31</v>
      </c>
      <c r="AX202" s="13" t="s">
        <v>75</v>
      </c>
      <c r="AY202" s="244" t="s">
        <v>113</v>
      </c>
    </row>
    <row r="203" s="13" customFormat="1">
      <c r="A203" s="13"/>
      <c r="B203" s="233"/>
      <c r="C203" s="234"/>
      <c r="D203" s="235" t="s">
        <v>123</v>
      </c>
      <c r="E203" s="236" t="s">
        <v>1</v>
      </c>
      <c r="F203" s="237" t="s">
        <v>226</v>
      </c>
      <c r="G203" s="234"/>
      <c r="H203" s="238">
        <v>2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123</v>
      </c>
      <c r="AU203" s="244" t="s">
        <v>121</v>
      </c>
      <c r="AV203" s="13" t="s">
        <v>121</v>
      </c>
      <c r="AW203" s="13" t="s">
        <v>31</v>
      </c>
      <c r="AX203" s="13" t="s">
        <v>75</v>
      </c>
      <c r="AY203" s="244" t="s">
        <v>113</v>
      </c>
    </row>
    <row r="204" s="13" customFormat="1">
      <c r="A204" s="13"/>
      <c r="B204" s="233"/>
      <c r="C204" s="234"/>
      <c r="D204" s="235" t="s">
        <v>123</v>
      </c>
      <c r="E204" s="236" t="s">
        <v>1</v>
      </c>
      <c r="F204" s="237" t="s">
        <v>227</v>
      </c>
      <c r="G204" s="234"/>
      <c r="H204" s="238">
        <v>2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123</v>
      </c>
      <c r="AU204" s="244" t="s">
        <v>121</v>
      </c>
      <c r="AV204" s="13" t="s">
        <v>121</v>
      </c>
      <c r="AW204" s="13" t="s">
        <v>31</v>
      </c>
      <c r="AX204" s="13" t="s">
        <v>75</v>
      </c>
      <c r="AY204" s="244" t="s">
        <v>113</v>
      </c>
    </row>
    <row r="205" s="13" customFormat="1">
      <c r="A205" s="13"/>
      <c r="B205" s="233"/>
      <c r="C205" s="234"/>
      <c r="D205" s="235" t="s">
        <v>123</v>
      </c>
      <c r="E205" s="236" t="s">
        <v>1</v>
      </c>
      <c r="F205" s="237" t="s">
        <v>228</v>
      </c>
      <c r="G205" s="234"/>
      <c r="H205" s="238">
        <v>2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123</v>
      </c>
      <c r="AU205" s="244" t="s">
        <v>121</v>
      </c>
      <c r="AV205" s="13" t="s">
        <v>121</v>
      </c>
      <c r="AW205" s="13" t="s">
        <v>31</v>
      </c>
      <c r="AX205" s="13" t="s">
        <v>75</v>
      </c>
      <c r="AY205" s="244" t="s">
        <v>113</v>
      </c>
    </row>
    <row r="206" s="14" customFormat="1">
      <c r="A206" s="14"/>
      <c r="B206" s="256"/>
      <c r="C206" s="257"/>
      <c r="D206" s="235" t="s">
        <v>123</v>
      </c>
      <c r="E206" s="258" t="s">
        <v>1</v>
      </c>
      <c r="F206" s="259" t="s">
        <v>177</v>
      </c>
      <c r="G206" s="257"/>
      <c r="H206" s="260">
        <v>29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6" t="s">
        <v>123</v>
      </c>
      <c r="AU206" s="266" t="s">
        <v>121</v>
      </c>
      <c r="AV206" s="14" t="s">
        <v>120</v>
      </c>
      <c r="AW206" s="14" t="s">
        <v>31</v>
      </c>
      <c r="AX206" s="14" t="s">
        <v>83</v>
      </c>
      <c r="AY206" s="266" t="s">
        <v>113</v>
      </c>
    </row>
    <row r="207" s="2" customFormat="1" ht="14.4" customHeight="1">
      <c r="A207" s="38"/>
      <c r="B207" s="39"/>
      <c r="C207" s="245" t="s">
        <v>229</v>
      </c>
      <c r="D207" s="245" t="s">
        <v>125</v>
      </c>
      <c r="E207" s="246" t="s">
        <v>230</v>
      </c>
      <c r="F207" s="247" t="s">
        <v>231</v>
      </c>
      <c r="G207" s="248" t="s">
        <v>119</v>
      </c>
      <c r="H207" s="249">
        <v>2</v>
      </c>
      <c r="I207" s="250"/>
      <c r="J207" s="251">
        <f>ROUND(I207*H207,2)</f>
        <v>0</v>
      </c>
      <c r="K207" s="252"/>
      <c r="L207" s="253"/>
      <c r="M207" s="254" t="s">
        <v>1</v>
      </c>
      <c r="N207" s="255" t="s">
        <v>41</v>
      </c>
      <c r="O207" s="91"/>
      <c r="P207" s="229">
        <f>O207*H207</f>
        <v>0</v>
      </c>
      <c r="Q207" s="229">
        <v>0.053999999999999999</v>
      </c>
      <c r="R207" s="229">
        <f>Q207*H207</f>
        <v>0.108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128</v>
      </c>
      <c r="AT207" s="231" t="s">
        <v>125</v>
      </c>
      <c r="AU207" s="231" t="s">
        <v>121</v>
      </c>
      <c r="AY207" s="17" t="s">
        <v>113</v>
      </c>
      <c r="BE207" s="232">
        <f>IF(N207="základná",J207,0)</f>
        <v>0</v>
      </c>
      <c r="BF207" s="232">
        <f>IF(N207="znížená",J207,0)</f>
        <v>0</v>
      </c>
      <c r="BG207" s="232">
        <f>IF(N207="zákl. prenesená",J207,0)</f>
        <v>0</v>
      </c>
      <c r="BH207" s="232">
        <f>IF(N207="zníž. prenesená",J207,0)</f>
        <v>0</v>
      </c>
      <c r="BI207" s="232">
        <f>IF(N207="nulová",J207,0)</f>
        <v>0</v>
      </c>
      <c r="BJ207" s="17" t="s">
        <v>121</v>
      </c>
      <c r="BK207" s="232">
        <f>ROUND(I207*H207,2)</f>
        <v>0</v>
      </c>
      <c r="BL207" s="17" t="s">
        <v>120</v>
      </c>
      <c r="BM207" s="231" t="s">
        <v>232</v>
      </c>
    </row>
    <row r="208" s="2" customFormat="1" ht="14.4" customHeight="1">
      <c r="A208" s="38"/>
      <c r="B208" s="39"/>
      <c r="C208" s="219" t="s">
        <v>233</v>
      </c>
      <c r="D208" s="219" t="s">
        <v>116</v>
      </c>
      <c r="E208" s="220" t="s">
        <v>234</v>
      </c>
      <c r="F208" s="221" t="s">
        <v>235</v>
      </c>
      <c r="G208" s="222" t="s">
        <v>119</v>
      </c>
      <c r="H208" s="223">
        <v>2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41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120</v>
      </c>
      <c r="AT208" s="231" t="s">
        <v>116</v>
      </c>
      <c r="AU208" s="231" t="s">
        <v>121</v>
      </c>
      <c r="AY208" s="17" t="s">
        <v>113</v>
      </c>
      <c r="BE208" s="232">
        <f>IF(N208="základná",J208,0)</f>
        <v>0</v>
      </c>
      <c r="BF208" s="232">
        <f>IF(N208="znížená",J208,0)</f>
        <v>0</v>
      </c>
      <c r="BG208" s="232">
        <f>IF(N208="zákl. prenesená",J208,0)</f>
        <v>0</v>
      </c>
      <c r="BH208" s="232">
        <f>IF(N208="zníž. prenesená",J208,0)</f>
        <v>0</v>
      </c>
      <c r="BI208" s="232">
        <f>IF(N208="nulová",J208,0)</f>
        <v>0</v>
      </c>
      <c r="BJ208" s="17" t="s">
        <v>121</v>
      </c>
      <c r="BK208" s="232">
        <f>ROUND(I208*H208,2)</f>
        <v>0</v>
      </c>
      <c r="BL208" s="17" t="s">
        <v>120</v>
      </c>
      <c r="BM208" s="231" t="s">
        <v>236</v>
      </c>
    </row>
    <row r="209" s="13" customFormat="1">
      <c r="A209" s="13"/>
      <c r="B209" s="233"/>
      <c r="C209" s="234"/>
      <c r="D209" s="235" t="s">
        <v>123</v>
      </c>
      <c r="E209" s="236" t="s">
        <v>1</v>
      </c>
      <c r="F209" s="237" t="s">
        <v>237</v>
      </c>
      <c r="G209" s="234"/>
      <c r="H209" s="238">
        <v>2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123</v>
      </c>
      <c r="AU209" s="244" t="s">
        <v>121</v>
      </c>
      <c r="AV209" s="13" t="s">
        <v>121</v>
      </c>
      <c r="AW209" s="13" t="s">
        <v>31</v>
      </c>
      <c r="AX209" s="13" t="s">
        <v>83</v>
      </c>
      <c r="AY209" s="244" t="s">
        <v>113</v>
      </c>
    </row>
    <row r="210" s="2" customFormat="1" ht="14.4" customHeight="1">
      <c r="A210" s="38"/>
      <c r="B210" s="39"/>
      <c r="C210" s="219" t="s">
        <v>238</v>
      </c>
      <c r="D210" s="219" t="s">
        <v>116</v>
      </c>
      <c r="E210" s="220" t="s">
        <v>239</v>
      </c>
      <c r="F210" s="221" t="s">
        <v>240</v>
      </c>
      <c r="G210" s="222" t="s">
        <v>119</v>
      </c>
      <c r="H210" s="223">
        <v>2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41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120</v>
      </c>
      <c r="AT210" s="231" t="s">
        <v>116</v>
      </c>
      <c r="AU210" s="231" t="s">
        <v>121</v>
      </c>
      <c r="AY210" s="17" t="s">
        <v>113</v>
      </c>
      <c r="BE210" s="232">
        <f>IF(N210="základná",J210,0)</f>
        <v>0</v>
      </c>
      <c r="BF210" s="232">
        <f>IF(N210="znížená",J210,0)</f>
        <v>0</v>
      </c>
      <c r="BG210" s="232">
        <f>IF(N210="zákl. prenesená",J210,0)</f>
        <v>0</v>
      </c>
      <c r="BH210" s="232">
        <f>IF(N210="zníž. prenesená",J210,0)</f>
        <v>0</v>
      </c>
      <c r="BI210" s="232">
        <f>IF(N210="nulová",J210,0)</f>
        <v>0</v>
      </c>
      <c r="BJ210" s="17" t="s">
        <v>121</v>
      </c>
      <c r="BK210" s="232">
        <f>ROUND(I210*H210,2)</f>
        <v>0</v>
      </c>
      <c r="BL210" s="17" t="s">
        <v>120</v>
      </c>
      <c r="BM210" s="231" t="s">
        <v>241</v>
      </c>
    </row>
    <row r="211" s="2" customFormat="1" ht="14.4" customHeight="1">
      <c r="A211" s="38"/>
      <c r="B211" s="39"/>
      <c r="C211" s="219" t="s">
        <v>242</v>
      </c>
      <c r="D211" s="219" t="s">
        <v>116</v>
      </c>
      <c r="E211" s="220" t="s">
        <v>243</v>
      </c>
      <c r="F211" s="221" t="s">
        <v>244</v>
      </c>
      <c r="G211" s="222" t="s">
        <v>119</v>
      </c>
      <c r="H211" s="223">
        <v>2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0.0040000000000000001</v>
      </c>
      <c r="T211" s="230">
        <f>S211*H211</f>
        <v>0.0080000000000000002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120</v>
      </c>
      <c r="AT211" s="231" t="s">
        <v>116</v>
      </c>
      <c r="AU211" s="231" t="s">
        <v>121</v>
      </c>
      <c r="AY211" s="17" t="s">
        <v>113</v>
      </c>
      <c r="BE211" s="232">
        <f>IF(N211="základná",J211,0)</f>
        <v>0</v>
      </c>
      <c r="BF211" s="232">
        <f>IF(N211="znížená",J211,0)</f>
        <v>0</v>
      </c>
      <c r="BG211" s="232">
        <f>IF(N211="zákl. prenesená",J211,0)</f>
        <v>0</v>
      </c>
      <c r="BH211" s="232">
        <f>IF(N211="zníž. prenesená",J211,0)</f>
        <v>0</v>
      </c>
      <c r="BI211" s="232">
        <f>IF(N211="nulová",J211,0)</f>
        <v>0</v>
      </c>
      <c r="BJ211" s="17" t="s">
        <v>121</v>
      </c>
      <c r="BK211" s="232">
        <f>ROUND(I211*H211,2)</f>
        <v>0</v>
      </c>
      <c r="BL211" s="17" t="s">
        <v>120</v>
      </c>
      <c r="BM211" s="231" t="s">
        <v>245</v>
      </c>
    </row>
    <row r="212" s="13" customFormat="1">
      <c r="A212" s="13"/>
      <c r="B212" s="233"/>
      <c r="C212" s="234"/>
      <c r="D212" s="235" t="s">
        <v>123</v>
      </c>
      <c r="E212" s="236" t="s">
        <v>1</v>
      </c>
      <c r="F212" s="237" t="s">
        <v>246</v>
      </c>
      <c r="G212" s="234"/>
      <c r="H212" s="238">
        <v>2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123</v>
      </c>
      <c r="AU212" s="244" t="s">
        <v>121</v>
      </c>
      <c r="AV212" s="13" t="s">
        <v>121</v>
      </c>
      <c r="AW212" s="13" t="s">
        <v>31</v>
      </c>
      <c r="AX212" s="13" t="s">
        <v>83</v>
      </c>
      <c r="AY212" s="244" t="s">
        <v>113</v>
      </c>
    </row>
    <row r="213" s="2" customFormat="1" ht="14.4" customHeight="1">
      <c r="A213" s="38"/>
      <c r="B213" s="39"/>
      <c r="C213" s="219" t="s">
        <v>7</v>
      </c>
      <c r="D213" s="219" t="s">
        <v>116</v>
      </c>
      <c r="E213" s="220" t="s">
        <v>247</v>
      </c>
      <c r="F213" s="221" t="s">
        <v>248</v>
      </c>
      <c r="G213" s="222" t="s">
        <v>119</v>
      </c>
      <c r="H213" s="223">
        <v>55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41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120</v>
      </c>
      <c r="AT213" s="231" t="s">
        <v>116</v>
      </c>
      <c r="AU213" s="231" t="s">
        <v>121</v>
      </c>
      <c r="AY213" s="17" t="s">
        <v>113</v>
      </c>
      <c r="BE213" s="232">
        <f>IF(N213="základná",J213,0)</f>
        <v>0</v>
      </c>
      <c r="BF213" s="232">
        <f>IF(N213="znížená",J213,0)</f>
        <v>0</v>
      </c>
      <c r="BG213" s="232">
        <f>IF(N213="zákl. prenesená",J213,0)</f>
        <v>0</v>
      </c>
      <c r="BH213" s="232">
        <f>IF(N213="zníž. prenesená",J213,0)</f>
        <v>0</v>
      </c>
      <c r="BI213" s="232">
        <f>IF(N213="nulová",J213,0)</f>
        <v>0</v>
      </c>
      <c r="BJ213" s="17" t="s">
        <v>121</v>
      </c>
      <c r="BK213" s="232">
        <f>ROUND(I213*H213,2)</f>
        <v>0</v>
      </c>
      <c r="BL213" s="17" t="s">
        <v>120</v>
      </c>
      <c r="BM213" s="231" t="s">
        <v>249</v>
      </c>
    </row>
    <row r="214" s="2" customFormat="1" ht="14.4" customHeight="1">
      <c r="A214" s="38"/>
      <c r="B214" s="39"/>
      <c r="C214" s="219" t="s">
        <v>250</v>
      </c>
      <c r="D214" s="219" t="s">
        <v>116</v>
      </c>
      <c r="E214" s="220" t="s">
        <v>251</v>
      </c>
      <c r="F214" s="221" t="s">
        <v>252</v>
      </c>
      <c r="G214" s="222" t="s">
        <v>119</v>
      </c>
      <c r="H214" s="223">
        <v>55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41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120</v>
      </c>
      <c r="AT214" s="231" t="s">
        <v>116</v>
      </c>
      <c r="AU214" s="231" t="s">
        <v>121</v>
      </c>
      <c r="AY214" s="17" t="s">
        <v>113</v>
      </c>
      <c r="BE214" s="232">
        <f>IF(N214="základná",J214,0)</f>
        <v>0</v>
      </c>
      <c r="BF214" s="232">
        <f>IF(N214="znížená",J214,0)</f>
        <v>0</v>
      </c>
      <c r="BG214" s="232">
        <f>IF(N214="zákl. prenesená",J214,0)</f>
        <v>0</v>
      </c>
      <c r="BH214" s="232">
        <f>IF(N214="zníž. prenesená",J214,0)</f>
        <v>0</v>
      </c>
      <c r="BI214" s="232">
        <f>IF(N214="nulová",J214,0)</f>
        <v>0</v>
      </c>
      <c r="BJ214" s="17" t="s">
        <v>121</v>
      </c>
      <c r="BK214" s="232">
        <f>ROUND(I214*H214,2)</f>
        <v>0</v>
      </c>
      <c r="BL214" s="17" t="s">
        <v>120</v>
      </c>
      <c r="BM214" s="231" t="s">
        <v>253</v>
      </c>
    </row>
    <row r="215" s="2" customFormat="1" ht="14.4" customHeight="1">
      <c r="A215" s="38"/>
      <c r="B215" s="39"/>
      <c r="C215" s="219" t="s">
        <v>254</v>
      </c>
      <c r="D215" s="219" t="s">
        <v>116</v>
      </c>
      <c r="E215" s="220" t="s">
        <v>255</v>
      </c>
      <c r="F215" s="221" t="s">
        <v>256</v>
      </c>
      <c r="G215" s="222" t="s">
        <v>119</v>
      </c>
      <c r="H215" s="223">
        <v>113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41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120</v>
      </c>
      <c r="AT215" s="231" t="s">
        <v>116</v>
      </c>
      <c r="AU215" s="231" t="s">
        <v>121</v>
      </c>
      <c r="AY215" s="17" t="s">
        <v>113</v>
      </c>
      <c r="BE215" s="232">
        <f>IF(N215="základná",J215,0)</f>
        <v>0</v>
      </c>
      <c r="BF215" s="232">
        <f>IF(N215="znížená",J215,0)</f>
        <v>0</v>
      </c>
      <c r="BG215" s="232">
        <f>IF(N215="zákl. prenesená",J215,0)</f>
        <v>0</v>
      </c>
      <c r="BH215" s="232">
        <f>IF(N215="zníž. prenesená",J215,0)</f>
        <v>0</v>
      </c>
      <c r="BI215" s="232">
        <f>IF(N215="nulová",J215,0)</f>
        <v>0</v>
      </c>
      <c r="BJ215" s="17" t="s">
        <v>121</v>
      </c>
      <c r="BK215" s="232">
        <f>ROUND(I215*H215,2)</f>
        <v>0</v>
      </c>
      <c r="BL215" s="17" t="s">
        <v>120</v>
      </c>
      <c r="BM215" s="231" t="s">
        <v>257</v>
      </c>
    </row>
    <row r="216" s="2" customFormat="1" ht="14.4" customHeight="1">
      <c r="A216" s="38"/>
      <c r="B216" s="39"/>
      <c r="C216" s="219" t="s">
        <v>258</v>
      </c>
      <c r="D216" s="219" t="s">
        <v>116</v>
      </c>
      <c r="E216" s="220" t="s">
        <v>259</v>
      </c>
      <c r="F216" s="221" t="s">
        <v>260</v>
      </c>
      <c r="G216" s="222" t="s">
        <v>119</v>
      </c>
      <c r="H216" s="223">
        <v>29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41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120</v>
      </c>
      <c r="AT216" s="231" t="s">
        <v>116</v>
      </c>
      <c r="AU216" s="231" t="s">
        <v>121</v>
      </c>
      <c r="AY216" s="17" t="s">
        <v>113</v>
      </c>
      <c r="BE216" s="232">
        <f>IF(N216="základná",J216,0)</f>
        <v>0</v>
      </c>
      <c r="BF216" s="232">
        <f>IF(N216="znížená",J216,0)</f>
        <v>0</v>
      </c>
      <c r="BG216" s="232">
        <f>IF(N216="zákl. prenesená",J216,0)</f>
        <v>0</v>
      </c>
      <c r="BH216" s="232">
        <f>IF(N216="zníž. prenesená",J216,0)</f>
        <v>0</v>
      </c>
      <c r="BI216" s="232">
        <f>IF(N216="nulová",J216,0)</f>
        <v>0</v>
      </c>
      <c r="BJ216" s="17" t="s">
        <v>121</v>
      </c>
      <c r="BK216" s="232">
        <f>ROUND(I216*H216,2)</f>
        <v>0</v>
      </c>
      <c r="BL216" s="17" t="s">
        <v>120</v>
      </c>
      <c r="BM216" s="231" t="s">
        <v>261</v>
      </c>
    </row>
    <row r="217" s="2" customFormat="1" ht="14.4" customHeight="1">
      <c r="A217" s="38"/>
      <c r="B217" s="39"/>
      <c r="C217" s="219" t="s">
        <v>262</v>
      </c>
      <c r="D217" s="219" t="s">
        <v>116</v>
      </c>
      <c r="E217" s="220" t="s">
        <v>263</v>
      </c>
      <c r="F217" s="221" t="s">
        <v>264</v>
      </c>
      <c r="G217" s="222" t="s">
        <v>265</v>
      </c>
      <c r="H217" s="223">
        <v>0.0080000000000000002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120</v>
      </c>
      <c r="AT217" s="231" t="s">
        <v>116</v>
      </c>
      <c r="AU217" s="231" t="s">
        <v>121</v>
      </c>
      <c r="AY217" s="17" t="s">
        <v>113</v>
      </c>
      <c r="BE217" s="232">
        <f>IF(N217="základná",J217,0)</f>
        <v>0</v>
      </c>
      <c r="BF217" s="232">
        <f>IF(N217="znížená",J217,0)</f>
        <v>0</v>
      </c>
      <c r="BG217" s="232">
        <f>IF(N217="zákl. prenesená",J217,0)</f>
        <v>0</v>
      </c>
      <c r="BH217" s="232">
        <f>IF(N217="zníž. prenesená",J217,0)</f>
        <v>0</v>
      </c>
      <c r="BI217" s="232">
        <f>IF(N217="nulová",J217,0)</f>
        <v>0</v>
      </c>
      <c r="BJ217" s="17" t="s">
        <v>121</v>
      </c>
      <c r="BK217" s="232">
        <f>ROUND(I217*H217,2)</f>
        <v>0</v>
      </c>
      <c r="BL217" s="17" t="s">
        <v>120</v>
      </c>
      <c r="BM217" s="231" t="s">
        <v>266</v>
      </c>
    </row>
    <row r="218" s="2" customFormat="1" ht="14.4" customHeight="1">
      <c r="A218" s="38"/>
      <c r="B218" s="39"/>
      <c r="C218" s="219" t="s">
        <v>267</v>
      </c>
      <c r="D218" s="219" t="s">
        <v>116</v>
      </c>
      <c r="E218" s="220" t="s">
        <v>268</v>
      </c>
      <c r="F218" s="221" t="s">
        <v>269</v>
      </c>
      <c r="G218" s="222" t="s">
        <v>265</v>
      </c>
      <c r="H218" s="223">
        <v>0.024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41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120</v>
      </c>
      <c r="AT218" s="231" t="s">
        <v>116</v>
      </c>
      <c r="AU218" s="231" t="s">
        <v>121</v>
      </c>
      <c r="AY218" s="17" t="s">
        <v>113</v>
      </c>
      <c r="BE218" s="232">
        <f>IF(N218="základná",J218,0)</f>
        <v>0</v>
      </c>
      <c r="BF218" s="232">
        <f>IF(N218="znížená",J218,0)</f>
        <v>0</v>
      </c>
      <c r="BG218" s="232">
        <f>IF(N218="zákl. prenesená",J218,0)</f>
        <v>0</v>
      </c>
      <c r="BH218" s="232">
        <f>IF(N218="zníž. prenesená",J218,0)</f>
        <v>0</v>
      </c>
      <c r="BI218" s="232">
        <f>IF(N218="nulová",J218,0)</f>
        <v>0</v>
      </c>
      <c r="BJ218" s="17" t="s">
        <v>121</v>
      </c>
      <c r="BK218" s="232">
        <f>ROUND(I218*H218,2)</f>
        <v>0</v>
      </c>
      <c r="BL218" s="17" t="s">
        <v>120</v>
      </c>
      <c r="BM218" s="231" t="s">
        <v>270</v>
      </c>
    </row>
    <row r="219" s="13" customFormat="1">
      <c r="A219" s="13"/>
      <c r="B219" s="233"/>
      <c r="C219" s="234"/>
      <c r="D219" s="235" t="s">
        <v>123</v>
      </c>
      <c r="E219" s="236" t="s">
        <v>1</v>
      </c>
      <c r="F219" s="237" t="s">
        <v>271</v>
      </c>
      <c r="G219" s="234"/>
      <c r="H219" s="238">
        <v>0.024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123</v>
      </c>
      <c r="AU219" s="244" t="s">
        <v>121</v>
      </c>
      <c r="AV219" s="13" t="s">
        <v>121</v>
      </c>
      <c r="AW219" s="13" t="s">
        <v>31</v>
      </c>
      <c r="AX219" s="13" t="s">
        <v>83</v>
      </c>
      <c r="AY219" s="244" t="s">
        <v>113</v>
      </c>
    </row>
    <row r="220" s="2" customFormat="1" ht="14.4" customHeight="1">
      <c r="A220" s="38"/>
      <c r="B220" s="39"/>
      <c r="C220" s="219" t="s">
        <v>272</v>
      </c>
      <c r="D220" s="219" t="s">
        <v>116</v>
      </c>
      <c r="E220" s="220" t="s">
        <v>273</v>
      </c>
      <c r="F220" s="221" t="s">
        <v>274</v>
      </c>
      <c r="G220" s="222" t="s">
        <v>265</v>
      </c>
      <c r="H220" s="223">
        <v>0.0080000000000000002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41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120</v>
      </c>
      <c r="AT220" s="231" t="s">
        <v>116</v>
      </c>
      <c r="AU220" s="231" t="s">
        <v>121</v>
      </c>
      <c r="AY220" s="17" t="s">
        <v>113</v>
      </c>
      <c r="BE220" s="232">
        <f>IF(N220="základná",J220,0)</f>
        <v>0</v>
      </c>
      <c r="BF220" s="232">
        <f>IF(N220="znížená",J220,0)</f>
        <v>0</v>
      </c>
      <c r="BG220" s="232">
        <f>IF(N220="zákl. prenesená",J220,0)</f>
        <v>0</v>
      </c>
      <c r="BH220" s="232">
        <f>IF(N220="zníž. prenesená",J220,0)</f>
        <v>0</v>
      </c>
      <c r="BI220" s="232">
        <f>IF(N220="nulová",J220,0)</f>
        <v>0</v>
      </c>
      <c r="BJ220" s="17" t="s">
        <v>121</v>
      </c>
      <c r="BK220" s="232">
        <f>ROUND(I220*H220,2)</f>
        <v>0</v>
      </c>
      <c r="BL220" s="17" t="s">
        <v>120</v>
      </c>
      <c r="BM220" s="231" t="s">
        <v>275</v>
      </c>
    </row>
    <row r="221" s="12" customFormat="1" ht="22.8" customHeight="1">
      <c r="A221" s="12"/>
      <c r="B221" s="203"/>
      <c r="C221" s="204"/>
      <c r="D221" s="205" t="s">
        <v>74</v>
      </c>
      <c r="E221" s="217" t="s">
        <v>276</v>
      </c>
      <c r="F221" s="217" t="s">
        <v>277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P222</f>
        <v>0</v>
      </c>
      <c r="Q221" s="211"/>
      <c r="R221" s="212">
        <f>R222</f>
        <v>0</v>
      </c>
      <c r="S221" s="211"/>
      <c r="T221" s="213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83</v>
      </c>
      <c r="AT221" s="215" t="s">
        <v>74</v>
      </c>
      <c r="AU221" s="215" t="s">
        <v>83</v>
      </c>
      <c r="AY221" s="214" t="s">
        <v>113</v>
      </c>
      <c r="BK221" s="216">
        <f>BK222</f>
        <v>0</v>
      </c>
    </row>
    <row r="222" s="2" customFormat="1" ht="14.4" customHeight="1">
      <c r="A222" s="38"/>
      <c r="B222" s="39"/>
      <c r="C222" s="219" t="s">
        <v>278</v>
      </c>
      <c r="D222" s="219" t="s">
        <v>116</v>
      </c>
      <c r="E222" s="220" t="s">
        <v>279</v>
      </c>
      <c r="F222" s="221" t="s">
        <v>280</v>
      </c>
      <c r="G222" s="222" t="s">
        <v>265</v>
      </c>
      <c r="H222" s="223">
        <v>0.71899999999999997</v>
      </c>
      <c r="I222" s="224"/>
      <c r="J222" s="225">
        <f>ROUND(I222*H222,2)</f>
        <v>0</v>
      </c>
      <c r="K222" s="226"/>
      <c r="L222" s="44"/>
      <c r="M222" s="277" t="s">
        <v>1</v>
      </c>
      <c r="N222" s="278" t="s">
        <v>41</v>
      </c>
      <c r="O222" s="279"/>
      <c r="P222" s="280">
        <f>O222*H222</f>
        <v>0</v>
      </c>
      <c r="Q222" s="280">
        <v>0</v>
      </c>
      <c r="R222" s="280">
        <f>Q222*H222</f>
        <v>0</v>
      </c>
      <c r="S222" s="280">
        <v>0</v>
      </c>
      <c r="T222" s="281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120</v>
      </c>
      <c r="AT222" s="231" t="s">
        <v>116</v>
      </c>
      <c r="AU222" s="231" t="s">
        <v>121</v>
      </c>
      <c r="AY222" s="17" t="s">
        <v>113</v>
      </c>
      <c r="BE222" s="232">
        <f>IF(N222="základná",J222,0)</f>
        <v>0</v>
      </c>
      <c r="BF222" s="232">
        <f>IF(N222="znížená",J222,0)</f>
        <v>0</v>
      </c>
      <c r="BG222" s="232">
        <f>IF(N222="zákl. prenesená",J222,0)</f>
        <v>0</v>
      </c>
      <c r="BH222" s="232">
        <f>IF(N222="zníž. prenesená",J222,0)</f>
        <v>0</v>
      </c>
      <c r="BI222" s="232">
        <f>IF(N222="nulová",J222,0)</f>
        <v>0</v>
      </c>
      <c r="BJ222" s="17" t="s">
        <v>121</v>
      </c>
      <c r="BK222" s="232">
        <f>ROUND(I222*H222,2)</f>
        <v>0</v>
      </c>
      <c r="BL222" s="17" t="s">
        <v>120</v>
      </c>
      <c r="BM222" s="231" t="s">
        <v>281</v>
      </c>
    </row>
    <row r="223" s="2" customFormat="1" ht="6.96" customHeight="1">
      <c r="A223" s="38"/>
      <c r="B223" s="66"/>
      <c r="C223" s="67"/>
      <c r="D223" s="67"/>
      <c r="E223" s="67"/>
      <c r="F223" s="67"/>
      <c r="G223" s="67"/>
      <c r="H223" s="67"/>
      <c r="I223" s="67"/>
      <c r="J223" s="67"/>
      <c r="K223" s="67"/>
      <c r="L223" s="44"/>
      <c r="M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</sheetData>
  <sheetProtection sheet="1" autoFilter="0" formatColumns="0" formatRows="0" objects="1" scenarios="1" spinCount="100000" saltValue="RvkyYDvukBdErPlwPPrCs002WuKqrVL7JWEwK0bmYvrGskDbxlryodofMJWk09SkD+1T1pa6gMXvSKfXshtaIA==" hashValue="2RTGlvW0XQ0h/EM6OO2O5FyaMkTRDe3chJssUx+lhH47GafcOVbvPnU44UnAFS9jrtqp+E+9aK90ZxTZxIEYEA==" algorithmName="SHA-512" password="CC35"/>
  <autoFilter ref="C118:K22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75</v>
      </c>
    </row>
    <row r="4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15</v>
      </c>
      <c r="L6" s="20"/>
    </row>
    <row r="7" s="1" customFormat="1" ht="23.25" customHeight="1">
      <c r="B7" s="20"/>
      <c r="E7" s="141" t="str">
        <f>'Rekapitulácia stavby'!K6</f>
        <v>OPRAVA POŠKODENÝCH PODLÁH A RKONŠTRUKCIA PRIESTORU GARÁŽÍ NA 3.PP, 2.PP, 1.PP, MEZANÍNU, HOSPODÁRSKEHO A BANKOVÉHO DVORA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17</v>
      </c>
      <c r="E11" s="38"/>
      <c r="F11" s="143" t="s">
        <v>1</v>
      </c>
      <c r="G11" s="38"/>
      <c r="H11" s="38"/>
      <c r="I11" s="140" t="s">
        <v>18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19</v>
      </c>
      <c r="E12" s="38"/>
      <c r="F12" s="143" t="s">
        <v>20</v>
      </c>
      <c r="G12" s="38"/>
      <c r="H12" s="38"/>
      <c r="I12" s="140" t="s">
        <v>21</v>
      </c>
      <c r="J12" s="144" t="str">
        <f>'Rekapitulácia stavby'!AN8</f>
        <v>8. 7. 2019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23</v>
      </c>
      <c r="E14" s="38"/>
      <c r="F14" s="38"/>
      <c r="G14" s="38"/>
      <c r="H14" s="38"/>
      <c r="I14" s="140" t="s">
        <v>24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25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24</v>
      </c>
      <c r="J17" s="33" t="str">
        <f>'Rekapitulácia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43"/>
      <c r="G18" s="143"/>
      <c r="H18" s="143"/>
      <c r="I18" s="140" t="s">
        <v>26</v>
      </c>
      <c r="J18" s="33" t="str">
        <f>'Rekapitulácia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24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30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24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ROUND((SUM(BE121:BE189)),  2)</f>
        <v>0</v>
      </c>
      <c r="G33" s="38"/>
      <c r="H33" s="38"/>
      <c r="I33" s="155">
        <v>0.20000000000000001</v>
      </c>
      <c r="J33" s="154">
        <f>ROUND(((SUM(BE121:BE189))*I33),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ROUND((SUM(BF121:BF189)),  2)</f>
        <v>0</v>
      </c>
      <c r="G34" s="38"/>
      <c r="H34" s="38"/>
      <c r="I34" s="155">
        <v>0.20000000000000001</v>
      </c>
      <c r="J34" s="154">
        <f>ROUND(((SUM(BF121:BF189))*I34),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ROUND((SUM(BG121:BG189)),  2)</f>
        <v>0</v>
      </c>
      <c r="G35" s="38"/>
      <c r="H35" s="38"/>
      <c r="I35" s="155">
        <v>0.20000000000000001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ROUND((SUM(BH121:BH189)),  2)</f>
        <v>0</v>
      </c>
      <c r="G36" s="38"/>
      <c r="H36" s="38"/>
      <c r="I36" s="155">
        <v>0.20000000000000001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ROUND((SUM(BI121:BI189)),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74" t="str">
        <f>E7</f>
        <v>OPRAVA POŠKODENÝCH PODLÁH A RKONŠTRUKCIA PRIESTORU GARÁŽÍ NA 3.PP, 2.PP, 1.PP, MEZANÍNU, HOSPODÁRSKEHO A BANKOVÉHO DVORA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TDZO - Obnova trvalého dopravného značenia v garáži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>Imricha Karvaša 1, BA</v>
      </c>
      <c r="G89" s="40"/>
      <c r="H89" s="40"/>
      <c r="I89" s="32" t="s">
        <v>21</v>
      </c>
      <c r="J89" s="79" t="str">
        <f>IF(J12="","",J12)</f>
        <v>8. 7. 2019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23</v>
      </c>
      <c r="D91" s="40"/>
      <c r="E91" s="40"/>
      <c r="F91" s="27" t="str">
        <f>E15</f>
        <v>NBS a.s.</v>
      </c>
      <c r="G91" s="40"/>
      <c r="H91" s="40"/>
      <c r="I91" s="32" t="s">
        <v>29</v>
      </c>
      <c r="J91" s="36" t="str">
        <f>E21</f>
        <v>BKPŠ s.r.o., DS-projekt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Peter Steiner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97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98</v>
      </c>
      <c r="E99" s="188"/>
      <c r="F99" s="188"/>
      <c r="G99" s="188"/>
      <c r="H99" s="188"/>
      <c r="I99" s="188"/>
      <c r="J99" s="189">
        <f>J182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283</v>
      </c>
      <c r="E100" s="182"/>
      <c r="F100" s="182"/>
      <c r="G100" s="182"/>
      <c r="H100" s="182"/>
      <c r="I100" s="182"/>
      <c r="J100" s="183">
        <f>J184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284</v>
      </c>
      <c r="E101" s="188"/>
      <c r="F101" s="188"/>
      <c r="G101" s="188"/>
      <c r="H101" s="188"/>
      <c r="I101" s="188"/>
      <c r="J101" s="189">
        <f>J185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99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3.25" customHeight="1">
      <c r="A111" s="38"/>
      <c r="B111" s="39"/>
      <c r="C111" s="40"/>
      <c r="D111" s="40"/>
      <c r="E111" s="174" t="str">
        <f>E7</f>
        <v>OPRAVA POŠKODENÝCH PODLÁH A RKONŠTRUKCIA PRIESTORU GARÁŽÍ NA 3.PP, 2.PP, 1.PP, MEZANÍNU, HOSPODÁRSKEHO A BANKOVÉHO DVORA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89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TDZO - Obnova trvalého dopravného značenia v garáži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19</v>
      </c>
      <c r="D115" s="40"/>
      <c r="E115" s="40"/>
      <c r="F115" s="27" t="str">
        <f>F12</f>
        <v>Imricha Karvaša 1, BA</v>
      </c>
      <c r="G115" s="40"/>
      <c r="H115" s="40"/>
      <c r="I115" s="32" t="s">
        <v>21</v>
      </c>
      <c r="J115" s="79" t="str">
        <f>IF(J12="","",J12)</f>
        <v>8. 7. 2019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23</v>
      </c>
      <c r="D117" s="40"/>
      <c r="E117" s="40"/>
      <c r="F117" s="27" t="str">
        <f>E15</f>
        <v>NBS a.s.</v>
      </c>
      <c r="G117" s="40"/>
      <c r="H117" s="40"/>
      <c r="I117" s="32" t="s">
        <v>29</v>
      </c>
      <c r="J117" s="36" t="str">
        <f>E21</f>
        <v>BKPŠ s.r.o., DS-projekt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32</v>
      </c>
      <c r="J118" s="36" t="str">
        <f>E24</f>
        <v>Ing. Peter Steiner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100</v>
      </c>
      <c r="D120" s="194" t="s">
        <v>60</v>
      </c>
      <c r="E120" s="194" t="s">
        <v>56</v>
      </c>
      <c r="F120" s="194" t="s">
        <v>57</v>
      </c>
      <c r="G120" s="194" t="s">
        <v>101</v>
      </c>
      <c r="H120" s="194" t="s">
        <v>102</v>
      </c>
      <c r="I120" s="194" t="s">
        <v>103</v>
      </c>
      <c r="J120" s="195" t="s">
        <v>93</v>
      </c>
      <c r="K120" s="196" t="s">
        <v>104</v>
      </c>
      <c r="L120" s="197"/>
      <c r="M120" s="100" t="s">
        <v>1</v>
      </c>
      <c r="N120" s="101" t="s">
        <v>39</v>
      </c>
      <c r="O120" s="101" t="s">
        <v>105</v>
      </c>
      <c r="P120" s="101" t="s">
        <v>106</v>
      </c>
      <c r="Q120" s="101" t="s">
        <v>107</v>
      </c>
      <c r="R120" s="101" t="s">
        <v>108</v>
      </c>
      <c r="S120" s="101" t="s">
        <v>109</v>
      </c>
      <c r="T120" s="102" t="s">
        <v>110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94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P122+P184</f>
        <v>0</v>
      </c>
      <c r="Q121" s="104"/>
      <c r="R121" s="200">
        <f>R122+R184</f>
        <v>54.258232500000013</v>
      </c>
      <c r="S121" s="104"/>
      <c r="T121" s="201">
        <f>T122+T184</f>
        <v>0.88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95</v>
      </c>
      <c r="BK121" s="202">
        <f>BK122+BK184</f>
        <v>0</v>
      </c>
    </row>
    <row r="122" s="12" customFormat="1" ht="25.92" customHeight="1">
      <c r="A122" s="12"/>
      <c r="B122" s="203"/>
      <c r="C122" s="204"/>
      <c r="D122" s="205" t="s">
        <v>74</v>
      </c>
      <c r="E122" s="206" t="s">
        <v>111</v>
      </c>
      <c r="F122" s="206" t="s">
        <v>112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P123+P182</f>
        <v>0</v>
      </c>
      <c r="Q122" s="211"/>
      <c r="R122" s="212">
        <f>R123+R182</f>
        <v>54.204501900000011</v>
      </c>
      <c r="S122" s="211"/>
      <c r="T122" s="213">
        <f>T123+T182</f>
        <v>0.88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83</v>
      </c>
      <c r="AT122" s="215" t="s">
        <v>74</v>
      </c>
      <c r="AU122" s="215" t="s">
        <v>75</v>
      </c>
      <c r="AY122" s="214" t="s">
        <v>113</v>
      </c>
      <c r="BK122" s="216">
        <f>BK123+BK182</f>
        <v>0</v>
      </c>
    </row>
    <row r="123" s="12" customFormat="1" ht="22.8" customHeight="1">
      <c r="A123" s="12"/>
      <c r="B123" s="203"/>
      <c r="C123" s="204"/>
      <c r="D123" s="205" t="s">
        <v>74</v>
      </c>
      <c r="E123" s="217" t="s">
        <v>114</v>
      </c>
      <c r="F123" s="217" t="s">
        <v>115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SUM(P124:P181)</f>
        <v>0</v>
      </c>
      <c r="Q123" s="211"/>
      <c r="R123" s="212">
        <f>SUM(R124:R181)</f>
        <v>54.204501900000011</v>
      </c>
      <c r="S123" s="211"/>
      <c r="T123" s="213">
        <f>SUM(T124:T181)</f>
        <v>0.88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83</v>
      </c>
      <c r="AT123" s="215" t="s">
        <v>74</v>
      </c>
      <c r="AU123" s="215" t="s">
        <v>83</v>
      </c>
      <c r="AY123" s="214" t="s">
        <v>113</v>
      </c>
      <c r="BK123" s="216">
        <f>SUM(BK124:BK181)</f>
        <v>0</v>
      </c>
    </row>
    <row r="124" s="2" customFormat="1" ht="14.4" customHeight="1">
      <c r="A124" s="38"/>
      <c r="B124" s="39"/>
      <c r="C124" s="219" t="s">
        <v>83</v>
      </c>
      <c r="D124" s="219" t="s">
        <v>116</v>
      </c>
      <c r="E124" s="220" t="s">
        <v>117</v>
      </c>
      <c r="F124" s="221" t="s">
        <v>118</v>
      </c>
      <c r="G124" s="222" t="s">
        <v>119</v>
      </c>
      <c r="H124" s="223">
        <v>220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0.22133</v>
      </c>
      <c r="R124" s="229">
        <f>Q124*H124</f>
        <v>48.692599999999999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120</v>
      </c>
      <c r="AT124" s="231" t="s">
        <v>116</v>
      </c>
      <c r="AU124" s="231" t="s">
        <v>121</v>
      </c>
      <c r="AY124" s="17" t="s">
        <v>113</v>
      </c>
      <c r="BE124" s="232">
        <f>IF(N124="základná",J124,0)</f>
        <v>0</v>
      </c>
      <c r="BF124" s="232">
        <f>IF(N124="znížená",J124,0)</f>
        <v>0</v>
      </c>
      <c r="BG124" s="232">
        <f>IF(N124="zákl. prenesená",J124,0)</f>
        <v>0</v>
      </c>
      <c r="BH124" s="232">
        <f>IF(N124="zníž. prenesená",J124,0)</f>
        <v>0</v>
      </c>
      <c r="BI124" s="232">
        <f>IF(N124="nulová",J124,0)</f>
        <v>0</v>
      </c>
      <c r="BJ124" s="17" t="s">
        <v>121</v>
      </c>
      <c r="BK124" s="232">
        <f>ROUND(I124*H124,2)</f>
        <v>0</v>
      </c>
      <c r="BL124" s="17" t="s">
        <v>120</v>
      </c>
      <c r="BM124" s="231" t="s">
        <v>285</v>
      </c>
    </row>
    <row r="125" s="13" customFormat="1">
      <c r="A125" s="13"/>
      <c r="B125" s="233"/>
      <c r="C125" s="234"/>
      <c r="D125" s="235" t="s">
        <v>123</v>
      </c>
      <c r="E125" s="236" t="s">
        <v>1</v>
      </c>
      <c r="F125" s="237" t="s">
        <v>286</v>
      </c>
      <c r="G125" s="234"/>
      <c r="H125" s="238">
        <v>220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123</v>
      </c>
      <c r="AU125" s="244" t="s">
        <v>121</v>
      </c>
      <c r="AV125" s="13" t="s">
        <v>121</v>
      </c>
      <c r="AW125" s="13" t="s">
        <v>31</v>
      </c>
      <c r="AX125" s="13" t="s">
        <v>83</v>
      </c>
      <c r="AY125" s="244" t="s">
        <v>113</v>
      </c>
    </row>
    <row r="126" s="2" customFormat="1" ht="14.4" customHeight="1">
      <c r="A126" s="38"/>
      <c r="B126" s="39"/>
      <c r="C126" s="245" t="s">
        <v>121</v>
      </c>
      <c r="D126" s="245" t="s">
        <v>125</v>
      </c>
      <c r="E126" s="246" t="s">
        <v>287</v>
      </c>
      <c r="F126" s="247" t="s">
        <v>288</v>
      </c>
      <c r="G126" s="248" t="s">
        <v>119</v>
      </c>
      <c r="H126" s="249">
        <v>1</v>
      </c>
      <c r="I126" s="250"/>
      <c r="J126" s="251">
        <f>ROUND(I126*H126,2)</f>
        <v>0</v>
      </c>
      <c r="K126" s="252"/>
      <c r="L126" s="253"/>
      <c r="M126" s="254" t="s">
        <v>1</v>
      </c>
      <c r="N126" s="255" t="s">
        <v>41</v>
      </c>
      <c r="O126" s="91"/>
      <c r="P126" s="229">
        <f>O126*H126</f>
        <v>0</v>
      </c>
      <c r="Q126" s="229">
        <v>0.00066</v>
      </c>
      <c r="R126" s="229">
        <f>Q126*H126</f>
        <v>0.00066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128</v>
      </c>
      <c r="AT126" s="231" t="s">
        <v>125</v>
      </c>
      <c r="AU126" s="231" t="s">
        <v>121</v>
      </c>
      <c r="AY126" s="17" t="s">
        <v>113</v>
      </c>
      <c r="BE126" s="232">
        <f>IF(N126="základná",J126,0)</f>
        <v>0</v>
      </c>
      <c r="BF126" s="232">
        <f>IF(N126="znížená",J126,0)</f>
        <v>0</v>
      </c>
      <c r="BG126" s="232">
        <f>IF(N126="zákl. prenesená",J126,0)</f>
        <v>0</v>
      </c>
      <c r="BH126" s="232">
        <f>IF(N126="zníž. prenesená",J126,0)</f>
        <v>0</v>
      </c>
      <c r="BI126" s="232">
        <f>IF(N126="nulová",J126,0)</f>
        <v>0</v>
      </c>
      <c r="BJ126" s="17" t="s">
        <v>121</v>
      </c>
      <c r="BK126" s="232">
        <f>ROUND(I126*H126,2)</f>
        <v>0</v>
      </c>
      <c r="BL126" s="17" t="s">
        <v>120</v>
      </c>
      <c r="BM126" s="231" t="s">
        <v>289</v>
      </c>
    </row>
    <row r="127" s="2" customFormat="1" ht="24.15" customHeight="1">
      <c r="A127" s="38"/>
      <c r="B127" s="39"/>
      <c r="C127" s="245" t="s">
        <v>130</v>
      </c>
      <c r="D127" s="245" t="s">
        <v>125</v>
      </c>
      <c r="E127" s="246" t="s">
        <v>290</v>
      </c>
      <c r="F127" s="247" t="s">
        <v>291</v>
      </c>
      <c r="G127" s="248" t="s">
        <v>119</v>
      </c>
      <c r="H127" s="249">
        <v>1</v>
      </c>
      <c r="I127" s="250"/>
      <c r="J127" s="251">
        <f>ROUND(I127*H127,2)</f>
        <v>0</v>
      </c>
      <c r="K127" s="252"/>
      <c r="L127" s="253"/>
      <c r="M127" s="254" t="s">
        <v>1</v>
      </c>
      <c r="N127" s="255" t="s">
        <v>41</v>
      </c>
      <c r="O127" s="91"/>
      <c r="P127" s="229">
        <f>O127*H127</f>
        <v>0</v>
      </c>
      <c r="Q127" s="229">
        <v>0.00066</v>
      </c>
      <c r="R127" s="229">
        <f>Q127*H127</f>
        <v>0.00066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128</v>
      </c>
      <c r="AT127" s="231" t="s">
        <v>125</v>
      </c>
      <c r="AU127" s="231" t="s">
        <v>121</v>
      </c>
      <c r="AY127" s="17" t="s">
        <v>113</v>
      </c>
      <c r="BE127" s="232">
        <f>IF(N127="základná",J127,0)</f>
        <v>0</v>
      </c>
      <c r="BF127" s="232">
        <f>IF(N127="znížená",J127,0)</f>
        <v>0</v>
      </c>
      <c r="BG127" s="232">
        <f>IF(N127="zákl. prenesená",J127,0)</f>
        <v>0</v>
      </c>
      <c r="BH127" s="232">
        <f>IF(N127="zníž. prenesená",J127,0)</f>
        <v>0</v>
      </c>
      <c r="BI127" s="232">
        <f>IF(N127="nulová",J127,0)</f>
        <v>0</v>
      </c>
      <c r="BJ127" s="17" t="s">
        <v>121</v>
      </c>
      <c r="BK127" s="232">
        <f>ROUND(I127*H127,2)</f>
        <v>0</v>
      </c>
      <c r="BL127" s="17" t="s">
        <v>120</v>
      </c>
      <c r="BM127" s="231" t="s">
        <v>292</v>
      </c>
    </row>
    <row r="128" s="2" customFormat="1" ht="14.4" customHeight="1">
      <c r="A128" s="38"/>
      <c r="B128" s="39"/>
      <c r="C128" s="245" t="s">
        <v>120</v>
      </c>
      <c r="D128" s="245" t="s">
        <v>125</v>
      </c>
      <c r="E128" s="246" t="s">
        <v>293</v>
      </c>
      <c r="F128" s="247" t="s">
        <v>294</v>
      </c>
      <c r="G128" s="248" t="s">
        <v>119</v>
      </c>
      <c r="H128" s="249">
        <v>1</v>
      </c>
      <c r="I128" s="250"/>
      <c r="J128" s="251">
        <f>ROUND(I128*H128,2)</f>
        <v>0</v>
      </c>
      <c r="K128" s="252"/>
      <c r="L128" s="253"/>
      <c r="M128" s="254" t="s">
        <v>1</v>
      </c>
      <c r="N128" s="255" t="s">
        <v>41</v>
      </c>
      <c r="O128" s="91"/>
      <c r="P128" s="229">
        <f>O128*H128</f>
        <v>0</v>
      </c>
      <c r="Q128" s="229">
        <v>0.00066</v>
      </c>
      <c r="R128" s="229">
        <f>Q128*H128</f>
        <v>0.00066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128</v>
      </c>
      <c r="AT128" s="231" t="s">
        <v>125</v>
      </c>
      <c r="AU128" s="231" t="s">
        <v>121</v>
      </c>
      <c r="AY128" s="17" t="s">
        <v>113</v>
      </c>
      <c r="BE128" s="232">
        <f>IF(N128="základná",J128,0)</f>
        <v>0</v>
      </c>
      <c r="BF128" s="232">
        <f>IF(N128="znížená",J128,0)</f>
        <v>0</v>
      </c>
      <c r="BG128" s="232">
        <f>IF(N128="zákl. prenesená",J128,0)</f>
        <v>0</v>
      </c>
      <c r="BH128" s="232">
        <f>IF(N128="zníž. prenesená",J128,0)</f>
        <v>0</v>
      </c>
      <c r="BI128" s="232">
        <f>IF(N128="nulová",J128,0)</f>
        <v>0</v>
      </c>
      <c r="BJ128" s="17" t="s">
        <v>121</v>
      </c>
      <c r="BK128" s="232">
        <f>ROUND(I128*H128,2)</f>
        <v>0</v>
      </c>
      <c r="BL128" s="17" t="s">
        <v>120</v>
      </c>
      <c r="BM128" s="231" t="s">
        <v>295</v>
      </c>
    </row>
    <row r="129" s="2" customFormat="1" ht="14.4" customHeight="1">
      <c r="A129" s="38"/>
      <c r="B129" s="39"/>
      <c r="C129" s="245" t="s">
        <v>137</v>
      </c>
      <c r="D129" s="245" t="s">
        <v>125</v>
      </c>
      <c r="E129" s="246" t="s">
        <v>296</v>
      </c>
      <c r="F129" s="247" t="s">
        <v>297</v>
      </c>
      <c r="G129" s="248" t="s">
        <v>119</v>
      </c>
      <c r="H129" s="249">
        <v>1</v>
      </c>
      <c r="I129" s="250"/>
      <c r="J129" s="251">
        <f>ROUND(I129*H129,2)</f>
        <v>0</v>
      </c>
      <c r="K129" s="252"/>
      <c r="L129" s="253"/>
      <c r="M129" s="254" t="s">
        <v>1</v>
      </c>
      <c r="N129" s="255" t="s">
        <v>41</v>
      </c>
      <c r="O129" s="91"/>
      <c r="P129" s="229">
        <f>O129*H129</f>
        <v>0</v>
      </c>
      <c r="Q129" s="229">
        <v>0.00066</v>
      </c>
      <c r="R129" s="229">
        <f>Q129*H129</f>
        <v>0.00066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128</v>
      </c>
      <c r="AT129" s="231" t="s">
        <v>125</v>
      </c>
      <c r="AU129" s="231" t="s">
        <v>121</v>
      </c>
      <c r="AY129" s="17" t="s">
        <v>113</v>
      </c>
      <c r="BE129" s="232">
        <f>IF(N129="základná",J129,0)</f>
        <v>0</v>
      </c>
      <c r="BF129" s="232">
        <f>IF(N129="znížená",J129,0)</f>
        <v>0</v>
      </c>
      <c r="BG129" s="232">
        <f>IF(N129="zákl. prenesená",J129,0)</f>
        <v>0</v>
      </c>
      <c r="BH129" s="232">
        <f>IF(N129="zníž. prenesená",J129,0)</f>
        <v>0</v>
      </c>
      <c r="BI129" s="232">
        <f>IF(N129="nulová",J129,0)</f>
        <v>0</v>
      </c>
      <c r="BJ129" s="17" t="s">
        <v>121</v>
      </c>
      <c r="BK129" s="232">
        <f>ROUND(I129*H129,2)</f>
        <v>0</v>
      </c>
      <c r="BL129" s="17" t="s">
        <v>120</v>
      </c>
      <c r="BM129" s="231" t="s">
        <v>298</v>
      </c>
    </row>
    <row r="130" s="2" customFormat="1" ht="24.15" customHeight="1">
      <c r="A130" s="38"/>
      <c r="B130" s="39"/>
      <c r="C130" s="245" t="s">
        <v>141</v>
      </c>
      <c r="D130" s="245" t="s">
        <v>125</v>
      </c>
      <c r="E130" s="246" t="s">
        <v>299</v>
      </c>
      <c r="F130" s="247" t="s">
        <v>300</v>
      </c>
      <c r="G130" s="248" t="s">
        <v>119</v>
      </c>
      <c r="H130" s="249">
        <v>21</v>
      </c>
      <c r="I130" s="250"/>
      <c r="J130" s="251">
        <f>ROUND(I130*H130,2)</f>
        <v>0</v>
      </c>
      <c r="K130" s="252"/>
      <c r="L130" s="253"/>
      <c r="M130" s="254" t="s">
        <v>1</v>
      </c>
      <c r="N130" s="255" t="s">
        <v>41</v>
      </c>
      <c r="O130" s="91"/>
      <c r="P130" s="229">
        <f>O130*H130</f>
        <v>0</v>
      </c>
      <c r="Q130" s="229">
        <v>0.015100000000000001</v>
      </c>
      <c r="R130" s="229">
        <f>Q130*H130</f>
        <v>0.31709999999999999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128</v>
      </c>
      <c r="AT130" s="231" t="s">
        <v>125</v>
      </c>
      <c r="AU130" s="231" t="s">
        <v>121</v>
      </c>
      <c r="AY130" s="17" t="s">
        <v>113</v>
      </c>
      <c r="BE130" s="232">
        <f>IF(N130="základná",J130,0)</f>
        <v>0</v>
      </c>
      <c r="BF130" s="232">
        <f>IF(N130="znížená",J130,0)</f>
        <v>0</v>
      </c>
      <c r="BG130" s="232">
        <f>IF(N130="zákl. prenesená",J130,0)</f>
        <v>0</v>
      </c>
      <c r="BH130" s="232">
        <f>IF(N130="zníž. prenesená",J130,0)</f>
        <v>0</v>
      </c>
      <c r="BI130" s="232">
        <f>IF(N130="nulová",J130,0)</f>
        <v>0</v>
      </c>
      <c r="BJ130" s="17" t="s">
        <v>121</v>
      </c>
      <c r="BK130" s="232">
        <f>ROUND(I130*H130,2)</f>
        <v>0</v>
      </c>
      <c r="BL130" s="17" t="s">
        <v>120</v>
      </c>
      <c r="BM130" s="231" t="s">
        <v>301</v>
      </c>
    </row>
    <row r="131" s="13" customFormat="1">
      <c r="A131" s="13"/>
      <c r="B131" s="233"/>
      <c r="C131" s="234"/>
      <c r="D131" s="235" t="s">
        <v>123</v>
      </c>
      <c r="E131" s="236" t="s">
        <v>1</v>
      </c>
      <c r="F131" s="237" t="s">
        <v>302</v>
      </c>
      <c r="G131" s="234"/>
      <c r="H131" s="238">
        <v>15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123</v>
      </c>
      <c r="AU131" s="244" t="s">
        <v>121</v>
      </c>
      <c r="AV131" s="13" t="s">
        <v>121</v>
      </c>
      <c r="AW131" s="13" t="s">
        <v>31</v>
      </c>
      <c r="AX131" s="13" t="s">
        <v>75</v>
      </c>
      <c r="AY131" s="244" t="s">
        <v>113</v>
      </c>
    </row>
    <row r="132" s="13" customFormat="1">
      <c r="A132" s="13"/>
      <c r="B132" s="233"/>
      <c r="C132" s="234"/>
      <c r="D132" s="235" t="s">
        <v>123</v>
      </c>
      <c r="E132" s="236" t="s">
        <v>1</v>
      </c>
      <c r="F132" s="237" t="s">
        <v>303</v>
      </c>
      <c r="G132" s="234"/>
      <c r="H132" s="238">
        <v>1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123</v>
      </c>
      <c r="AU132" s="244" t="s">
        <v>121</v>
      </c>
      <c r="AV132" s="13" t="s">
        <v>121</v>
      </c>
      <c r="AW132" s="13" t="s">
        <v>31</v>
      </c>
      <c r="AX132" s="13" t="s">
        <v>75</v>
      </c>
      <c r="AY132" s="244" t="s">
        <v>113</v>
      </c>
    </row>
    <row r="133" s="13" customFormat="1">
      <c r="A133" s="13"/>
      <c r="B133" s="233"/>
      <c r="C133" s="234"/>
      <c r="D133" s="235" t="s">
        <v>123</v>
      </c>
      <c r="E133" s="236" t="s">
        <v>1</v>
      </c>
      <c r="F133" s="237" t="s">
        <v>304</v>
      </c>
      <c r="G133" s="234"/>
      <c r="H133" s="238">
        <v>1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123</v>
      </c>
      <c r="AU133" s="244" t="s">
        <v>121</v>
      </c>
      <c r="AV133" s="13" t="s">
        <v>121</v>
      </c>
      <c r="AW133" s="13" t="s">
        <v>31</v>
      </c>
      <c r="AX133" s="13" t="s">
        <v>75</v>
      </c>
      <c r="AY133" s="244" t="s">
        <v>113</v>
      </c>
    </row>
    <row r="134" s="13" customFormat="1">
      <c r="A134" s="13"/>
      <c r="B134" s="233"/>
      <c r="C134" s="234"/>
      <c r="D134" s="235" t="s">
        <v>123</v>
      </c>
      <c r="E134" s="236" t="s">
        <v>1</v>
      </c>
      <c r="F134" s="237" t="s">
        <v>305</v>
      </c>
      <c r="G134" s="234"/>
      <c r="H134" s="238">
        <v>1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123</v>
      </c>
      <c r="AU134" s="244" t="s">
        <v>121</v>
      </c>
      <c r="AV134" s="13" t="s">
        <v>121</v>
      </c>
      <c r="AW134" s="13" t="s">
        <v>31</v>
      </c>
      <c r="AX134" s="13" t="s">
        <v>75</v>
      </c>
      <c r="AY134" s="244" t="s">
        <v>113</v>
      </c>
    </row>
    <row r="135" s="13" customFormat="1">
      <c r="A135" s="13"/>
      <c r="B135" s="233"/>
      <c r="C135" s="234"/>
      <c r="D135" s="235" t="s">
        <v>123</v>
      </c>
      <c r="E135" s="236" t="s">
        <v>1</v>
      </c>
      <c r="F135" s="237" t="s">
        <v>306</v>
      </c>
      <c r="G135" s="234"/>
      <c r="H135" s="238">
        <v>1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123</v>
      </c>
      <c r="AU135" s="244" t="s">
        <v>121</v>
      </c>
      <c r="AV135" s="13" t="s">
        <v>121</v>
      </c>
      <c r="AW135" s="13" t="s">
        <v>31</v>
      </c>
      <c r="AX135" s="13" t="s">
        <v>75</v>
      </c>
      <c r="AY135" s="244" t="s">
        <v>113</v>
      </c>
    </row>
    <row r="136" s="13" customFormat="1">
      <c r="A136" s="13"/>
      <c r="B136" s="233"/>
      <c r="C136" s="234"/>
      <c r="D136" s="235" t="s">
        <v>123</v>
      </c>
      <c r="E136" s="236" t="s">
        <v>1</v>
      </c>
      <c r="F136" s="237" t="s">
        <v>307</v>
      </c>
      <c r="G136" s="234"/>
      <c r="H136" s="238">
        <v>1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123</v>
      </c>
      <c r="AU136" s="244" t="s">
        <v>121</v>
      </c>
      <c r="AV136" s="13" t="s">
        <v>121</v>
      </c>
      <c r="AW136" s="13" t="s">
        <v>31</v>
      </c>
      <c r="AX136" s="13" t="s">
        <v>75</v>
      </c>
      <c r="AY136" s="244" t="s">
        <v>113</v>
      </c>
    </row>
    <row r="137" s="13" customFormat="1">
      <c r="A137" s="13"/>
      <c r="B137" s="233"/>
      <c r="C137" s="234"/>
      <c r="D137" s="235" t="s">
        <v>123</v>
      </c>
      <c r="E137" s="236" t="s">
        <v>1</v>
      </c>
      <c r="F137" s="237" t="s">
        <v>308</v>
      </c>
      <c r="G137" s="234"/>
      <c r="H137" s="238">
        <v>1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123</v>
      </c>
      <c r="AU137" s="244" t="s">
        <v>121</v>
      </c>
      <c r="AV137" s="13" t="s">
        <v>121</v>
      </c>
      <c r="AW137" s="13" t="s">
        <v>31</v>
      </c>
      <c r="AX137" s="13" t="s">
        <v>75</v>
      </c>
      <c r="AY137" s="244" t="s">
        <v>113</v>
      </c>
    </row>
    <row r="138" s="14" customFormat="1">
      <c r="A138" s="14"/>
      <c r="B138" s="256"/>
      <c r="C138" s="257"/>
      <c r="D138" s="235" t="s">
        <v>123</v>
      </c>
      <c r="E138" s="258" t="s">
        <v>1</v>
      </c>
      <c r="F138" s="259" t="s">
        <v>177</v>
      </c>
      <c r="G138" s="257"/>
      <c r="H138" s="260">
        <v>21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6" t="s">
        <v>123</v>
      </c>
      <c r="AU138" s="266" t="s">
        <v>121</v>
      </c>
      <c r="AV138" s="14" t="s">
        <v>120</v>
      </c>
      <c r="AW138" s="14" t="s">
        <v>31</v>
      </c>
      <c r="AX138" s="14" t="s">
        <v>83</v>
      </c>
      <c r="AY138" s="266" t="s">
        <v>113</v>
      </c>
    </row>
    <row r="139" s="2" customFormat="1" ht="24.15" customHeight="1">
      <c r="A139" s="38"/>
      <c r="B139" s="39"/>
      <c r="C139" s="245" t="s">
        <v>146</v>
      </c>
      <c r="D139" s="245" t="s">
        <v>125</v>
      </c>
      <c r="E139" s="246" t="s">
        <v>309</v>
      </c>
      <c r="F139" s="247" t="s">
        <v>310</v>
      </c>
      <c r="G139" s="248" t="s">
        <v>119</v>
      </c>
      <c r="H139" s="249">
        <v>147</v>
      </c>
      <c r="I139" s="250"/>
      <c r="J139" s="251">
        <f>ROUND(I139*H139,2)</f>
        <v>0</v>
      </c>
      <c r="K139" s="252"/>
      <c r="L139" s="253"/>
      <c r="M139" s="254" t="s">
        <v>1</v>
      </c>
      <c r="N139" s="255" t="s">
        <v>41</v>
      </c>
      <c r="O139" s="91"/>
      <c r="P139" s="229">
        <f>O139*H139</f>
        <v>0</v>
      </c>
      <c r="Q139" s="229">
        <v>0.0030999999999999999</v>
      </c>
      <c r="R139" s="229">
        <f>Q139*H139</f>
        <v>0.45569999999999999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128</v>
      </c>
      <c r="AT139" s="231" t="s">
        <v>125</v>
      </c>
      <c r="AU139" s="231" t="s">
        <v>121</v>
      </c>
      <c r="AY139" s="17" t="s">
        <v>113</v>
      </c>
      <c r="BE139" s="232">
        <f>IF(N139="základná",J139,0)</f>
        <v>0</v>
      </c>
      <c r="BF139" s="232">
        <f>IF(N139="znížená",J139,0)</f>
        <v>0</v>
      </c>
      <c r="BG139" s="232">
        <f>IF(N139="zákl. prenesená",J139,0)</f>
        <v>0</v>
      </c>
      <c r="BH139" s="232">
        <f>IF(N139="zníž. prenesená",J139,0)</f>
        <v>0</v>
      </c>
      <c r="BI139" s="232">
        <f>IF(N139="nulová",J139,0)</f>
        <v>0</v>
      </c>
      <c r="BJ139" s="17" t="s">
        <v>121</v>
      </c>
      <c r="BK139" s="232">
        <f>ROUND(I139*H139,2)</f>
        <v>0</v>
      </c>
      <c r="BL139" s="17" t="s">
        <v>120</v>
      </c>
      <c r="BM139" s="231" t="s">
        <v>311</v>
      </c>
    </row>
    <row r="140" s="13" customFormat="1">
      <c r="A140" s="13"/>
      <c r="B140" s="233"/>
      <c r="C140" s="234"/>
      <c r="D140" s="235" t="s">
        <v>123</v>
      </c>
      <c r="E140" s="236" t="s">
        <v>1</v>
      </c>
      <c r="F140" s="237" t="s">
        <v>312</v>
      </c>
      <c r="G140" s="234"/>
      <c r="H140" s="238">
        <v>147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123</v>
      </c>
      <c r="AU140" s="244" t="s">
        <v>121</v>
      </c>
      <c r="AV140" s="13" t="s">
        <v>121</v>
      </c>
      <c r="AW140" s="13" t="s">
        <v>31</v>
      </c>
      <c r="AX140" s="13" t="s">
        <v>83</v>
      </c>
      <c r="AY140" s="244" t="s">
        <v>113</v>
      </c>
    </row>
    <row r="141" s="2" customFormat="1" ht="24.15" customHeight="1">
      <c r="A141" s="38"/>
      <c r="B141" s="39"/>
      <c r="C141" s="245" t="s">
        <v>128</v>
      </c>
      <c r="D141" s="245" t="s">
        <v>125</v>
      </c>
      <c r="E141" s="246" t="s">
        <v>154</v>
      </c>
      <c r="F141" s="247" t="s">
        <v>155</v>
      </c>
      <c r="G141" s="248" t="s">
        <v>119</v>
      </c>
      <c r="H141" s="249">
        <v>1</v>
      </c>
      <c r="I141" s="250"/>
      <c r="J141" s="251">
        <f>ROUND(I141*H141,2)</f>
        <v>0</v>
      </c>
      <c r="K141" s="252"/>
      <c r="L141" s="253"/>
      <c r="M141" s="254" t="s">
        <v>1</v>
      </c>
      <c r="N141" s="255" t="s">
        <v>41</v>
      </c>
      <c r="O141" s="91"/>
      <c r="P141" s="229">
        <f>O141*H141</f>
        <v>0</v>
      </c>
      <c r="Q141" s="229">
        <v>0.0080999999999999996</v>
      </c>
      <c r="R141" s="229">
        <f>Q141*H141</f>
        <v>0.0080999999999999996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128</v>
      </c>
      <c r="AT141" s="231" t="s">
        <v>125</v>
      </c>
      <c r="AU141" s="231" t="s">
        <v>121</v>
      </c>
      <c r="AY141" s="17" t="s">
        <v>113</v>
      </c>
      <c r="BE141" s="232">
        <f>IF(N141="základná",J141,0)</f>
        <v>0</v>
      </c>
      <c r="BF141" s="232">
        <f>IF(N141="znížená",J141,0)</f>
        <v>0</v>
      </c>
      <c r="BG141" s="232">
        <f>IF(N141="zákl. prenesená",J141,0)</f>
        <v>0</v>
      </c>
      <c r="BH141" s="232">
        <f>IF(N141="zníž. prenesená",J141,0)</f>
        <v>0</v>
      </c>
      <c r="BI141" s="232">
        <f>IF(N141="nulová",J141,0)</f>
        <v>0</v>
      </c>
      <c r="BJ141" s="17" t="s">
        <v>121</v>
      </c>
      <c r="BK141" s="232">
        <f>ROUND(I141*H141,2)</f>
        <v>0</v>
      </c>
      <c r="BL141" s="17" t="s">
        <v>120</v>
      </c>
      <c r="BM141" s="231" t="s">
        <v>313</v>
      </c>
    </row>
    <row r="142" s="13" customFormat="1">
      <c r="A142" s="13"/>
      <c r="B142" s="233"/>
      <c r="C142" s="234"/>
      <c r="D142" s="235" t="s">
        <v>123</v>
      </c>
      <c r="E142" s="236" t="s">
        <v>1</v>
      </c>
      <c r="F142" s="237" t="s">
        <v>314</v>
      </c>
      <c r="G142" s="234"/>
      <c r="H142" s="238">
        <v>1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123</v>
      </c>
      <c r="AU142" s="244" t="s">
        <v>121</v>
      </c>
      <c r="AV142" s="13" t="s">
        <v>121</v>
      </c>
      <c r="AW142" s="13" t="s">
        <v>31</v>
      </c>
      <c r="AX142" s="13" t="s">
        <v>83</v>
      </c>
      <c r="AY142" s="244" t="s">
        <v>113</v>
      </c>
    </row>
    <row r="143" s="2" customFormat="1" ht="24.15" customHeight="1">
      <c r="A143" s="38"/>
      <c r="B143" s="39"/>
      <c r="C143" s="245" t="s">
        <v>114</v>
      </c>
      <c r="D143" s="245" t="s">
        <v>125</v>
      </c>
      <c r="E143" s="246" t="s">
        <v>315</v>
      </c>
      <c r="F143" s="247" t="s">
        <v>316</v>
      </c>
      <c r="G143" s="248" t="s">
        <v>119</v>
      </c>
      <c r="H143" s="249">
        <v>19</v>
      </c>
      <c r="I143" s="250"/>
      <c r="J143" s="251">
        <f>ROUND(I143*H143,2)</f>
        <v>0</v>
      </c>
      <c r="K143" s="252"/>
      <c r="L143" s="253"/>
      <c r="M143" s="254" t="s">
        <v>1</v>
      </c>
      <c r="N143" s="255" t="s">
        <v>41</v>
      </c>
      <c r="O143" s="91"/>
      <c r="P143" s="229">
        <f>O143*H143</f>
        <v>0</v>
      </c>
      <c r="Q143" s="229">
        <v>0.010999999999999999</v>
      </c>
      <c r="R143" s="229">
        <f>Q143*H143</f>
        <v>0.20899999999999999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128</v>
      </c>
      <c r="AT143" s="231" t="s">
        <v>125</v>
      </c>
      <c r="AU143" s="231" t="s">
        <v>121</v>
      </c>
      <c r="AY143" s="17" t="s">
        <v>113</v>
      </c>
      <c r="BE143" s="232">
        <f>IF(N143="základná",J143,0)</f>
        <v>0</v>
      </c>
      <c r="BF143" s="232">
        <f>IF(N143="znížená",J143,0)</f>
        <v>0</v>
      </c>
      <c r="BG143" s="232">
        <f>IF(N143="zákl. prenesená",J143,0)</f>
        <v>0</v>
      </c>
      <c r="BH143" s="232">
        <f>IF(N143="zníž. prenesená",J143,0)</f>
        <v>0</v>
      </c>
      <c r="BI143" s="232">
        <f>IF(N143="nulová",J143,0)</f>
        <v>0</v>
      </c>
      <c r="BJ143" s="17" t="s">
        <v>121</v>
      </c>
      <c r="BK143" s="232">
        <f>ROUND(I143*H143,2)</f>
        <v>0</v>
      </c>
      <c r="BL143" s="17" t="s">
        <v>120</v>
      </c>
      <c r="BM143" s="231" t="s">
        <v>317</v>
      </c>
    </row>
    <row r="144" s="2" customFormat="1" ht="14.4" customHeight="1">
      <c r="A144" s="38"/>
      <c r="B144" s="39"/>
      <c r="C144" s="245" t="s">
        <v>158</v>
      </c>
      <c r="D144" s="245" t="s">
        <v>125</v>
      </c>
      <c r="E144" s="246" t="s">
        <v>318</v>
      </c>
      <c r="F144" s="247" t="s">
        <v>319</v>
      </c>
      <c r="G144" s="248" t="s">
        <v>119</v>
      </c>
      <c r="H144" s="249">
        <v>28</v>
      </c>
      <c r="I144" s="250"/>
      <c r="J144" s="251">
        <f>ROUND(I144*H144,2)</f>
        <v>0</v>
      </c>
      <c r="K144" s="252"/>
      <c r="L144" s="253"/>
      <c r="M144" s="254" t="s">
        <v>1</v>
      </c>
      <c r="N144" s="255" t="s">
        <v>41</v>
      </c>
      <c r="O144" s="91"/>
      <c r="P144" s="229">
        <f>O144*H144</f>
        <v>0</v>
      </c>
      <c r="Q144" s="229">
        <v>0.066000000000000003</v>
      </c>
      <c r="R144" s="229">
        <f>Q144*H144</f>
        <v>1.8480000000000001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128</v>
      </c>
      <c r="AT144" s="231" t="s">
        <v>125</v>
      </c>
      <c r="AU144" s="231" t="s">
        <v>121</v>
      </c>
      <c r="AY144" s="17" t="s">
        <v>113</v>
      </c>
      <c r="BE144" s="232">
        <f>IF(N144="základná",J144,0)</f>
        <v>0</v>
      </c>
      <c r="BF144" s="232">
        <f>IF(N144="znížená",J144,0)</f>
        <v>0</v>
      </c>
      <c r="BG144" s="232">
        <f>IF(N144="zákl. prenesená",J144,0)</f>
        <v>0</v>
      </c>
      <c r="BH144" s="232">
        <f>IF(N144="zníž. prenesená",J144,0)</f>
        <v>0</v>
      </c>
      <c r="BI144" s="232">
        <f>IF(N144="nulová",J144,0)</f>
        <v>0</v>
      </c>
      <c r="BJ144" s="17" t="s">
        <v>121</v>
      </c>
      <c r="BK144" s="232">
        <f>ROUND(I144*H144,2)</f>
        <v>0</v>
      </c>
      <c r="BL144" s="17" t="s">
        <v>120</v>
      </c>
      <c r="BM144" s="231" t="s">
        <v>320</v>
      </c>
    </row>
    <row r="145" s="2" customFormat="1" ht="14.4" customHeight="1">
      <c r="A145" s="38"/>
      <c r="B145" s="39"/>
      <c r="C145" s="219" t="s">
        <v>178</v>
      </c>
      <c r="D145" s="219" t="s">
        <v>116</v>
      </c>
      <c r="E145" s="220" t="s">
        <v>321</v>
      </c>
      <c r="F145" s="221" t="s">
        <v>322</v>
      </c>
      <c r="G145" s="222" t="s">
        <v>119</v>
      </c>
      <c r="H145" s="223">
        <v>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0.22033</v>
      </c>
      <c r="R145" s="229">
        <f>Q145*H145</f>
        <v>0.22033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120</v>
      </c>
      <c r="AT145" s="231" t="s">
        <v>116</v>
      </c>
      <c r="AU145" s="231" t="s">
        <v>121</v>
      </c>
      <c r="AY145" s="17" t="s">
        <v>113</v>
      </c>
      <c r="BE145" s="232">
        <f>IF(N145="základná",J145,0)</f>
        <v>0</v>
      </c>
      <c r="BF145" s="232">
        <f>IF(N145="znížená",J145,0)</f>
        <v>0</v>
      </c>
      <c r="BG145" s="232">
        <f>IF(N145="zákl. prenesená",J145,0)</f>
        <v>0</v>
      </c>
      <c r="BH145" s="232">
        <f>IF(N145="zníž. prenesená",J145,0)</f>
        <v>0</v>
      </c>
      <c r="BI145" s="232">
        <f>IF(N145="nulová",J145,0)</f>
        <v>0</v>
      </c>
      <c r="BJ145" s="17" t="s">
        <v>121</v>
      </c>
      <c r="BK145" s="232">
        <f>ROUND(I145*H145,2)</f>
        <v>0</v>
      </c>
      <c r="BL145" s="17" t="s">
        <v>120</v>
      </c>
      <c r="BM145" s="231" t="s">
        <v>323</v>
      </c>
    </row>
    <row r="146" s="2" customFormat="1" ht="14.4" customHeight="1">
      <c r="A146" s="38"/>
      <c r="B146" s="39"/>
      <c r="C146" s="245" t="s">
        <v>182</v>
      </c>
      <c r="D146" s="245" t="s">
        <v>125</v>
      </c>
      <c r="E146" s="246" t="s">
        <v>324</v>
      </c>
      <c r="F146" s="247" t="s">
        <v>325</v>
      </c>
      <c r="G146" s="248" t="s">
        <v>119</v>
      </c>
      <c r="H146" s="249">
        <v>1</v>
      </c>
      <c r="I146" s="250"/>
      <c r="J146" s="251">
        <f>ROUND(I146*H146,2)</f>
        <v>0</v>
      </c>
      <c r="K146" s="252"/>
      <c r="L146" s="253"/>
      <c r="M146" s="254" t="s">
        <v>1</v>
      </c>
      <c r="N146" s="255" t="s">
        <v>41</v>
      </c>
      <c r="O146" s="91"/>
      <c r="P146" s="229">
        <f>O146*H146</f>
        <v>0</v>
      </c>
      <c r="Q146" s="229">
        <v>0.0060000000000000001</v>
      </c>
      <c r="R146" s="229">
        <f>Q146*H146</f>
        <v>0.0060000000000000001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128</v>
      </c>
      <c r="AT146" s="231" t="s">
        <v>125</v>
      </c>
      <c r="AU146" s="231" t="s">
        <v>121</v>
      </c>
      <c r="AY146" s="17" t="s">
        <v>113</v>
      </c>
      <c r="BE146" s="232">
        <f>IF(N146="základná",J146,0)</f>
        <v>0</v>
      </c>
      <c r="BF146" s="232">
        <f>IF(N146="znížená",J146,0)</f>
        <v>0</v>
      </c>
      <c r="BG146" s="232">
        <f>IF(N146="zákl. prenesená",J146,0)</f>
        <v>0</v>
      </c>
      <c r="BH146" s="232">
        <f>IF(N146="zníž. prenesená",J146,0)</f>
        <v>0</v>
      </c>
      <c r="BI146" s="232">
        <f>IF(N146="nulová",J146,0)</f>
        <v>0</v>
      </c>
      <c r="BJ146" s="17" t="s">
        <v>121</v>
      </c>
      <c r="BK146" s="232">
        <f>ROUND(I146*H146,2)</f>
        <v>0</v>
      </c>
      <c r="BL146" s="17" t="s">
        <v>120</v>
      </c>
      <c r="BM146" s="231" t="s">
        <v>326</v>
      </c>
    </row>
    <row r="147" s="2" customFormat="1" ht="24.15" customHeight="1">
      <c r="A147" s="38"/>
      <c r="B147" s="39"/>
      <c r="C147" s="219" t="s">
        <v>186</v>
      </c>
      <c r="D147" s="219" t="s">
        <v>116</v>
      </c>
      <c r="E147" s="220" t="s">
        <v>327</v>
      </c>
      <c r="F147" s="221" t="s">
        <v>328</v>
      </c>
      <c r="G147" s="222" t="s">
        <v>329</v>
      </c>
      <c r="H147" s="223">
        <v>1861.47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41</v>
      </c>
      <c r="O147" s="91"/>
      <c r="P147" s="229">
        <f>O147*H147</f>
        <v>0</v>
      </c>
      <c r="Q147" s="229">
        <v>0.00036000000000000002</v>
      </c>
      <c r="R147" s="229">
        <f>Q147*H147</f>
        <v>0.67012920000000009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120</v>
      </c>
      <c r="AT147" s="231" t="s">
        <v>116</v>
      </c>
      <c r="AU147" s="231" t="s">
        <v>121</v>
      </c>
      <c r="AY147" s="17" t="s">
        <v>113</v>
      </c>
      <c r="BE147" s="232">
        <f>IF(N147="základná",J147,0)</f>
        <v>0</v>
      </c>
      <c r="BF147" s="232">
        <f>IF(N147="znížená",J147,0)</f>
        <v>0</v>
      </c>
      <c r="BG147" s="232">
        <f>IF(N147="zákl. prenesená",J147,0)</f>
        <v>0</v>
      </c>
      <c r="BH147" s="232">
        <f>IF(N147="zníž. prenesená",J147,0)</f>
        <v>0</v>
      </c>
      <c r="BI147" s="232">
        <f>IF(N147="nulová",J147,0)</f>
        <v>0</v>
      </c>
      <c r="BJ147" s="17" t="s">
        <v>121</v>
      </c>
      <c r="BK147" s="232">
        <f>ROUND(I147*H147,2)</f>
        <v>0</v>
      </c>
      <c r="BL147" s="17" t="s">
        <v>120</v>
      </c>
      <c r="BM147" s="231" t="s">
        <v>330</v>
      </c>
    </row>
    <row r="148" s="13" customFormat="1">
      <c r="A148" s="13"/>
      <c r="B148" s="233"/>
      <c r="C148" s="234"/>
      <c r="D148" s="235" t="s">
        <v>123</v>
      </c>
      <c r="E148" s="236" t="s">
        <v>1</v>
      </c>
      <c r="F148" s="237" t="s">
        <v>331</v>
      </c>
      <c r="G148" s="234"/>
      <c r="H148" s="238">
        <v>1861.47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123</v>
      </c>
      <c r="AU148" s="244" t="s">
        <v>121</v>
      </c>
      <c r="AV148" s="13" t="s">
        <v>121</v>
      </c>
      <c r="AW148" s="13" t="s">
        <v>31</v>
      </c>
      <c r="AX148" s="13" t="s">
        <v>83</v>
      </c>
      <c r="AY148" s="244" t="s">
        <v>113</v>
      </c>
    </row>
    <row r="149" s="2" customFormat="1" ht="24.15" customHeight="1">
      <c r="A149" s="38"/>
      <c r="B149" s="39"/>
      <c r="C149" s="219" t="s">
        <v>190</v>
      </c>
      <c r="D149" s="219" t="s">
        <v>116</v>
      </c>
      <c r="E149" s="220" t="s">
        <v>332</v>
      </c>
      <c r="F149" s="221" t="s">
        <v>333</v>
      </c>
      <c r="G149" s="222" t="s">
        <v>329</v>
      </c>
      <c r="H149" s="223">
        <v>511.64999999999998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0.00012</v>
      </c>
      <c r="R149" s="229">
        <f>Q149*H149</f>
        <v>0.061398000000000001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120</v>
      </c>
      <c r="AT149" s="231" t="s">
        <v>116</v>
      </c>
      <c r="AU149" s="231" t="s">
        <v>121</v>
      </c>
      <c r="AY149" s="17" t="s">
        <v>113</v>
      </c>
      <c r="BE149" s="232">
        <f>IF(N149="základná",J149,0)</f>
        <v>0</v>
      </c>
      <c r="BF149" s="232">
        <f>IF(N149="znížená",J149,0)</f>
        <v>0</v>
      </c>
      <c r="BG149" s="232">
        <f>IF(N149="zákl. prenesená",J149,0)</f>
        <v>0</v>
      </c>
      <c r="BH149" s="232">
        <f>IF(N149="zníž. prenesená",J149,0)</f>
        <v>0</v>
      </c>
      <c r="BI149" s="232">
        <f>IF(N149="nulová",J149,0)</f>
        <v>0</v>
      </c>
      <c r="BJ149" s="17" t="s">
        <v>121</v>
      </c>
      <c r="BK149" s="232">
        <f>ROUND(I149*H149,2)</f>
        <v>0</v>
      </c>
      <c r="BL149" s="17" t="s">
        <v>120</v>
      </c>
      <c r="BM149" s="231" t="s">
        <v>334</v>
      </c>
    </row>
    <row r="150" s="13" customFormat="1">
      <c r="A150" s="13"/>
      <c r="B150" s="233"/>
      <c r="C150" s="234"/>
      <c r="D150" s="235" t="s">
        <v>123</v>
      </c>
      <c r="E150" s="236" t="s">
        <v>1</v>
      </c>
      <c r="F150" s="237" t="s">
        <v>335</v>
      </c>
      <c r="G150" s="234"/>
      <c r="H150" s="238">
        <v>511.64999999999998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123</v>
      </c>
      <c r="AU150" s="244" t="s">
        <v>121</v>
      </c>
      <c r="AV150" s="13" t="s">
        <v>121</v>
      </c>
      <c r="AW150" s="13" t="s">
        <v>31</v>
      </c>
      <c r="AX150" s="13" t="s">
        <v>83</v>
      </c>
      <c r="AY150" s="244" t="s">
        <v>113</v>
      </c>
    </row>
    <row r="151" s="2" customFormat="1" ht="24.15" customHeight="1">
      <c r="A151" s="38"/>
      <c r="B151" s="39"/>
      <c r="C151" s="219" t="s">
        <v>209</v>
      </c>
      <c r="D151" s="219" t="s">
        <v>116</v>
      </c>
      <c r="E151" s="220" t="s">
        <v>336</v>
      </c>
      <c r="F151" s="221" t="s">
        <v>337</v>
      </c>
      <c r="G151" s="222" t="s">
        <v>329</v>
      </c>
      <c r="H151" s="223">
        <v>418.31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0.00072999999999999996</v>
      </c>
      <c r="R151" s="229">
        <f>Q151*H151</f>
        <v>0.30536629999999998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120</v>
      </c>
      <c r="AT151" s="231" t="s">
        <v>116</v>
      </c>
      <c r="AU151" s="231" t="s">
        <v>121</v>
      </c>
      <c r="AY151" s="17" t="s">
        <v>113</v>
      </c>
      <c r="BE151" s="232">
        <f>IF(N151="základná",J151,0)</f>
        <v>0</v>
      </c>
      <c r="BF151" s="232">
        <f>IF(N151="znížená",J151,0)</f>
        <v>0</v>
      </c>
      <c r="BG151" s="232">
        <f>IF(N151="zákl. prenesená",J151,0)</f>
        <v>0</v>
      </c>
      <c r="BH151" s="232">
        <f>IF(N151="zníž. prenesená",J151,0)</f>
        <v>0</v>
      </c>
      <c r="BI151" s="232">
        <f>IF(N151="nulová",J151,0)</f>
        <v>0</v>
      </c>
      <c r="BJ151" s="17" t="s">
        <v>121</v>
      </c>
      <c r="BK151" s="232">
        <f>ROUND(I151*H151,2)</f>
        <v>0</v>
      </c>
      <c r="BL151" s="17" t="s">
        <v>120</v>
      </c>
      <c r="BM151" s="231" t="s">
        <v>338</v>
      </c>
    </row>
    <row r="152" s="13" customFormat="1">
      <c r="A152" s="13"/>
      <c r="B152" s="233"/>
      <c r="C152" s="234"/>
      <c r="D152" s="235" t="s">
        <v>123</v>
      </c>
      <c r="E152" s="236" t="s">
        <v>1</v>
      </c>
      <c r="F152" s="237" t="s">
        <v>339</v>
      </c>
      <c r="G152" s="234"/>
      <c r="H152" s="238">
        <v>418.31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123</v>
      </c>
      <c r="AU152" s="244" t="s">
        <v>121</v>
      </c>
      <c r="AV152" s="13" t="s">
        <v>121</v>
      </c>
      <c r="AW152" s="13" t="s">
        <v>31</v>
      </c>
      <c r="AX152" s="13" t="s">
        <v>83</v>
      </c>
      <c r="AY152" s="244" t="s">
        <v>113</v>
      </c>
    </row>
    <row r="153" s="2" customFormat="1" ht="24.15" customHeight="1">
      <c r="A153" s="38"/>
      <c r="B153" s="39"/>
      <c r="C153" s="219" t="s">
        <v>229</v>
      </c>
      <c r="D153" s="219" t="s">
        <v>116</v>
      </c>
      <c r="E153" s="220" t="s">
        <v>340</v>
      </c>
      <c r="F153" s="221" t="s">
        <v>341</v>
      </c>
      <c r="G153" s="222" t="s">
        <v>329</v>
      </c>
      <c r="H153" s="223">
        <v>716.15999999999997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0.00024000000000000001</v>
      </c>
      <c r="R153" s="229">
        <f>Q153*H153</f>
        <v>0.17187839999999999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120</v>
      </c>
      <c r="AT153" s="231" t="s">
        <v>116</v>
      </c>
      <c r="AU153" s="231" t="s">
        <v>121</v>
      </c>
      <c r="AY153" s="17" t="s">
        <v>113</v>
      </c>
      <c r="BE153" s="232">
        <f>IF(N153="základná",J153,0)</f>
        <v>0</v>
      </c>
      <c r="BF153" s="232">
        <f>IF(N153="znížená",J153,0)</f>
        <v>0</v>
      </c>
      <c r="BG153" s="232">
        <f>IF(N153="zákl. prenesená",J153,0)</f>
        <v>0</v>
      </c>
      <c r="BH153" s="232">
        <f>IF(N153="zníž. prenesená",J153,0)</f>
        <v>0</v>
      </c>
      <c r="BI153" s="232">
        <f>IF(N153="nulová",J153,0)</f>
        <v>0</v>
      </c>
      <c r="BJ153" s="17" t="s">
        <v>121</v>
      </c>
      <c r="BK153" s="232">
        <f>ROUND(I153*H153,2)</f>
        <v>0</v>
      </c>
      <c r="BL153" s="17" t="s">
        <v>120</v>
      </c>
      <c r="BM153" s="231" t="s">
        <v>342</v>
      </c>
    </row>
    <row r="154" s="13" customFormat="1">
      <c r="A154" s="13"/>
      <c r="B154" s="233"/>
      <c r="C154" s="234"/>
      <c r="D154" s="235" t="s">
        <v>123</v>
      </c>
      <c r="E154" s="236" t="s">
        <v>1</v>
      </c>
      <c r="F154" s="237" t="s">
        <v>343</v>
      </c>
      <c r="G154" s="234"/>
      <c r="H154" s="238">
        <v>716.15999999999997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123</v>
      </c>
      <c r="AU154" s="244" t="s">
        <v>121</v>
      </c>
      <c r="AV154" s="13" t="s">
        <v>121</v>
      </c>
      <c r="AW154" s="13" t="s">
        <v>31</v>
      </c>
      <c r="AX154" s="13" t="s">
        <v>83</v>
      </c>
      <c r="AY154" s="244" t="s">
        <v>113</v>
      </c>
    </row>
    <row r="155" s="2" customFormat="1" ht="24.15" customHeight="1">
      <c r="A155" s="38"/>
      <c r="B155" s="39"/>
      <c r="C155" s="219" t="s">
        <v>233</v>
      </c>
      <c r="D155" s="219" t="s">
        <v>116</v>
      </c>
      <c r="E155" s="220" t="s">
        <v>344</v>
      </c>
      <c r="F155" s="221" t="s">
        <v>345</v>
      </c>
      <c r="G155" s="222" t="s">
        <v>346</v>
      </c>
      <c r="H155" s="223">
        <v>42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0.0029199999999999999</v>
      </c>
      <c r="R155" s="229">
        <f>Q155*H155</f>
        <v>0.12264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120</v>
      </c>
      <c r="AT155" s="231" t="s">
        <v>116</v>
      </c>
      <c r="AU155" s="231" t="s">
        <v>121</v>
      </c>
      <c r="AY155" s="17" t="s">
        <v>113</v>
      </c>
      <c r="BE155" s="232">
        <f>IF(N155="základná",J155,0)</f>
        <v>0</v>
      </c>
      <c r="BF155" s="232">
        <f>IF(N155="znížená",J155,0)</f>
        <v>0</v>
      </c>
      <c r="BG155" s="232">
        <f>IF(N155="zákl. prenesená",J155,0)</f>
        <v>0</v>
      </c>
      <c r="BH155" s="232">
        <f>IF(N155="zníž. prenesená",J155,0)</f>
        <v>0</v>
      </c>
      <c r="BI155" s="232">
        <f>IF(N155="nulová",J155,0)</f>
        <v>0</v>
      </c>
      <c r="BJ155" s="17" t="s">
        <v>121</v>
      </c>
      <c r="BK155" s="232">
        <f>ROUND(I155*H155,2)</f>
        <v>0</v>
      </c>
      <c r="BL155" s="17" t="s">
        <v>120</v>
      </c>
      <c r="BM155" s="231" t="s">
        <v>347</v>
      </c>
    </row>
    <row r="156" s="13" customFormat="1">
      <c r="A156" s="13"/>
      <c r="B156" s="233"/>
      <c r="C156" s="234"/>
      <c r="D156" s="235" t="s">
        <v>123</v>
      </c>
      <c r="E156" s="236" t="s">
        <v>1</v>
      </c>
      <c r="F156" s="237" t="s">
        <v>348</v>
      </c>
      <c r="G156" s="234"/>
      <c r="H156" s="238">
        <v>39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123</v>
      </c>
      <c r="AU156" s="244" t="s">
        <v>121</v>
      </c>
      <c r="AV156" s="13" t="s">
        <v>121</v>
      </c>
      <c r="AW156" s="13" t="s">
        <v>31</v>
      </c>
      <c r="AX156" s="13" t="s">
        <v>75</v>
      </c>
      <c r="AY156" s="244" t="s">
        <v>113</v>
      </c>
    </row>
    <row r="157" s="13" customFormat="1">
      <c r="A157" s="13"/>
      <c r="B157" s="233"/>
      <c r="C157" s="234"/>
      <c r="D157" s="235" t="s">
        <v>123</v>
      </c>
      <c r="E157" s="236" t="s">
        <v>1</v>
      </c>
      <c r="F157" s="237" t="s">
        <v>349</v>
      </c>
      <c r="G157" s="234"/>
      <c r="H157" s="238">
        <v>1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123</v>
      </c>
      <c r="AU157" s="244" t="s">
        <v>121</v>
      </c>
      <c r="AV157" s="13" t="s">
        <v>121</v>
      </c>
      <c r="AW157" s="13" t="s">
        <v>31</v>
      </c>
      <c r="AX157" s="13" t="s">
        <v>75</v>
      </c>
      <c r="AY157" s="244" t="s">
        <v>113</v>
      </c>
    </row>
    <row r="158" s="13" customFormat="1">
      <c r="A158" s="13"/>
      <c r="B158" s="233"/>
      <c r="C158" s="234"/>
      <c r="D158" s="235" t="s">
        <v>123</v>
      </c>
      <c r="E158" s="236" t="s">
        <v>1</v>
      </c>
      <c r="F158" s="237" t="s">
        <v>350</v>
      </c>
      <c r="G158" s="234"/>
      <c r="H158" s="238">
        <v>1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123</v>
      </c>
      <c r="AU158" s="244" t="s">
        <v>121</v>
      </c>
      <c r="AV158" s="13" t="s">
        <v>121</v>
      </c>
      <c r="AW158" s="13" t="s">
        <v>31</v>
      </c>
      <c r="AX158" s="13" t="s">
        <v>75</v>
      </c>
      <c r="AY158" s="244" t="s">
        <v>113</v>
      </c>
    </row>
    <row r="159" s="13" customFormat="1">
      <c r="A159" s="13"/>
      <c r="B159" s="233"/>
      <c r="C159" s="234"/>
      <c r="D159" s="235" t="s">
        <v>123</v>
      </c>
      <c r="E159" s="236" t="s">
        <v>1</v>
      </c>
      <c r="F159" s="237" t="s">
        <v>351</v>
      </c>
      <c r="G159" s="234"/>
      <c r="H159" s="238">
        <v>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123</v>
      </c>
      <c r="AU159" s="244" t="s">
        <v>121</v>
      </c>
      <c r="AV159" s="13" t="s">
        <v>121</v>
      </c>
      <c r="AW159" s="13" t="s">
        <v>31</v>
      </c>
      <c r="AX159" s="13" t="s">
        <v>75</v>
      </c>
      <c r="AY159" s="244" t="s">
        <v>113</v>
      </c>
    </row>
    <row r="160" s="14" customFormat="1">
      <c r="A160" s="14"/>
      <c r="B160" s="256"/>
      <c r="C160" s="257"/>
      <c r="D160" s="235" t="s">
        <v>123</v>
      </c>
      <c r="E160" s="258" t="s">
        <v>1</v>
      </c>
      <c r="F160" s="259" t="s">
        <v>177</v>
      </c>
      <c r="G160" s="257"/>
      <c r="H160" s="260">
        <v>42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123</v>
      </c>
      <c r="AU160" s="266" t="s">
        <v>121</v>
      </c>
      <c r="AV160" s="14" t="s">
        <v>120</v>
      </c>
      <c r="AW160" s="14" t="s">
        <v>31</v>
      </c>
      <c r="AX160" s="14" t="s">
        <v>83</v>
      </c>
      <c r="AY160" s="266" t="s">
        <v>113</v>
      </c>
    </row>
    <row r="161" s="2" customFormat="1" ht="14.4" customHeight="1">
      <c r="A161" s="38"/>
      <c r="B161" s="39"/>
      <c r="C161" s="219" t="s">
        <v>238</v>
      </c>
      <c r="D161" s="219" t="s">
        <v>116</v>
      </c>
      <c r="E161" s="220" t="s">
        <v>352</v>
      </c>
      <c r="F161" s="221" t="s">
        <v>353</v>
      </c>
      <c r="G161" s="222" t="s">
        <v>329</v>
      </c>
      <c r="H161" s="223">
        <v>3507.5900000000001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120</v>
      </c>
      <c r="AT161" s="231" t="s">
        <v>116</v>
      </c>
      <c r="AU161" s="231" t="s">
        <v>121</v>
      </c>
      <c r="AY161" s="17" t="s">
        <v>113</v>
      </c>
      <c r="BE161" s="232">
        <f>IF(N161="základná",J161,0)</f>
        <v>0</v>
      </c>
      <c r="BF161" s="232">
        <f>IF(N161="znížená",J161,0)</f>
        <v>0</v>
      </c>
      <c r="BG161" s="232">
        <f>IF(N161="zákl. prenesená",J161,0)</f>
        <v>0</v>
      </c>
      <c r="BH161" s="232">
        <f>IF(N161="zníž. prenesená",J161,0)</f>
        <v>0</v>
      </c>
      <c r="BI161" s="232">
        <f>IF(N161="nulová",J161,0)</f>
        <v>0</v>
      </c>
      <c r="BJ161" s="17" t="s">
        <v>121</v>
      </c>
      <c r="BK161" s="232">
        <f>ROUND(I161*H161,2)</f>
        <v>0</v>
      </c>
      <c r="BL161" s="17" t="s">
        <v>120</v>
      </c>
      <c r="BM161" s="231" t="s">
        <v>354</v>
      </c>
    </row>
    <row r="162" s="13" customFormat="1">
      <c r="A162" s="13"/>
      <c r="B162" s="233"/>
      <c r="C162" s="234"/>
      <c r="D162" s="235" t="s">
        <v>123</v>
      </c>
      <c r="E162" s="236" t="s">
        <v>1</v>
      </c>
      <c r="F162" s="237" t="s">
        <v>331</v>
      </c>
      <c r="G162" s="234"/>
      <c r="H162" s="238">
        <v>1861.47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123</v>
      </c>
      <c r="AU162" s="244" t="s">
        <v>121</v>
      </c>
      <c r="AV162" s="13" t="s">
        <v>121</v>
      </c>
      <c r="AW162" s="13" t="s">
        <v>31</v>
      </c>
      <c r="AX162" s="13" t="s">
        <v>75</v>
      </c>
      <c r="AY162" s="244" t="s">
        <v>113</v>
      </c>
    </row>
    <row r="163" s="13" customFormat="1">
      <c r="A163" s="13"/>
      <c r="B163" s="233"/>
      <c r="C163" s="234"/>
      <c r="D163" s="235" t="s">
        <v>123</v>
      </c>
      <c r="E163" s="236" t="s">
        <v>1</v>
      </c>
      <c r="F163" s="237" t="s">
        <v>335</v>
      </c>
      <c r="G163" s="234"/>
      <c r="H163" s="238">
        <v>511.64999999999998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123</v>
      </c>
      <c r="AU163" s="244" t="s">
        <v>121</v>
      </c>
      <c r="AV163" s="13" t="s">
        <v>121</v>
      </c>
      <c r="AW163" s="13" t="s">
        <v>31</v>
      </c>
      <c r="AX163" s="13" t="s">
        <v>75</v>
      </c>
      <c r="AY163" s="244" t="s">
        <v>113</v>
      </c>
    </row>
    <row r="164" s="13" customFormat="1">
      <c r="A164" s="13"/>
      <c r="B164" s="233"/>
      <c r="C164" s="234"/>
      <c r="D164" s="235" t="s">
        <v>123</v>
      </c>
      <c r="E164" s="236" t="s">
        <v>1</v>
      </c>
      <c r="F164" s="237" t="s">
        <v>339</v>
      </c>
      <c r="G164" s="234"/>
      <c r="H164" s="238">
        <v>418.31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123</v>
      </c>
      <c r="AU164" s="244" t="s">
        <v>121</v>
      </c>
      <c r="AV164" s="13" t="s">
        <v>121</v>
      </c>
      <c r="AW164" s="13" t="s">
        <v>31</v>
      </c>
      <c r="AX164" s="13" t="s">
        <v>75</v>
      </c>
      <c r="AY164" s="244" t="s">
        <v>113</v>
      </c>
    </row>
    <row r="165" s="13" customFormat="1">
      <c r="A165" s="13"/>
      <c r="B165" s="233"/>
      <c r="C165" s="234"/>
      <c r="D165" s="235" t="s">
        <v>123</v>
      </c>
      <c r="E165" s="236" t="s">
        <v>1</v>
      </c>
      <c r="F165" s="237" t="s">
        <v>343</v>
      </c>
      <c r="G165" s="234"/>
      <c r="H165" s="238">
        <v>716.15999999999997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123</v>
      </c>
      <c r="AU165" s="244" t="s">
        <v>121</v>
      </c>
      <c r="AV165" s="13" t="s">
        <v>121</v>
      </c>
      <c r="AW165" s="13" t="s">
        <v>31</v>
      </c>
      <c r="AX165" s="13" t="s">
        <v>75</v>
      </c>
      <c r="AY165" s="244" t="s">
        <v>113</v>
      </c>
    </row>
    <row r="166" s="14" customFormat="1">
      <c r="A166" s="14"/>
      <c r="B166" s="256"/>
      <c r="C166" s="257"/>
      <c r="D166" s="235" t="s">
        <v>123</v>
      </c>
      <c r="E166" s="258" t="s">
        <v>1</v>
      </c>
      <c r="F166" s="259" t="s">
        <v>177</v>
      </c>
      <c r="G166" s="257"/>
      <c r="H166" s="260">
        <v>3507.5899999999997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6" t="s">
        <v>123</v>
      </c>
      <c r="AU166" s="266" t="s">
        <v>121</v>
      </c>
      <c r="AV166" s="14" t="s">
        <v>120</v>
      </c>
      <c r="AW166" s="14" t="s">
        <v>31</v>
      </c>
      <c r="AX166" s="14" t="s">
        <v>83</v>
      </c>
      <c r="AY166" s="266" t="s">
        <v>113</v>
      </c>
    </row>
    <row r="167" s="2" customFormat="1" ht="14.4" customHeight="1">
      <c r="A167" s="38"/>
      <c r="B167" s="39"/>
      <c r="C167" s="219" t="s">
        <v>242</v>
      </c>
      <c r="D167" s="219" t="s">
        <v>116</v>
      </c>
      <c r="E167" s="220" t="s">
        <v>355</v>
      </c>
      <c r="F167" s="221" t="s">
        <v>356</v>
      </c>
      <c r="G167" s="222" t="s">
        <v>346</v>
      </c>
      <c r="H167" s="223">
        <v>42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1.0000000000000001E-05</v>
      </c>
      <c r="R167" s="229">
        <f>Q167*H167</f>
        <v>0.00042000000000000002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120</v>
      </c>
      <c r="AT167" s="231" t="s">
        <v>116</v>
      </c>
      <c r="AU167" s="231" t="s">
        <v>121</v>
      </c>
      <c r="AY167" s="17" t="s">
        <v>113</v>
      </c>
      <c r="BE167" s="232">
        <f>IF(N167="základná",J167,0)</f>
        <v>0</v>
      </c>
      <c r="BF167" s="232">
        <f>IF(N167="znížená",J167,0)</f>
        <v>0</v>
      </c>
      <c r="BG167" s="232">
        <f>IF(N167="zákl. prenesená",J167,0)</f>
        <v>0</v>
      </c>
      <c r="BH167" s="232">
        <f>IF(N167="zníž. prenesená",J167,0)</f>
        <v>0</v>
      </c>
      <c r="BI167" s="232">
        <f>IF(N167="nulová",J167,0)</f>
        <v>0</v>
      </c>
      <c r="BJ167" s="17" t="s">
        <v>121</v>
      </c>
      <c r="BK167" s="232">
        <f>ROUND(I167*H167,2)</f>
        <v>0</v>
      </c>
      <c r="BL167" s="17" t="s">
        <v>120</v>
      </c>
      <c r="BM167" s="231" t="s">
        <v>357</v>
      </c>
    </row>
    <row r="168" s="13" customFormat="1">
      <c r="A168" s="13"/>
      <c r="B168" s="233"/>
      <c r="C168" s="234"/>
      <c r="D168" s="235" t="s">
        <v>123</v>
      </c>
      <c r="E168" s="236" t="s">
        <v>1</v>
      </c>
      <c r="F168" s="237" t="s">
        <v>348</v>
      </c>
      <c r="G168" s="234"/>
      <c r="H168" s="238">
        <v>39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123</v>
      </c>
      <c r="AU168" s="244" t="s">
        <v>121</v>
      </c>
      <c r="AV168" s="13" t="s">
        <v>121</v>
      </c>
      <c r="AW168" s="13" t="s">
        <v>31</v>
      </c>
      <c r="AX168" s="13" t="s">
        <v>75</v>
      </c>
      <c r="AY168" s="244" t="s">
        <v>113</v>
      </c>
    </row>
    <row r="169" s="13" customFormat="1">
      <c r="A169" s="13"/>
      <c r="B169" s="233"/>
      <c r="C169" s="234"/>
      <c r="D169" s="235" t="s">
        <v>123</v>
      </c>
      <c r="E169" s="236" t="s">
        <v>1</v>
      </c>
      <c r="F169" s="237" t="s">
        <v>349</v>
      </c>
      <c r="G169" s="234"/>
      <c r="H169" s="238">
        <v>1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123</v>
      </c>
      <c r="AU169" s="244" t="s">
        <v>121</v>
      </c>
      <c r="AV169" s="13" t="s">
        <v>121</v>
      </c>
      <c r="AW169" s="13" t="s">
        <v>31</v>
      </c>
      <c r="AX169" s="13" t="s">
        <v>75</v>
      </c>
      <c r="AY169" s="244" t="s">
        <v>113</v>
      </c>
    </row>
    <row r="170" s="13" customFormat="1">
      <c r="A170" s="13"/>
      <c r="B170" s="233"/>
      <c r="C170" s="234"/>
      <c r="D170" s="235" t="s">
        <v>123</v>
      </c>
      <c r="E170" s="236" t="s">
        <v>1</v>
      </c>
      <c r="F170" s="237" t="s">
        <v>350</v>
      </c>
      <c r="G170" s="234"/>
      <c r="H170" s="238">
        <v>1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123</v>
      </c>
      <c r="AU170" s="244" t="s">
        <v>121</v>
      </c>
      <c r="AV170" s="13" t="s">
        <v>121</v>
      </c>
      <c r="AW170" s="13" t="s">
        <v>31</v>
      </c>
      <c r="AX170" s="13" t="s">
        <v>75</v>
      </c>
      <c r="AY170" s="244" t="s">
        <v>113</v>
      </c>
    </row>
    <row r="171" s="13" customFormat="1">
      <c r="A171" s="13"/>
      <c r="B171" s="233"/>
      <c r="C171" s="234"/>
      <c r="D171" s="235" t="s">
        <v>123</v>
      </c>
      <c r="E171" s="236" t="s">
        <v>1</v>
      </c>
      <c r="F171" s="237" t="s">
        <v>351</v>
      </c>
      <c r="G171" s="234"/>
      <c r="H171" s="238">
        <v>1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123</v>
      </c>
      <c r="AU171" s="244" t="s">
        <v>121</v>
      </c>
      <c r="AV171" s="13" t="s">
        <v>121</v>
      </c>
      <c r="AW171" s="13" t="s">
        <v>31</v>
      </c>
      <c r="AX171" s="13" t="s">
        <v>75</v>
      </c>
      <c r="AY171" s="244" t="s">
        <v>113</v>
      </c>
    </row>
    <row r="172" s="14" customFormat="1">
      <c r="A172" s="14"/>
      <c r="B172" s="256"/>
      <c r="C172" s="257"/>
      <c r="D172" s="235" t="s">
        <v>123</v>
      </c>
      <c r="E172" s="258" t="s">
        <v>1</v>
      </c>
      <c r="F172" s="259" t="s">
        <v>177</v>
      </c>
      <c r="G172" s="257"/>
      <c r="H172" s="260">
        <v>42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123</v>
      </c>
      <c r="AU172" s="266" t="s">
        <v>121</v>
      </c>
      <c r="AV172" s="14" t="s">
        <v>120</v>
      </c>
      <c r="AW172" s="14" t="s">
        <v>31</v>
      </c>
      <c r="AX172" s="14" t="s">
        <v>83</v>
      </c>
      <c r="AY172" s="266" t="s">
        <v>113</v>
      </c>
    </row>
    <row r="173" s="2" customFormat="1" ht="14.4" customHeight="1">
      <c r="A173" s="38"/>
      <c r="B173" s="39"/>
      <c r="C173" s="219" t="s">
        <v>7</v>
      </c>
      <c r="D173" s="219" t="s">
        <v>116</v>
      </c>
      <c r="E173" s="220" t="s">
        <v>358</v>
      </c>
      <c r="F173" s="221" t="s">
        <v>359</v>
      </c>
      <c r="G173" s="222" t="s">
        <v>119</v>
      </c>
      <c r="H173" s="223">
        <v>184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5.0000000000000002E-05</v>
      </c>
      <c r="R173" s="229">
        <f>Q173*H173</f>
        <v>0.0091999999999999998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120</v>
      </c>
      <c r="AT173" s="231" t="s">
        <v>116</v>
      </c>
      <c r="AU173" s="231" t="s">
        <v>121</v>
      </c>
      <c r="AY173" s="17" t="s">
        <v>113</v>
      </c>
      <c r="BE173" s="232">
        <f>IF(N173="základná",J173,0)</f>
        <v>0</v>
      </c>
      <c r="BF173" s="232">
        <f>IF(N173="znížená",J173,0)</f>
        <v>0</v>
      </c>
      <c r="BG173" s="232">
        <f>IF(N173="zákl. prenesená",J173,0)</f>
        <v>0</v>
      </c>
      <c r="BH173" s="232">
        <f>IF(N173="zníž. prenesená",J173,0)</f>
        <v>0</v>
      </c>
      <c r="BI173" s="232">
        <f>IF(N173="nulová",J173,0)</f>
        <v>0</v>
      </c>
      <c r="BJ173" s="17" t="s">
        <v>121</v>
      </c>
      <c r="BK173" s="232">
        <f>ROUND(I173*H173,2)</f>
        <v>0</v>
      </c>
      <c r="BL173" s="17" t="s">
        <v>120</v>
      </c>
      <c r="BM173" s="231" t="s">
        <v>360</v>
      </c>
    </row>
    <row r="174" s="13" customFormat="1">
      <c r="A174" s="13"/>
      <c r="B174" s="233"/>
      <c r="C174" s="234"/>
      <c r="D174" s="235" t="s">
        <v>123</v>
      </c>
      <c r="E174" s="236" t="s">
        <v>1</v>
      </c>
      <c r="F174" s="237" t="s">
        <v>361</v>
      </c>
      <c r="G174" s="234"/>
      <c r="H174" s="238">
        <v>184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123</v>
      </c>
      <c r="AU174" s="244" t="s">
        <v>121</v>
      </c>
      <c r="AV174" s="13" t="s">
        <v>121</v>
      </c>
      <c r="AW174" s="13" t="s">
        <v>31</v>
      </c>
      <c r="AX174" s="13" t="s">
        <v>83</v>
      </c>
      <c r="AY174" s="244" t="s">
        <v>113</v>
      </c>
    </row>
    <row r="175" s="2" customFormat="1" ht="14.4" customHeight="1">
      <c r="A175" s="38"/>
      <c r="B175" s="39"/>
      <c r="C175" s="245" t="s">
        <v>250</v>
      </c>
      <c r="D175" s="245" t="s">
        <v>125</v>
      </c>
      <c r="E175" s="246" t="s">
        <v>362</v>
      </c>
      <c r="F175" s="247" t="s">
        <v>363</v>
      </c>
      <c r="G175" s="248" t="s">
        <v>119</v>
      </c>
      <c r="H175" s="249">
        <v>184</v>
      </c>
      <c r="I175" s="250"/>
      <c r="J175" s="251">
        <f>ROUND(I175*H175,2)</f>
        <v>0</v>
      </c>
      <c r="K175" s="252"/>
      <c r="L175" s="253"/>
      <c r="M175" s="254" t="s">
        <v>1</v>
      </c>
      <c r="N175" s="255" t="s">
        <v>41</v>
      </c>
      <c r="O175" s="91"/>
      <c r="P175" s="229">
        <f>O175*H175</f>
        <v>0</v>
      </c>
      <c r="Q175" s="229">
        <v>0.0060000000000000001</v>
      </c>
      <c r="R175" s="229">
        <f>Q175*H175</f>
        <v>1.1040000000000001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128</v>
      </c>
      <c r="AT175" s="231" t="s">
        <v>125</v>
      </c>
      <c r="AU175" s="231" t="s">
        <v>121</v>
      </c>
      <c r="AY175" s="17" t="s">
        <v>113</v>
      </c>
      <c r="BE175" s="232">
        <f>IF(N175="základná",J175,0)</f>
        <v>0</v>
      </c>
      <c r="BF175" s="232">
        <f>IF(N175="znížená",J175,0)</f>
        <v>0</v>
      </c>
      <c r="BG175" s="232">
        <f>IF(N175="zákl. prenesená",J175,0)</f>
        <v>0</v>
      </c>
      <c r="BH175" s="232">
        <f>IF(N175="zníž. prenesená",J175,0)</f>
        <v>0</v>
      </c>
      <c r="BI175" s="232">
        <f>IF(N175="nulová",J175,0)</f>
        <v>0</v>
      </c>
      <c r="BJ175" s="17" t="s">
        <v>121</v>
      </c>
      <c r="BK175" s="232">
        <f>ROUND(I175*H175,2)</f>
        <v>0</v>
      </c>
      <c r="BL175" s="17" t="s">
        <v>120</v>
      </c>
      <c r="BM175" s="231" t="s">
        <v>364</v>
      </c>
    </row>
    <row r="176" s="2" customFormat="1" ht="14.4" customHeight="1">
      <c r="A176" s="38"/>
      <c r="B176" s="39"/>
      <c r="C176" s="219" t="s">
        <v>254</v>
      </c>
      <c r="D176" s="219" t="s">
        <v>116</v>
      </c>
      <c r="E176" s="220" t="s">
        <v>243</v>
      </c>
      <c r="F176" s="221" t="s">
        <v>244</v>
      </c>
      <c r="G176" s="222" t="s">
        <v>119</v>
      </c>
      <c r="H176" s="223">
        <v>220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0.0040000000000000001</v>
      </c>
      <c r="T176" s="230">
        <f>S176*H176</f>
        <v>0.88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120</v>
      </c>
      <c r="AT176" s="231" t="s">
        <v>116</v>
      </c>
      <c r="AU176" s="231" t="s">
        <v>121</v>
      </c>
      <c r="AY176" s="17" t="s">
        <v>113</v>
      </c>
      <c r="BE176" s="232">
        <f>IF(N176="základná",J176,0)</f>
        <v>0</v>
      </c>
      <c r="BF176" s="232">
        <f>IF(N176="znížená",J176,0)</f>
        <v>0</v>
      </c>
      <c r="BG176" s="232">
        <f>IF(N176="zákl. prenesená",J176,0)</f>
        <v>0</v>
      </c>
      <c r="BH176" s="232">
        <f>IF(N176="zníž. prenesená",J176,0)</f>
        <v>0</v>
      </c>
      <c r="BI176" s="232">
        <f>IF(N176="nulová",J176,0)</f>
        <v>0</v>
      </c>
      <c r="BJ176" s="17" t="s">
        <v>121</v>
      </c>
      <c r="BK176" s="232">
        <f>ROUND(I176*H176,2)</f>
        <v>0</v>
      </c>
      <c r="BL176" s="17" t="s">
        <v>120</v>
      </c>
      <c r="BM176" s="231" t="s">
        <v>365</v>
      </c>
    </row>
    <row r="177" s="13" customFormat="1">
      <c r="A177" s="13"/>
      <c r="B177" s="233"/>
      <c r="C177" s="234"/>
      <c r="D177" s="235" t="s">
        <v>123</v>
      </c>
      <c r="E177" s="236" t="s">
        <v>1</v>
      </c>
      <c r="F177" s="237" t="s">
        <v>366</v>
      </c>
      <c r="G177" s="234"/>
      <c r="H177" s="238">
        <v>220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123</v>
      </c>
      <c r="AU177" s="244" t="s">
        <v>121</v>
      </c>
      <c r="AV177" s="13" t="s">
        <v>121</v>
      </c>
      <c r="AW177" s="13" t="s">
        <v>31</v>
      </c>
      <c r="AX177" s="13" t="s">
        <v>83</v>
      </c>
      <c r="AY177" s="244" t="s">
        <v>113</v>
      </c>
    </row>
    <row r="178" s="2" customFormat="1" ht="14.4" customHeight="1">
      <c r="A178" s="38"/>
      <c r="B178" s="39"/>
      <c r="C178" s="219" t="s">
        <v>258</v>
      </c>
      <c r="D178" s="219" t="s">
        <v>116</v>
      </c>
      <c r="E178" s="220" t="s">
        <v>263</v>
      </c>
      <c r="F178" s="221" t="s">
        <v>264</v>
      </c>
      <c r="G178" s="222" t="s">
        <v>265</v>
      </c>
      <c r="H178" s="223">
        <v>0.88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120</v>
      </c>
      <c r="AT178" s="231" t="s">
        <v>116</v>
      </c>
      <c r="AU178" s="231" t="s">
        <v>121</v>
      </c>
      <c r="AY178" s="17" t="s">
        <v>113</v>
      </c>
      <c r="BE178" s="232">
        <f>IF(N178="základná",J178,0)</f>
        <v>0</v>
      </c>
      <c r="BF178" s="232">
        <f>IF(N178="znížená",J178,0)</f>
        <v>0</v>
      </c>
      <c r="BG178" s="232">
        <f>IF(N178="zákl. prenesená",J178,0)</f>
        <v>0</v>
      </c>
      <c r="BH178" s="232">
        <f>IF(N178="zníž. prenesená",J178,0)</f>
        <v>0</v>
      </c>
      <c r="BI178" s="232">
        <f>IF(N178="nulová",J178,0)</f>
        <v>0</v>
      </c>
      <c r="BJ178" s="17" t="s">
        <v>121</v>
      </c>
      <c r="BK178" s="232">
        <f>ROUND(I178*H178,2)</f>
        <v>0</v>
      </c>
      <c r="BL178" s="17" t="s">
        <v>120</v>
      </c>
      <c r="BM178" s="231" t="s">
        <v>367</v>
      </c>
    </row>
    <row r="179" s="2" customFormat="1" ht="14.4" customHeight="1">
      <c r="A179" s="38"/>
      <c r="B179" s="39"/>
      <c r="C179" s="219" t="s">
        <v>262</v>
      </c>
      <c r="D179" s="219" t="s">
        <v>116</v>
      </c>
      <c r="E179" s="220" t="s">
        <v>268</v>
      </c>
      <c r="F179" s="221" t="s">
        <v>269</v>
      </c>
      <c r="G179" s="222" t="s">
        <v>265</v>
      </c>
      <c r="H179" s="223">
        <v>2.6400000000000001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41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120</v>
      </c>
      <c r="AT179" s="231" t="s">
        <v>116</v>
      </c>
      <c r="AU179" s="231" t="s">
        <v>121</v>
      </c>
      <c r="AY179" s="17" t="s">
        <v>113</v>
      </c>
      <c r="BE179" s="232">
        <f>IF(N179="základná",J179,0)</f>
        <v>0</v>
      </c>
      <c r="BF179" s="232">
        <f>IF(N179="znížená",J179,0)</f>
        <v>0</v>
      </c>
      <c r="BG179" s="232">
        <f>IF(N179="zákl. prenesená",J179,0)</f>
        <v>0</v>
      </c>
      <c r="BH179" s="232">
        <f>IF(N179="zníž. prenesená",J179,0)</f>
        <v>0</v>
      </c>
      <c r="BI179" s="232">
        <f>IF(N179="nulová",J179,0)</f>
        <v>0</v>
      </c>
      <c r="BJ179" s="17" t="s">
        <v>121</v>
      </c>
      <c r="BK179" s="232">
        <f>ROUND(I179*H179,2)</f>
        <v>0</v>
      </c>
      <c r="BL179" s="17" t="s">
        <v>120</v>
      </c>
      <c r="BM179" s="231" t="s">
        <v>368</v>
      </c>
    </row>
    <row r="180" s="13" customFormat="1">
      <c r="A180" s="13"/>
      <c r="B180" s="233"/>
      <c r="C180" s="234"/>
      <c r="D180" s="235" t="s">
        <v>123</v>
      </c>
      <c r="E180" s="236" t="s">
        <v>1</v>
      </c>
      <c r="F180" s="237" t="s">
        <v>369</v>
      </c>
      <c r="G180" s="234"/>
      <c r="H180" s="238">
        <v>2.6400000000000001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123</v>
      </c>
      <c r="AU180" s="244" t="s">
        <v>121</v>
      </c>
      <c r="AV180" s="13" t="s">
        <v>121</v>
      </c>
      <c r="AW180" s="13" t="s">
        <v>31</v>
      </c>
      <c r="AX180" s="13" t="s">
        <v>83</v>
      </c>
      <c r="AY180" s="244" t="s">
        <v>113</v>
      </c>
    </row>
    <row r="181" s="2" customFormat="1" ht="14.4" customHeight="1">
      <c r="A181" s="38"/>
      <c r="B181" s="39"/>
      <c r="C181" s="219" t="s">
        <v>267</v>
      </c>
      <c r="D181" s="219" t="s">
        <v>116</v>
      </c>
      <c r="E181" s="220" t="s">
        <v>273</v>
      </c>
      <c r="F181" s="221" t="s">
        <v>274</v>
      </c>
      <c r="G181" s="222" t="s">
        <v>265</v>
      </c>
      <c r="H181" s="223">
        <v>0.88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120</v>
      </c>
      <c r="AT181" s="231" t="s">
        <v>116</v>
      </c>
      <c r="AU181" s="231" t="s">
        <v>121</v>
      </c>
      <c r="AY181" s="17" t="s">
        <v>113</v>
      </c>
      <c r="BE181" s="232">
        <f>IF(N181="základná",J181,0)</f>
        <v>0</v>
      </c>
      <c r="BF181" s="232">
        <f>IF(N181="znížená",J181,0)</f>
        <v>0</v>
      </c>
      <c r="BG181" s="232">
        <f>IF(N181="zákl. prenesená",J181,0)</f>
        <v>0</v>
      </c>
      <c r="BH181" s="232">
        <f>IF(N181="zníž. prenesená",J181,0)</f>
        <v>0</v>
      </c>
      <c r="BI181" s="232">
        <f>IF(N181="nulová",J181,0)</f>
        <v>0</v>
      </c>
      <c r="BJ181" s="17" t="s">
        <v>121</v>
      </c>
      <c r="BK181" s="232">
        <f>ROUND(I181*H181,2)</f>
        <v>0</v>
      </c>
      <c r="BL181" s="17" t="s">
        <v>120</v>
      </c>
      <c r="BM181" s="231" t="s">
        <v>370</v>
      </c>
    </row>
    <row r="182" s="12" customFormat="1" ht="22.8" customHeight="1">
      <c r="A182" s="12"/>
      <c r="B182" s="203"/>
      <c r="C182" s="204"/>
      <c r="D182" s="205" t="s">
        <v>74</v>
      </c>
      <c r="E182" s="217" t="s">
        <v>276</v>
      </c>
      <c r="F182" s="217" t="s">
        <v>277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P183</f>
        <v>0</v>
      </c>
      <c r="Q182" s="211"/>
      <c r="R182" s="212">
        <f>R183</f>
        <v>0</v>
      </c>
      <c r="S182" s="211"/>
      <c r="T182" s="213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83</v>
      </c>
      <c r="AT182" s="215" t="s">
        <v>74</v>
      </c>
      <c r="AU182" s="215" t="s">
        <v>83</v>
      </c>
      <c r="AY182" s="214" t="s">
        <v>113</v>
      </c>
      <c r="BK182" s="216">
        <f>BK183</f>
        <v>0</v>
      </c>
    </row>
    <row r="183" s="2" customFormat="1" ht="14.4" customHeight="1">
      <c r="A183" s="38"/>
      <c r="B183" s="39"/>
      <c r="C183" s="219" t="s">
        <v>272</v>
      </c>
      <c r="D183" s="219" t="s">
        <v>116</v>
      </c>
      <c r="E183" s="220" t="s">
        <v>279</v>
      </c>
      <c r="F183" s="221" t="s">
        <v>280</v>
      </c>
      <c r="G183" s="222" t="s">
        <v>265</v>
      </c>
      <c r="H183" s="223">
        <v>54.204999999999998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41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120</v>
      </c>
      <c r="AT183" s="231" t="s">
        <v>116</v>
      </c>
      <c r="AU183" s="231" t="s">
        <v>121</v>
      </c>
      <c r="AY183" s="17" t="s">
        <v>113</v>
      </c>
      <c r="BE183" s="232">
        <f>IF(N183="základná",J183,0)</f>
        <v>0</v>
      </c>
      <c r="BF183" s="232">
        <f>IF(N183="znížená",J183,0)</f>
        <v>0</v>
      </c>
      <c r="BG183" s="232">
        <f>IF(N183="zákl. prenesená",J183,0)</f>
        <v>0</v>
      </c>
      <c r="BH183" s="232">
        <f>IF(N183="zníž. prenesená",J183,0)</f>
        <v>0</v>
      </c>
      <c r="BI183" s="232">
        <f>IF(N183="nulová",J183,0)</f>
        <v>0</v>
      </c>
      <c r="BJ183" s="17" t="s">
        <v>121</v>
      </c>
      <c r="BK183" s="232">
        <f>ROUND(I183*H183,2)</f>
        <v>0</v>
      </c>
      <c r="BL183" s="17" t="s">
        <v>120</v>
      </c>
      <c r="BM183" s="231" t="s">
        <v>371</v>
      </c>
    </row>
    <row r="184" s="12" customFormat="1" ht="25.92" customHeight="1">
      <c r="A184" s="12"/>
      <c r="B184" s="203"/>
      <c r="C184" s="204"/>
      <c r="D184" s="205" t="s">
        <v>74</v>
      </c>
      <c r="E184" s="206" t="s">
        <v>372</v>
      </c>
      <c r="F184" s="206" t="s">
        <v>373</v>
      </c>
      <c r="G184" s="204"/>
      <c r="H184" s="204"/>
      <c r="I184" s="207"/>
      <c r="J184" s="208">
        <f>BK184</f>
        <v>0</v>
      </c>
      <c r="K184" s="204"/>
      <c r="L184" s="209"/>
      <c r="M184" s="210"/>
      <c r="N184" s="211"/>
      <c r="O184" s="211"/>
      <c r="P184" s="212">
        <f>P185</f>
        <v>0</v>
      </c>
      <c r="Q184" s="211"/>
      <c r="R184" s="212">
        <f>R185</f>
        <v>0.053730600000000003</v>
      </c>
      <c r="S184" s="211"/>
      <c r="T184" s="213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121</v>
      </c>
      <c r="AT184" s="215" t="s">
        <v>74</v>
      </c>
      <c r="AU184" s="215" t="s">
        <v>75</v>
      </c>
      <c r="AY184" s="214" t="s">
        <v>113</v>
      </c>
      <c r="BK184" s="216">
        <f>BK185</f>
        <v>0</v>
      </c>
    </row>
    <row r="185" s="12" customFormat="1" ht="22.8" customHeight="1">
      <c r="A185" s="12"/>
      <c r="B185" s="203"/>
      <c r="C185" s="204"/>
      <c r="D185" s="205" t="s">
        <v>74</v>
      </c>
      <c r="E185" s="217" t="s">
        <v>374</v>
      </c>
      <c r="F185" s="217" t="s">
        <v>375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SUM(P186:P189)</f>
        <v>0</v>
      </c>
      <c r="Q185" s="211"/>
      <c r="R185" s="212">
        <f>SUM(R186:R189)</f>
        <v>0.053730600000000003</v>
      </c>
      <c r="S185" s="211"/>
      <c r="T185" s="213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121</v>
      </c>
      <c r="AT185" s="215" t="s">
        <v>74</v>
      </c>
      <c r="AU185" s="215" t="s">
        <v>83</v>
      </c>
      <c r="AY185" s="214" t="s">
        <v>113</v>
      </c>
      <c r="BK185" s="216">
        <f>SUM(BK186:BK189)</f>
        <v>0</v>
      </c>
    </row>
    <row r="186" s="2" customFormat="1" ht="14.4" customHeight="1">
      <c r="A186" s="38"/>
      <c r="B186" s="39"/>
      <c r="C186" s="219" t="s">
        <v>278</v>
      </c>
      <c r="D186" s="219" t="s">
        <v>116</v>
      </c>
      <c r="E186" s="220" t="s">
        <v>376</v>
      </c>
      <c r="F186" s="221" t="s">
        <v>377</v>
      </c>
      <c r="G186" s="222" t="s">
        <v>346</v>
      </c>
      <c r="H186" s="223">
        <v>127.93000000000001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0.00042000000000000002</v>
      </c>
      <c r="R186" s="229">
        <f>Q186*H186</f>
        <v>0.053730600000000003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229</v>
      </c>
      <c r="AT186" s="231" t="s">
        <v>116</v>
      </c>
      <c r="AU186" s="231" t="s">
        <v>121</v>
      </c>
      <c r="AY186" s="17" t="s">
        <v>113</v>
      </c>
      <c r="BE186" s="232">
        <f>IF(N186="základná",J186,0)</f>
        <v>0</v>
      </c>
      <c r="BF186" s="232">
        <f>IF(N186="znížená",J186,0)</f>
        <v>0</v>
      </c>
      <c r="BG186" s="232">
        <f>IF(N186="zákl. prenesená",J186,0)</f>
        <v>0</v>
      </c>
      <c r="BH186" s="232">
        <f>IF(N186="zníž. prenesená",J186,0)</f>
        <v>0</v>
      </c>
      <c r="BI186" s="232">
        <f>IF(N186="nulová",J186,0)</f>
        <v>0</v>
      </c>
      <c r="BJ186" s="17" t="s">
        <v>121</v>
      </c>
      <c r="BK186" s="232">
        <f>ROUND(I186*H186,2)</f>
        <v>0</v>
      </c>
      <c r="BL186" s="17" t="s">
        <v>229</v>
      </c>
      <c r="BM186" s="231" t="s">
        <v>378</v>
      </c>
    </row>
    <row r="187" s="13" customFormat="1">
      <c r="A187" s="13"/>
      <c r="B187" s="233"/>
      <c r="C187" s="234"/>
      <c r="D187" s="235" t="s">
        <v>123</v>
      </c>
      <c r="E187" s="236" t="s">
        <v>1</v>
      </c>
      <c r="F187" s="237" t="s">
        <v>379</v>
      </c>
      <c r="G187" s="234"/>
      <c r="H187" s="238">
        <v>53.530000000000001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123</v>
      </c>
      <c r="AU187" s="244" t="s">
        <v>121</v>
      </c>
      <c r="AV187" s="13" t="s">
        <v>121</v>
      </c>
      <c r="AW187" s="13" t="s">
        <v>31</v>
      </c>
      <c r="AX187" s="13" t="s">
        <v>75</v>
      </c>
      <c r="AY187" s="244" t="s">
        <v>113</v>
      </c>
    </row>
    <row r="188" s="13" customFormat="1">
      <c r="A188" s="13"/>
      <c r="B188" s="233"/>
      <c r="C188" s="234"/>
      <c r="D188" s="235" t="s">
        <v>123</v>
      </c>
      <c r="E188" s="236" t="s">
        <v>1</v>
      </c>
      <c r="F188" s="237" t="s">
        <v>380</v>
      </c>
      <c r="G188" s="234"/>
      <c r="H188" s="238">
        <v>74.400000000000006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123</v>
      </c>
      <c r="AU188" s="244" t="s">
        <v>121</v>
      </c>
      <c r="AV188" s="13" t="s">
        <v>121</v>
      </c>
      <c r="AW188" s="13" t="s">
        <v>31</v>
      </c>
      <c r="AX188" s="13" t="s">
        <v>75</v>
      </c>
      <c r="AY188" s="244" t="s">
        <v>113</v>
      </c>
    </row>
    <row r="189" s="14" customFormat="1">
      <c r="A189" s="14"/>
      <c r="B189" s="256"/>
      <c r="C189" s="257"/>
      <c r="D189" s="235" t="s">
        <v>123</v>
      </c>
      <c r="E189" s="258" t="s">
        <v>1</v>
      </c>
      <c r="F189" s="259" t="s">
        <v>177</v>
      </c>
      <c r="G189" s="257"/>
      <c r="H189" s="260">
        <v>127.93000000000001</v>
      </c>
      <c r="I189" s="261"/>
      <c r="J189" s="257"/>
      <c r="K189" s="257"/>
      <c r="L189" s="262"/>
      <c r="M189" s="282"/>
      <c r="N189" s="283"/>
      <c r="O189" s="283"/>
      <c r="P189" s="283"/>
      <c r="Q189" s="283"/>
      <c r="R189" s="283"/>
      <c r="S189" s="283"/>
      <c r="T189" s="28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6" t="s">
        <v>123</v>
      </c>
      <c r="AU189" s="266" t="s">
        <v>121</v>
      </c>
      <c r="AV189" s="14" t="s">
        <v>120</v>
      </c>
      <c r="AW189" s="14" t="s">
        <v>31</v>
      </c>
      <c r="AX189" s="14" t="s">
        <v>83</v>
      </c>
      <c r="AY189" s="266" t="s">
        <v>113</v>
      </c>
    </row>
    <row r="190" s="2" customFormat="1" ht="6.96" customHeight="1">
      <c r="A190" s="38"/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/Obk6Gg4Zjwh7snMi5POvSjcKzbQ00buOahC1icQgYoaSI7l0oxKlgji5LhZrlkex3yGfJe5DBTeVHXJICQXxg==" hashValue="OrvqK0CjwYZbFFjj4e365CVk3lB+O5kImsRGbHETDse72XFDcDlodr98nUH4RXSIbFq9VD/lJYidSy4Voh+xkQ==" algorithmName="SHA-512" password="CC35"/>
  <autoFilter ref="C120:K18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LAPTOP-7RE41BTK\ingpe</dc:creator>
  <cp:lastModifiedBy>LAPTOP-7RE41BTK\ingpe</cp:lastModifiedBy>
  <dcterms:created xsi:type="dcterms:W3CDTF">2020-08-14T09:49:49Z</dcterms:created>
  <dcterms:modified xsi:type="dcterms:W3CDTF">2020-08-14T09:49:54Z</dcterms:modified>
</cp:coreProperties>
</file>