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HochschornerK\Documents\GARÁŽE\VO_OPRAVA GARÁŽE\PD_OPRAVA GARÁŽE_pre VO Oprava 01_2021\ZADANIE_Výkazy výmer\Slepý rozpočet STAVEBNÁ ČASŤ\"/>
    </mc:Choice>
  </mc:AlternateContent>
  <xr:revisionPtr revIDLastSave="0" documentId="13_ncr:1_{AC2356A8-AFFD-4F0B-AA50-7BA88866AEE5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Oprava podláh a rekon..." sheetId="2" r:id="rId2"/>
  </sheets>
  <definedNames>
    <definedName name="_xlnm._FilterDatabase" localSheetId="1" hidden="1">'Oprava podláh a rekon...'!$C$135:$K$932</definedName>
    <definedName name="_xlnm.Print_Area" localSheetId="1">'Oprava podláh a rekon...'!$C$4:$J$39,'Oprava podláh a rekon...'!$C$50:$J$76,'Oprava podláh a rekon...'!$C$82:$J$117,'Oprava podláh a rekon...'!$C$123:$K$932</definedName>
    <definedName name="_xlnm.Print_Area" localSheetId="0">'Rekapitulácia stavby'!$D$4:$AO$76,'Rekapitulácia stavby'!$C$82:$AQ$103</definedName>
    <definedName name="_xlnm.Print_Titles" localSheetId="1">'Oprava podláh a rekon...'!$135:$135</definedName>
    <definedName name="_xlnm.Print_Titles" localSheetId="0">'Rekapitulácia stavby'!$92:$92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930" i="2"/>
  <c r="BH930" i="2"/>
  <c r="BG930" i="2"/>
  <c r="BE930" i="2"/>
  <c r="T930" i="2"/>
  <c r="T929" i="2" s="1"/>
  <c r="R930" i="2"/>
  <c r="R929" i="2"/>
  <c r="P930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09" i="2"/>
  <c r="BH909" i="2"/>
  <c r="BG909" i="2"/>
  <c r="BE909" i="2"/>
  <c r="T909" i="2"/>
  <c r="R909" i="2"/>
  <c r="P909" i="2"/>
  <c r="BI902" i="2"/>
  <c r="BH902" i="2"/>
  <c r="BG902" i="2"/>
  <c r="BE902" i="2"/>
  <c r="T902" i="2"/>
  <c r="R902" i="2"/>
  <c r="P902" i="2"/>
  <c r="BI900" i="2"/>
  <c r="BH900" i="2"/>
  <c r="BG900" i="2"/>
  <c r="BE900" i="2"/>
  <c r="T900" i="2"/>
  <c r="R900" i="2"/>
  <c r="P900" i="2"/>
  <c r="BI893" i="2"/>
  <c r="BH893" i="2"/>
  <c r="BG893" i="2"/>
  <c r="BE893" i="2"/>
  <c r="T893" i="2"/>
  <c r="R893" i="2"/>
  <c r="P893" i="2"/>
  <c r="BI885" i="2"/>
  <c r="BH885" i="2"/>
  <c r="BG885" i="2"/>
  <c r="BE885" i="2"/>
  <c r="T885" i="2"/>
  <c r="R885" i="2"/>
  <c r="P885" i="2"/>
  <c r="BI867" i="2"/>
  <c r="BH867" i="2"/>
  <c r="BG867" i="2"/>
  <c r="BE867" i="2"/>
  <c r="T867" i="2"/>
  <c r="R867" i="2"/>
  <c r="P867" i="2"/>
  <c r="BI861" i="2"/>
  <c r="BH861" i="2"/>
  <c r="BG861" i="2"/>
  <c r="BE861" i="2"/>
  <c r="T861" i="2"/>
  <c r="R861" i="2"/>
  <c r="P861" i="2"/>
  <c r="BI853" i="2"/>
  <c r="BH853" i="2"/>
  <c r="BG853" i="2"/>
  <c r="BE853" i="2"/>
  <c r="T853" i="2"/>
  <c r="R853" i="2"/>
  <c r="P853" i="2"/>
  <c r="BI851" i="2"/>
  <c r="BH851" i="2"/>
  <c r="BG851" i="2"/>
  <c r="BE851" i="2"/>
  <c r="T851" i="2"/>
  <c r="R851" i="2"/>
  <c r="P851" i="2"/>
  <c r="BI843" i="2"/>
  <c r="BH843" i="2"/>
  <c r="BG843" i="2"/>
  <c r="BE843" i="2"/>
  <c r="T843" i="2"/>
  <c r="R843" i="2"/>
  <c r="P843" i="2"/>
  <c r="BI828" i="2"/>
  <c r="BH828" i="2"/>
  <c r="BG828" i="2"/>
  <c r="BE828" i="2"/>
  <c r="T828" i="2"/>
  <c r="R828" i="2"/>
  <c r="P828" i="2"/>
  <c r="BI820" i="2"/>
  <c r="BH820" i="2"/>
  <c r="BG820" i="2"/>
  <c r="BE820" i="2"/>
  <c r="T820" i="2"/>
  <c r="R820" i="2"/>
  <c r="P820" i="2"/>
  <c r="BI804" i="2"/>
  <c r="BH804" i="2"/>
  <c r="BG804" i="2"/>
  <c r="BE804" i="2"/>
  <c r="T804" i="2"/>
  <c r="R804" i="2"/>
  <c r="P804" i="2"/>
  <c r="BI802" i="2"/>
  <c r="BH802" i="2"/>
  <c r="BG802" i="2"/>
  <c r="BE802" i="2"/>
  <c r="T802" i="2"/>
  <c r="T801" i="2" s="1"/>
  <c r="R802" i="2"/>
  <c r="R801" i="2"/>
  <c r="P802" i="2"/>
  <c r="P801" i="2"/>
  <c r="BI800" i="2"/>
  <c r="BH800" i="2"/>
  <c r="BG800" i="2"/>
  <c r="BE800" i="2"/>
  <c r="T800" i="2"/>
  <c r="R800" i="2"/>
  <c r="P800" i="2"/>
  <c r="BI793" i="2"/>
  <c r="BH793" i="2"/>
  <c r="BG793" i="2"/>
  <c r="BE793" i="2"/>
  <c r="T793" i="2"/>
  <c r="R793" i="2"/>
  <c r="P793" i="2"/>
  <c r="BI791" i="2"/>
  <c r="BH791" i="2"/>
  <c r="BG791" i="2"/>
  <c r="BE791" i="2"/>
  <c r="T791" i="2"/>
  <c r="T790" i="2" s="1"/>
  <c r="R791" i="2"/>
  <c r="R790" i="2"/>
  <c r="P791" i="2"/>
  <c r="P790" i="2"/>
  <c r="BI789" i="2"/>
  <c r="BH789" i="2"/>
  <c r="BG789" i="2"/>
  <c r="BE789" i="2"/>
  <c r="T789" i="2"/>
  <c r="R789" i="2"/>
  <c r="P789" i="2"/>
  <c r="BI787" i="2"/>
  <c r="BH787" i="2"/>
  <c r="BG787" i="2"/>
  <c r="BE787" i="2"/>
  <c r="T787" i="2"/>
  <c r="R787" i="2"/>
  <c r="P787" i="2"/>
  <c r="BI782" i="2"/>
  <c r="BH782" i="2"/>
  <c r="BG782" i="2"/>
  <c r="BE782" i="2"/>
  <c r="T782" i="2"/>
  <c r="R782" i="2"/>
  <c r="P782" i="2"/>
  <c r="BI780" i="2"/>
  <c r="BH780" i="2"/>
  <c r="BG780" i="2"/>
  <c r="BE780" i="2"/>
  <c r="T780" i="2"/>
  <c r="R780" i="2"/>
  <c r="P780" i="2"/>
  <c r="BI771" i="2"/>
  <c r="BH771" i="2"/>
  <c r="BG771" i="2"/>
  <c r="BE771" i="2"/>
  <c r="T771" i="2"/>
  <c r="R771" i="2"/>
  <c r="P771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55" i="2"/>
  <c r="BH755" i="2"/>
  <c r="BG755" i="2"/>
  <c r="BE755" i="2"/>
  <c r="T755" i="2"/>
  <c r="R755" i="2"/>
  <c r="P755" i="2"/>
  <c r="BI748" i="2"/>
  <c r="BH748" i="2"/>
  <c r="BG748" i="2"/>
  <c r="BE748" i="2"/>
  <c r="T748" i="2"/>
  <c r="R748" i="2"/>
  <c r="P748" i="2"/>
  <c r="BI740" i="2"/>
  <c r="BH740" i="2"/>
  <c r="BG740" i="2"/>
  <c r="BE740" i="2"/>
  <c r="T740" i="2"/>
  <c r="R740" i="2"/>
  <c r="P740" i="2"/>
  <c r="BI737" i="2"/>
  <c r="BH737" i="2"/>
  <c r="BG737" i="2"/>
  <c r="BE737" i="2"/>
  <c r="T737" i="2"/>
  <c r="R737" i="2"/>
  <c r="P737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19" i="2"/>
  <c r="BH719" i="2"/>
  <c r="BG719" i="2"/>
  <c r="BE719" i="2"/>
  <c r="T719" i="2"/>
  <c r="R719" i="2"/>
  <c r="P719" i="2"/>
  <c r="BI716" i="2"/>
  <c r="BH716" i="2"/>
  <c r="BG716" i="2"/>
  <c r="BE716" i="2"/>
  <c r="T716" i="2"/>
  <c r="T715" i="2"/>
  <c r="R716" i="2"/>
  <c r="R715" i="2" s="1"/>
  <c r="P716" i="2"/>
  <c r="P715" i="2" s="1"/>
  <c r="BI714" i="2"/>
  <c r="BH714" i="2"/>
  <c r="BG714" i="2"/>
  <c r="BE714" i="2"/>
  <c r="T714" i="2"/>
  <c r="R714" i="2"/>
  <c r="P714" i="2"/>
  <c r="BI712" i="2"/>
  <c r="BH712" i="2"/>
  <c r="BG712" i="2"/>
  <c r="BE712" i="2"/>
  <c r="T712" i="2"/>
  <c r="R712" i="2"/>
  <c r="P712" i="2"/>
  <c r="BI711" i="2"/>
  <c r="BH711" i="2"/>
  <c r="BG711" i="2"/>
  <c r="BE711" i="2"/>
  <c r="T711" i="2"/>
  <c r="R711" i="2"/>
  <c r="P711" i="2"/>
  <c r="BI709" i="2"/>
  <c r="BH709" i="2"/>
  <c r="BG709" i="2"/>
  <c r="BE709" i="2"/>
  <c r="T709" i="2"/>
  <c r="R709" i="2"/>
  <c r="P709" i="2"/>
  <c r="BI708" i="2"/>
  <c r="BH708" i="2"/>
  <c r="BG708" i="2"/>
  <c r="BE708" i="2"/>
  <c r="T708" i="2"/>
  <c r="R708" i="2"/>
  <c r="P708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89" i="2"/>
  <c r="BH689" i="2"/>
  <c r="BG689" i="2"/>
  <c r="BE689" i="2"/>
  <c r="T689" i="2"/>
  <c r="R689" i="2"/>
  <c r="P689" i="2"/>
  <c r="BI683" i="2"/>
  <c r="BH683" i="2"/>
  <c r="BG683" i="2"/>
  <c r="BE683" i="2"/>
  <c r="T683" i="2"/>
  <c r="R683" i="2"/>
  <c r="P683" i="2"/>
  <c r="BI677" i="2"/>
  <c r="BH677" i="2"/>
  <c r="BG677" i="2"/>
  <c r="BE677" i="2"/>
  <c r="T677" i="2"/>
  <c r="R677" i="2"/>
  <c r="P677" i="2"/>
  <c r="BI664" i="2"/>
  <c r="BH664" i="2"/>
  <c r="BG664" i="2"/>
  <c r="BE664" i="2"/>
  <c r="T664" i="2"/>
  <c r="R664" i="2"/>
  <c r="P664" i="2"/>
  <c r="BI655" i="2"/>
  <c r="BH655" i="2"/>
  <c r="BG655" i="2"/>
  <c r="BE655" i="2"/>
  <c r="T655" i="2"/>
  <c r="R655" i="2"/>
  <c r="P655" i="2"/>
  <c r="BI644" i="2"/>
  <c r="BH644" i="2"/>
  <c r="BG644" i="2"/>
  <c r="BE644" i="2"/>
  <c r="T644" i="2"/>
  <c r="R644" i="2"/>
  <c r="P644" i="2"/>
  <c r="BI636" i="2"/>
  <c r="BH636" i="2"/>
  <c r="BG636" i="2"/>
  <c r="BE636" i="2"/>
  <c r="T636" i="2"/>
  <c r="R636" i="2"/>
  <c r="P636" i="2"/>
  <c r="BI630" i="2"/>
  <c r="BH630" i="2"/>
  <c r="BG630" i="2"/>
  <c r="BE630" i="2"/>
  <c r="T630" i="2"/>
  <c r="R630" i="2"/>
  <c r="P630" i="2"/>
  <c r="BI620" i="2"/>
  <c r="BH620" i="2"/>
  <c r="BG620" i="2"/>
  <c r="BE620" i="2"/>
  <c r="T620" i="2"/>
  <c r="R620" i="2"/>
  <c r="P620" i="2"/>
  <c r="BI613" i="2"/>
  <c r="BH613" i="2"/>
  <c r="BG613" i="2"/>
  <c r="BE613" i="2"/>
  <c r="T613" i="2"/>
  <c r="R613" i="2"/>
  <c r="P613" i="2"/>
  <c r="BI610" i="2"/>
  <c r="BH610" i="2"/>
  <c r="BG610" i="2"/>
  <c r="BE610" i="2"/>
  <c r="T610" i="2"/>
  <c r="R610" i="2"/>
  <c r="P610" i="2"/>
  <c r="BI602" i="2"/>
  <c r="BH602" i="2"/>
  <c r="BG602" i="2"/>
  <c r="BE602" i="2"/>
  <c r="T602" i="2"/>
  <c r="R602" i="2"/>
  <c r="P602" i="2"/>
  <c r="BI594" i="2"/>
  <c r="BH594" i="2"/>
  <c r="BG594" i="2"/>
  <c r="BE594" i="2"/>
  <c r="T594" i="2"/>
  <c r="R594" i="2"/>
  <c r="P594" i="2"/>
  <c r="BI586" i="2"/>
  <c r="BH586" i="2"/>
  <c r="BG586" i="2"/>
  <c r="BE586" i="2"/>
  <c r="T586" i="2"/>
  <c r="R586" i="2"/>
  <c r="P586" i="2"/>
  <c r="BI579" i="2"/>
  <c r="BH579" i="2"/>
  <c r="BG579" i="2"/>
  <c r="BE579" i="2"/>
  <c r="T579" i="2"/>
  <c r="R579" i="2"/>
  <c r="P579" i="2"/>
  <c r="BI541" i="2"/>
  <c r="BH541" i="2"/>
  <c r="BG541" i="2"/>
  <c r="BE541" i="2"/>
  <c r="T541" i="2"/>
  <c r="R541" i="2"/>
  <c r="P541" i="2"/>
  <c r="BI525" i="2"/>
  <c r="BH525" i="2"/>
  <c r="BG525" i="2"/>
  <c r="BE525" i="2"/>
  <c r="T525" i="2"/>
  <c r="R525" i="2"/>
  <c r="P525" i="2"/>
  <c r="BI517" i="2"/>
  <c r="BH517" i="2"/>
  <c r="BG517" i="2"/>
  <c r="BE517" i="2"/>
  <c r="T517" i="2"/>
  <c r="R517" i="2"/>
  <c r="P517" i="2"/>
  <c r="BI509" i="2"/>
  <c r="BH509" i="2"/>
  <c r="BG509" i="2"/>
  <c r="BE509" i="2"/>
  <c r="T509" i="2"/>
  <c r="R509" i="2"/>
  <c r="P509" i="2"/>
  <c r="BI503" i="2"/>
  <c r="BH503" i="2"/>
  <c r="BG503" i="2"/>
  <c r="BE503" i="2"/>
  <c r="T503" i="2"/>
  <c r="R503" i="2"/>
  <c r="P503" i="2"/>
  <c r="BI496" i="2"/>
  <c r="BH496" i="2"/>
  <c r="BG496" i="2"/>
  <c r="BE496" i="2"/>
  <c r="T496" i="2"/>
  <c r="R496" i="2"/>
  <c r="P496" i="2"/>
  <c r="BI488" i="2"/>
  <c r="BH488" i="2"/>
  <c r="BG488" i="2"/>
  <c r="BE488" i="2"/>
  <c r="T488" i="2"/>
  <c r="R488" i="2"/>
  <c r="P488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5" i="2"/>
  <c r="BH475" i="2"/>
  <c r="BG475" i="2"/>
  <c r="BE475" i="2"/>
  <c r="T475" i="2"/>
  <c r="R475" i="2"/>
  <c r="P475" i="2"/>
  <c r="BI468" i="2"/>
  <c r="BH468" i="2"/>
  <c r="BG468" i="2"/>
  <c r="BE468" i="2"/>
  <c r="T468" i="2"/>
  <c r="R468" i="2"/>
  <c r="P468" i="2"/>
  <c r="BI461" i="2"/>
  <c r="BH461" i="2"/>
  <c r="BG461" i="2"/>
  <c r="BE461" i="2"/>
  <c r="T461" i="2"/>
  <c r="R461" i="2"/>
  <c r="P461" i="2"/>
  <c r="BI454" i="2"/>
  <c r="BH454" i="2"/>
  <c r="BG454" i="2"/>
  <c r="BE454" i="2"/>
  <c r="T454" i="2"/>
  <c r="R454" i="2"/>
  <c r="P454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18" i="2"/>
  <c r="BH418" i="2"/>
  <c r="BG418" i="2"/>
  <c r="BE418" i="2"/>
  <c r="T418" i="2"/>
  <c r="R418" i="2"/>
  <c r="P418" i="2"/>
  <c r="BI412" i="2"/>
  <c r="BH412" i="2"/>
  <c r="BG412" i="2"/>
  <c r="BE412" i="2"/>
  <c r="T412" i="2"/>
  <c r="R412" i="2"/>
  <c r="P412" i="2"/>
  <c r="BI406" i="2"/>
  <c r="BH406" i="2"/>
  <c r="BG406" i="2"/>
  <c r="BE406" i="2"/>
  <c r="T406" i="2"/>
  <c r="R406" i="2"/>
  <c r="P406" i="2"/>
  <c r="BI400" i="2"/>
  <c r="BH400" i="2"/>
  <c r="BG400" i="2"/>
  <c r="BE400" i="2"/>
  <c r="T400" i="2"/>
  <c r="R400" i="2"/>
  <c r="P400" i="2"/>
  <c r="BI389" i="2"/>
  <c r="BH389" i="2"/>
  <c r="BG389" i="2"/>
  <c r="BE389" i="2"/>
  <c r="T389" i="2"/>
  <c r="R389" i="2"/>
  <c r="P389" i="2"/>
  <c r="BI377" i="2"/>
  <c r="BH377" i="2"/>
  <c r="BG377" i="2"/>
  <c r="BE377" i="2"/>
  <c r="T377" i="2"/>
  <c r="R377" i="2"/>
  <c r="P377" i="2"/>
  <c r="BI371" i="2"/>
  <c r="BH371" i="2"/>
  <c r="BG371" i="2"/>
  <c r="BE371" i="2"/>
  <c r="T371" i="2"/>
  <c r="R371" i="2"/>
  <c r="P371" i="2"/>
  <c r="BI364" i="2"/>
  <c r="BH364" i="2"/>
  <c r="BG364" i="2"/>
  <c r="BE364" i="2"/>
  <c r="T364" i="2"/>
  <c r="R364" i="2"/>
  <c r="P364" i="2"/>
  <c r="BI346" i="2"/>
  <c r="BH346" i="2"/>
  <c r="BG346" i="2"/>
  <c r="BE346" i="2"/>
  <c r="T346" i="2"/>
  <c r="R346" i="2"/>
  <c r="P346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1" i="2"/>
  <c r="BH321" i="2"/>
  <c r="BG321" i="2"/>
  <c r="BE321" i="2"/>
  <c r="T321" i="2"/>
  <c r="R321" i="2"/>
  <c r="P321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1" i="2"/>
  <c r="BH251" i="2"/>
  <c r="BG251" i="2"/>
  <c r="BE251" i="2"/>
  <c r="T251" i="2"/>
  <c r="R251" i="2"/>
  <c r="P251" i="2"/>
  <c r="BI243" i="2"/>
  <c r="BH243" i="2"/>
  <c r="BG243" i="2"/>
  <c r="BE243" i="2"/>
  <c r="T243" i="2"/>
  <c r="R243" i="2"/>
  <c r="P243" i="2"/>
  <c r="BI230" i="2"/>
  <c r="BH230" i="2"/>
  <c r="BG230" i="2"/>
  <c r="BE230" i="2"/>
  <c r="T230" i="2"/>
  <c r="R230" i="2"/>
  <c r="P230" i="2"/>
  <c r="BI219" i="2"/>
  <c r="BH219" i="2"/>
  <c r="BG219" i="2"/>
  <c r="BE219" i="2"/>
  <c r="T219" i="2"/>
  <c r="R219" i="2"/>
  <c r="P219" i="2"/>
  <c r="BI213" i="2"/>
  <c r="BH213" i="2"/>
  <c r="BG213" i="2"/>
  <c r="BE213" i="2"/>
  <c r="T213" i="2"/>
  <c r="R213" i="2"/>
  <c r="P213" i="2"/>
  <c r="BI201" i="2"/>
  <c r="BH201" i="2"/>
  <c r="BG201" i="2"/>
  <c r="BE201" i="2"/>
  <c r="T201" i="2"/>
  <c r="R201" i="2"/>
  <c r="P201" i="2"/>
  <c r="BI187" i="2"/>
  <c r="BH187" i="2"/>
  <c r="BG187" i="2"/>
  <c r="BE187" i="2"/>
  <c r="T187" i="2"/>
  <c r="R187" i="2"/>
  <c r="P187" i="2"/>
  <c r="BI155" i="2"/>
  <c r="BH155" i="2"/>
  <c r="BG155" i="2"/>
  <c r="BE155" i="2"/>
  <c r="T155" i="2"/>
  <c r="R155" i="2"/>
  <c r="P155" i="2"/>
  <c r="BI147" i="2"/>
  <c r="BH147" i="2"/>
  <c r="BG147" i="2"/>
  <c r="BE147" i="2"/>
  <c r="T147" i="2"/>
  <c r="R147" i="2"/>
  <c r="P147" i="2"/>
  <c r="BI139" i="2"/>
  <c r="BH139" i="2"/>
  <c r="BG139" i="2"/>
  <c r="BE139" i="2"/>
  <c r="T139" i="2"/>
  <c r="T138" i="2" s="1"/>
  <c r="R139" i="2"/>
  <c r="R138" i="2" s="1"/>
  <c r="P139" i="2"/>
  <c r="P138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 s="1"/>
  <c r="J17" i="2"/>
  <c r="J12" i="2"/>
  <c r="J89" i="2"/>
  <c r="E7" i="2"/>
  <c r="E126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930" i="2"/>
  <c r="J930" i="2"/>
  <c r="J268" i="2"/>
  <c r="BK265" i="2"/>
  <c r="J243" i="2"/>
  <c r="BK139" i="2"/>
  <c r="BK927" i="2"/>
  <c r="BK900" i="2"/>
  <c r="J893" i="2"/>
  <c r="BK885" i="2"/>
  <c r="BK853" i="2"/>
  <c r="J828" i="2"/>
  <c r="J820" i="2"/>
  <c r="J802" i="2"/>
  <c r="J800" i="2"/>
  <c r="BK793" i="2"/>
  <c r="BK791" i="2"/>
  <c r="BK789" i="2"/>
  <c r="BK787" i="2"/>
  <c r="BK769" i="2"/>
  <c r="J766" i="2"/>
  <c r="J763" i="2"/>
  <c r="J755" i="2"/>
  <c r="J748" i="2"/>
  <c r="J740" i="2"/>
  <c r="BK737" i="2"/>
  <c r="J730" i="2"/>
  <c r="J708" i="2"/>
  <c r="J705" i="2"/>
  <c r="J689" i="2"/>
  <c r="J664" i="2"/>
  <c r="J636" i="2"/>
  <c r="BK610" i="2"/>
  <c r="BK602" i="2"/>
  <c r="J579" i="2"/>
  <c r="BK525" i="2"/>
  <c r="J503" i="2"/>
  <c r="J496" i="2"/>
  <c r="BK488" i="2"/>
  <c r="J479" i="2"/>
  <c r="BK468" i="2"/>
  <c r="J461" i="2"/>
  <c r="BK454" i="2"/>
  <c r="J406" i="2"/>
  <c r="BK400" i="2"/>
  <c r="BK389" i="2"/>
  <c r="J364" i="2"/>
  <c r="BK346" i="2"/>
  <c r="J327" i="2"/>
  <c r="BK321" i="2"/>
  <c r="J315" i="2"/>
  <c r="J309" i="2"/>
  <c r="J303" i="2"/>
  <c r="BK297" i="2"/>
  <c r="BK288" i="2"/>
  <c r="BK285" i="2"/>
  <c r="BK274" i="2"/>
  <c r="BK262" i="2"/>
  <c r="BK213" i="2"/>
  <c r="J155" i="2"/>
  <c r="J147" i="2"/>
  <c r="BK928" i="2"/>
  <c r="BK909" i="2"/>
  <c r="J902" i="2"/>
  <c r="BK867" i="2"/>
  <c r="J851" i="2"/>
  <c r="BK820" i="2"/>
  <c r="J804" i="2"/>
  <c r="BK800" i="2"/>
  <c r="J791" i="2"/>
  <c r="J789" i="2"/>
  <c r="BK782" i="2"/>
  <c r="BK780" i="2"/>
  <c r="BK771" i="2"/>
  <c r="J769" i="2"/>
  <c r="J768" i="2"/>
  <c r="J765" i="2"/>
  <c r="BK763" i="2"/>
  <c r="BK740" i="2"/>
  <c r="J719" i="2"/>
  <c r="J716" i="2"/>
  <c r="BK714" i="2"/>
  <c r="BK711" i="2"/>
  <c r="J702" i="2"/>
  <c r="J620" i="2"/>
  <c r="BK594" i="2"/>
  <c r="J586" i="2"/>
  <c r="J517" i="2"/>
  <c r="BK479" i="2"/>
  <c r="BK441" i="2"/>
  <c r="J412" i="2"/>
  <c r="J377" i="2"/>
  <c r="BK315" i="2"/>
  <c r="J312" i="2"/>
  <c r="J306" i="2"/>
  <c r="J288" i="2"/>
  <c r="J285" i="2"/>
  <c r="BK280" i="2"/>
  <c r="J274" i="2"/>
  <c r="J265" i="2"/>
  <c r="BK230" i="2"/>
  <c r="J201" i="2"/>
  <c r="J139" i="2"/>
  <c r="AS94" i="1"/>
  <c r="BK768" i="2"/>
  <c r="BK755" i="2"/>
  <c r="BK748" i="2"/>
  <c r="J737" i="2"/>
  <c r="J727" i="2"/>
  <c r="J714" i="2"/>
  <c r="J712" i="2"/>
  <c r="BK709" i="2"/>
  <c r="BK702" i="2"/>
  <c r="BK696" i="2"/>
  <c r="J683" i="2"/>
  <c r="J677" i="2"/>
  <c r="BK664" i="2"/>
  <c r="BK655" i="2"/>
  <c r="J644" i="2"/>
  <c r="BK630" i="2"/>
  <c r="BK620" i="2"/>
  <c r="BK613" i="2"/>
  <c r="J594" i="2"/>
  <c r="J541" i="2"/>
  <c r="J525" i="2"/>
  <c r="BK509" i="2"/>
  <c r="BK477" i="2"/>
  <c r="J475" i="2"/>
  <c r="J454" i="2"/>
  <c r="BK447" i="2"/>
  <c r="BK418" i="2"/>
  <c r="J389" i="2"/>
  <c r="BK377" i="2"/>
  <c r="J371" i="2"/>
  <c r="J346" i="2"/>
  <c r="BK331" i="2"/>
  <c r="BK306" i="2"/>
  <c r="J300" i="2"/>
  <c r="J297" i="2"/>
  <c r="BK282" i="2"/>
  <c r="J280" i="2"/>
  <c r="BK277" i="2"/>
  <c r="J271" i="2"/>
  <c r="BK268" i="2"/>
  <c r="BK260" i="2"/>
  <c r="BK251" i="2"/>
  <c r="BK243" i="2"/>
  <c r="J219" i="2"/>
  <c r="BK893" i="2"/>
  <c r="J867" i="2"/>
  <c r="J861" i="2"/>
  <c r="J853" i="2"/>
  <c r="BK851" i="2"/>
  <c r="J843" i="2"/>
  <c r="BK804" i="2"/>
  <c r="BK802" i="2"/>
  <c r="J793" i="2"/>
  <c r="J787" i="2"/>
  <c r="J782" i="2"/>
  <c r="J780" i="2"/>
  <c r="J771" i="2"/>
  <c r="BK766" i="2"/>
  <c r="BK765" i="2"/>
  <c r="BK730" i="2"/>
  <c r="BK727" i="2"/>
  <c r="BK719" i="2"/>
  <c r="BK716" i="2"/>
  <c r="BK712" i="2"/>
  <c r="J711" i="2"/>
  <c r="J709" i="2"/>
  <c r="BK708" i="2"/>
  <c r="BK705" i="2"/>
  <c r="J696" i="2"/>
  <c r="BK689" i="2"/>
  <c r="BK683" i="2"/>
  <c r="BK677" i="2"/>
  <c r="J655" i="2"/>
  <c r="BK644" i="2"/>
  <c r="BK636" i="2"/>
  <c r="J630" i="2"/>
  <c r="J613" i="2"/>
  <c r="J610" i="2"/>
  <c r="J602" i="2"/>
  <c r="BK586" i="2"/>
  <c r="BK579" i="2"/>
  <c r="BK541" i="2"/>
  <c r="BK517" i="2"/>
  <c r="J509" i="2"/>
  <c r="BK503" i="2"/>
  <c r="BK496" i="2"/>
  <c r="J488" i="2"/>
  <c r="J477" i="2"/>
  <c r="BK475" i="2"/>
  <c r="J468" i="2"/>
  <c r="BK461" i="2"/>
  <c r="J447" i="2"/>
  <c r="J441" i="2"/>
  <c r="J418" i="2"/>
  <c r="BK412" i="2"/>
  <c r="BK406" i="2"/>
  <c r="J400" i="2"/>
  <c r="BK371" i="2"/>
  <c r="BK364" i="2"/>
  <c r="BK334" i="2"/>
  <c r="BK327" i="2"/>
  <c r="J321" i="2"/>
  <c r="BK312" i="2"/>
  <c r="BK303" i="2"/>
  <c r="BK300" i="2"/>
  <c r="BK294" i="2"/>
  <c r="BK291" i="2"/>
  <c r="J260" i="2"/>
  <c r="BK219" i="2"/>
  <c r="J928" i="2"/>
  <c r="J927" i="2"/>
  <c r="J909" i="2"/>
  <c r="BK902" i="2"/>
  <c r="J900" i="2"/>
  <c r="J885" i="2"/>
  <c r="BK861" i="2"/>
  <c r="BK843" i="2"/>
  <c r="BK828" i="2"/>
  <c r="J334" i="2"/>
  <c r="J331" i="2"/>
  <c r="BK309" i="2"/>
  <c r="J294" i="2"/>
  <c r="J291" i="2"/>
  <c r="J282" i="2"/>
  <c r="J277" i="2"/>
  <c r="BK271" i="2"/>
  <c r="J262" i="2"/>
  <c r="J230" i="2"/>
  <c r="BK187" i="2"/>
  <c r="BK155" i="2"/>
  <c r="J251" i="2"/>
  <c r="J213" i="2"/>
  <c r="BK201" i="2"/>
  <c r="J187" i="2"/>
  <c r="BK147" i="2"/>
  <c r="BK146" i="2" l="1"/>
  <c r="J146" i="2" s="1"/>
  <c r="J99" i="2" s="1"/>
  <c r="R146" i="2"/>
  <c r="BK259" i="2"/>
  <c r="J259" i="2"/>
  <c r="J100" i="2" s="1"/>
  <c r="T259" i="2"/>
  <c r="P330" i="2"/>
  <c r="T330" i="2"/>
  <c r="BK764" i="2"/>
  <c r="J764" i="2"/>
  <c r="J106" i="2"/>
  <c r="BK803" i="2"/>
  <c r="J803" i="2" s="1"/>
  <c r="J111" i="2" s="1"/>
  <c r="P803" i="2"/>
  <c r="R803" i="2"/>
  <c r="T803" i="2"/>
  <c r="BK852" i="2"/>
  <c r="J852" i="2"/>
  <c r="J112" i="2"/>
  <c r="P926" i="2"/>
  <c r="P925" i="2"/>
  <c r="P852" i="2"/>
  <c r="T926" i="2"/>
  <c r="T925" i="2"/>
  <c r="R764" i="2"/>
  <c r="R852" i="2"/>
  <c r="P884" i="2"/>
  <c r="P717" i="2" s="1"/>
  <c r="R926" i="2"/>
  <c r="R925" i="2"/>
  <c r="P764" i="2"/>
  <c r="T884" i="2"/>
  <c r="BK926" i="2"/>
  <c r="J926" i="2"/>
  <c r="J115" i="2"/>
  <c r="T852" i="2"/>
  <c r="P146" i="2"/>
  <c r="P137" i="2" s="1"/>
  <c r="T146" i="2"/>
  <c r="T137" i="2"/>
  <c r="P259" i="2"/>
  <c r="R259" i="2"/>
  <c r="R137" i="2" s="1"/>
  <c r="R136" i="2" s="1"/>
  <c r="BK330" i="2"/>
  <c r="J330" i="2" s="1"/>
  <c r="J101" i="2" s="1"/>
  <c r="R330" i="2"/>
  <c r="BK474" i="2"/>
  <c r="J474" i="2"/>
  <c r="J102" i="2"/>
  <c r="P474" i="2"/>
  <c r="R474" i="2"/>
  <c r="T474" i="2"/>
  <c r="BK718" i="2"/>
  <c r="J718" i="2"/>
  <c r="J105" i="2"/>
  <c r="P718" i="2"/>
  <c r="R718" i="2"/>
  <c r="R717" i="2" s="1"/>
  <c r="T718" i="2"/>
  <c r="BK770" i="2"/>
  <c r="J770" i="2"/>
  <c r="J107" i="2"/>
  <c r="P770" i="2"/>
  <c r="R770" i="2"/>
  <c r="T770" i="2"/>
  <c r="BK792" i="2"/>
  <c r="J792" i="2" s="1"/>
  <c r="J109" i="2" s="1"/>
  <c r="P792" i="2"/>
  <c r="R792" i="2"/>
  <c r="T792" i="2"/>
  <c r="BK884" i="2"/>
  <c r="J884" i="2"/>
  <c r="J113" i="2" s="1"/>
  <c r="T764" i="2"/>
  <c r="R884" i="2"/>
  <c r="BF147" i="2"/>
  <c r="J130" i="2"/>
  <c r="BF219" i="2"/>
  <c r="BF201" i="2"/>
  <c r="BF243" i="2"/>
  <c r="BF251" i="2"/>
  <c r="BF262" i="2"/>
  <c r="BF274" i="2"/>
  <c r="BF291" i="2"/>
  <c r="BF327" i="2"/>
  <c r="BF802" i="2"/>
  <c r="BF828" i="2"/>
  <c r="BF893" i="2"/>
  <c r="BF927" i="2"/>
  <c r="BF928" i="2"/>
  <c r="BK929" i="2"/>
  <c r="J929" i="2"/>
  <c r="J116" i="2"/>
  <c r="E85" i="2"/>
  <c r="F92" i="2"/>
  <c r="BF230" i="2"/>
  <c r="BF312" i="2"/>
  <c r="BF315" i="2"/>
  <c r="BF371" i="2"/>
  <c r="BF389" i="2"/>
  <c r="BF441" i="2"/>
  <c r="BF461" i="2"/>
  <c r="BF579" i="2"/>
  <c r="BF594" i="2"/>
  <c r="BF602" i="2"/>
  <c r="BF613" i="2"/>
  <c r="BF644" i="2"/>
  <c r="BF683" i="2"/>
  <c r="BF689" i="2"/>
  <c r="BF696" i="2"/>
  <c r="BF714" i="2"/>
  <c r="BF766" i="2"/>
  <c r="BF782" i="2"/>
  <c r="BF789" i="2"/>
  <c r="BF800" i="2"/>
  <c r="BF843" i="2"/>
  <c r="BF851" i="2"/>
  <c r="BF900" i="2"/>
  <c r="BF930" i="2"/>
  <c r="BF265" i="2"/>
  <c r="BF280" i="2"/>
  <c r="BF288" i="2"/>
  <c r="BF303" i="2"/>
  <c r="BF309" i="2"/>
  <c r="BF321" i="2"/>
  <c r="BF331" i="2"/>
  <c r="BF346" i="2"/>
  <c r="BF364" i="2"/>
  <c r="BF377" i="2"/>
  <c r="BF454" i="2"/>
  <c r="BF475" i="2"/>
  <c r="BF488" i="2"/>
  <c r="BF503" i="2"/>
  <c r="BF586" i="2"/>
  <c r="BF636" i="2"/>
  <c r="BF664" i="2"/>
  <c r="BF708" i="2"/>
  <c r="BF709" i="2"/>
  <c r="BF711" i="2"/>
  <c r="BF716" i="2"/>
  <c r="BF730" i="2"/>
  <c r="BF755" i="2"/>
  <c r="BF765" i="2"/>
  <c r="BF768" i="2"/>
  <c r="BF769" i="2"/>
  <c r="BF155" i="2"/>
  <c r="BF213" i="2"/>
  <c r="BF277" i="2"/>
  <c r="BF297" i="2"/>
  <c r="BF300" i="2"/>
  <c r="BF406" i="2"/>
  <c r="BF418" i="2"/>
  <c r="BF447" i="2"/>
  <c r="BF468" i="2"/>
  <c r="BF477" i="2"/>
  <c r="BF479" i="2"/>
  <c r="BF517" i="2"/>
  <c r="BF541" i="2"/>
  <c r="BF610" i="2"/>
  <c r="BF620" i="2"/>
  <c r="BF712" i="2"/>
  <c r="BF763" i="2"/>
  <c r="BF771" i="2"/>
  <c r="BF787" i="2"/>
  <c r="BF791" i="2"/>
  <c r="BF793" i="2"/>
  <c r="BF853" i="2"/>
  <c r="BF867" i="2"/>
  <c r="BF885" i="2"/>
  <c r="BF139" i="2"/>
  <c r="BF268" i="2"/>
  <c r="BF285" i="2"/>
  <c r="BF294" i="2"/>
  <c r="BF306" i="2"/>
  <c r="BF334" i="2"/>
  <c r="BF400" i="2"/>
  <c r="BF412" i="2"/>
  <c r="BF496" i="2"/>
  <c r="BF509" i="2"/>
  <c r="BF525" i="2"/>
  <c r="BF630" i="2"/>
  <c r="BF655" i="2"/>
  <c r="BF677" i="2"/>
  <c r="BF702" i="2"/>
  <c r="BF705" i="2"/>
  <c r="BF719" i="2"/>
  <c r="BF727" i="2"/>
  <c r="BF737" i="2"/>
  <c r="BF740" i="2"/>
  <c r="BF748" i="2"/>
  <c r="BF780" i="2"/>
  <c r="BF804" i="2"/>
  <c r="BF820" i="2"/>
  <c r="BF861" i="2"/>
  <c r="BF902" i="2"/>
  <c r="BF909" i="2"/>
  <c r="BK138" i="2"/>
  <c r="J138" i="2"/>
  <c r="J98" i="2"/>
  <c r="BK715" i="2"/>
  <c r="J715" i="2" s="1"/>
  <c r="J103" i="2" s="1"/>
  <c r="BK790" i="2"/>
  <c r="J790" i="2"/>
  <c r="J108" i="2"/>
  <c r="BK801" i="2"/>
  <c r="J801" i="2"/>
  <c r="J110" i="2"/>
  <c r="BF187" i="2"/>
  <c r="BF260" i="2"/>
  <c r="BF271" i="2"/>
  <c r="BF282" i="2"/>
  <c r="F33" i="2"/>
  <c r="AZ95" i="1"/>
  <c r="AZ94" i="1"/>
  <c r="AV94" i="1"/>
  <c r="F36" i="2"/>
  <c r="BC95" i="1" s="1"/>
  <c r="BC94" i="1" s="1"/>
  <c r="AY94" i="1" s="1"/>
  <c r="F37" i="2"/>
  <c r="BD95" i="1"/>
  <c r="BD94" i="1"/>
  <c r="W36" i="1"/>
  <c r="F35" i="2"/>
  <c r="BB95" i="1" s="1"/>
  <c r="BB94" i="1" s="1"/>
  <c r="W34" i="1" s="1"/>
  <c r="J33" i="2"/>
  <c r="AV95" i="1"/>
  <c r="P136" i="2" l="1"/>
  <c r="AU95" i="1" s="1"/>
  <c r="AU94" i="1" s="1"/>
  <c r="T717" i="2"/>
  <c r="T136" i="2" s="1"/>
  <c r="BK137" i="2"/>
  <c r="BK925" i="2"/>
  <c r="J925" i="2"/>
  <c r="J114" i="2"/>
  <c r="BK717" i="2"/>
  <c r="J717" i="2" s="1"/>
  <c r="J104" i="2" s="1"/>
  <c r="AX94" i="1"/>
  <c r="W35" i="1"/>
  <c r="J34" i="2"/>
  <c r="AW95" i="1" s="1"/>
  <c r="AT95" i="1" s="1"/>
  <c r="F34" i="2"/>
  <c r="BA95" i="1" s="1"/>
  <c r="BA94" i="1" s="1"/>
  <c r="W33" i="1" s="1"/>
  <c r="BK136" i="2" l="1"/>
  <c r="J136" i="2" s="1"/>
  <c r="J30" i="2" s="1"/>
  <c r="AG95" i="1" s="1"/>
  <c r="AG94" i="1" s="1"/>
  <c r="J137" i="2"/>
  <c r="J97" i="2"/>
  <c r="AW94" i="1"/>
  <c r="AK33" i="1"/>
  <c r="J39" i="2" l="1"/>
  <c r="J96" i="2"/>
  <c r="AN95" i="1"/>
  <c r="AG100" i="1"/>
  <c r="CD100" i="1"/>
  <c r="AG98" i="1"/>
  <c r="AV98" i="1"/>
  <c r="BY98" i="1"/>
  <c r="AG101" i="1"/>
  <c r="AT94" i="1"/>
  <c r="AG99" i="1"/>
  <c r="AK26" i="1"/>
  <c r="AN94" i="1" l="1"/>
  <c r="CD101" i="1"/>
  <c r="CD98" i="1"/>
  <c r="CD99" i="1"/>
  <c r="AG97" i="1"/>
  <c r="AK27" i="1"/>
  <c r="AV101" i="1"/>
  <c r="BY101" i="1" s="1"/>
  <c r="AV99" i="1"/>
  <c r="BY99" i="1" s="1"/>
  <c r="AN98" i="1"/>
  <c r="AV100" i="1"/>
  <c r="BY100" i="1"/>
  <c r="AK32" i="1" l="1"/>
  <c r="AG103" i="1"/>
  <c r="AN101" i="1"/>
  <c r="AN99" i="1"/>
  <c r="AK29" i="1"/>
  <c r="AN100" i="1"/>
  <c r="W32" i="1"/>
  <c r="AK38" i="1" l="1"/>
  <c r="AN97" i="1"/>
  <c r="AN103" i="1" s="1"/>
</calcChain>
</file>

<file path=xl/sharedStrings.xml><?xml version="1.0" encoding="utf-8"?>
<sst xmlns="http://schemas.openxmlformats.org/spreadsheetml/2006/main" count="8135" uniqueCount="1097">
  <si>
    <t>Export Komplet</t>
  </si>
  <si>
    <t/>
  </si>
  <si>
    <t>2.0</t>
  </si>
  <si>
    <t>ZAMOK</t>
  </si>
  <si>
    <t>False</t>
  </si>
  <si>
    <t>{768396e2-b597-4b88-a086-c47ccdb22943}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</si>
  <si>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</si>
  <si>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</si>
  <si>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</si>
  <si>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</si>
  <si>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</si>
  <si>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</si>
  <si>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</si>
  <si>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</si>
  <si>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</si>
  <si>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NBS ústredie</t>
  </si>
  <si>
    <t>JKSO:</t>
  </si>
  <si>
    <t>KS:</t>
  </si>
  <si>
    <t>Miesto:</t>
  </si>
  <si>
    <t>Bratislava</t>
  </si>
  <si>
    <t>Dátum:</t>
  </si>
  <si>
    <t>11. 7. 2019</t>
  </si>
  <si>
    <t>Objednávateľ:</t>
  </si>
  <si>
    <t>IČO:</t>
  </si>
  <si>
    <t>Národná banka Slovenska</t>
  </si>
  <si>
    <t>IČ DPH:</t>
  </si>
  <si>
    <t>Zhotoviteľ:</t>
  </si>
  <si>
    <t>Vyplň údaj</t>
  </si>
  <si>
    <t>Projektant:</t>
  </si>
  <si>
    <t>B.K.P.Š. spol.s.r.o. Bratislava 931 02 Nobelova 34</t>
  </si>
  <si>
    <t>True</t>
  </si>
  <si>
    <t>0,01</t>
  </si>
  <si>
    <t>Spracovateľ:</t>
  </si>
  <si>
    <t>Tordaji Ľubomír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</si>
  <si>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</si>
  <si>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</si>
  <si>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</si>
  <si>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</si>
  <si>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</si>
  <si>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</si>
  <si>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</si>
  <si>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</si>
  <si>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</si>
  <si>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</si>
  <si>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</si>
  <si>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</si>
  <si>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</si>
  <si>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</si>
  <si>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</si>
  <si>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</si>
  <si>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</si>
  <si>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</si>
  <si>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</si>
  <si>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</si>
  <si>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</si>
  <si>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</si>
  <si>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</si>
  <si>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</si>
  <si>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</si>
  <si>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</si>
  <si>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</si>
  <si>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</si>
  <si>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</si>
  <si>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</si>
  <si>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</si>
  <si>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</si>
  <si>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</si>
  <si>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</si>
  <si>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</si>
  <si>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</si>
  <si>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</si>
  <si>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</si>
  <si>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</si>
  <si>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</si>
  <si>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</si>
  <si>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</si>
  <si>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</si>
  <si>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</si>
  <si>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</si>
  <si>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</si>
  <si>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</si>
  <si>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</si>
  <si>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 xml:space="preserve">Oprava podláh a rekonštrukcia garáží 1.pp,2.pp,3.pp </t>
  </si>
  <si>
    <t>STA</t>
  </si>
  <si>
    <t>{d76de139-79a9-4606-829d-f7bd5a80c0a9}</t>
  </si>
  <si>
    <t>2) Ostatné náklady zo súhrnného listu</t>
  </si>
  <si>
    <t>Percent. zadanie_x000D_
[% nákladov rozpočtu]</t>
  </si>
  <si>
    <t>Zaradenie nákladov</t>
  </si>
  <si>
    <t>1,218:1,201= 1,0142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</si>
  <si>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</si>
  <si>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</si>
  <si>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</si>
  <si>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</si>
  <si>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</si>
  <si>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</si>
  <si>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</si>
  <si>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 xml:space="preserve">1 - Oprava podláh a rekonštrukcia garáží 1.pp,2.pp,3.pp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</si>
  <si>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</si>
  <si>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</si>
  <si>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</si>
  <si>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</si>
  <si>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</si>
  <si>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</si>
  <si>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</si>
  <si>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</si>
  <si>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</si>
  <si>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</si>
  <si>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</si>
  <si>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</si>
  <si>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</si>
  <si>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</si>
  <si>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 - ochrana rozvodov a  zariadení SHZ</t>
  </si>
  <si>
    <t xml:space="preserve">    721 - Zdravotechnika- vnútorná kanalizácia-podlahová vpusť</t>
  </si>
  <si>
    <t xml:space="preserve">    721. - Zdravotechnika- vnútorná kanalizácia</t>
  </si>
  <si>
    <t xml:space="preserve">    763 - Konštrukcie - drevostavby - predsadená stena Cetris+al rošt</t>
  </si>
  <si>
    <t xml:space="preserve">    769 - Demontáž a spätná montáž vzduchotechnických zariadení</t>
  </si>
  <si>
    <t xml:space="preserve">    777 - Podlahy syntetické</t>
  </si>
  <si>
    <t xml:space="preserve">    783 - Dokončovacie práce - nátery</t>
  </si>
  <si>
    <t xml:space="preserve">    784 - Dokončovacie práce - maľby</t>
  </si>
  <si>
    <t>M - Práce a dodávky M</t>
  </si>
  <si>
    <t xml:space="preserve">    21-M - Elektromontáže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</si>
  <si>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</si>
  <si>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</si>
  <si>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</si>
  <si>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</si>
  <si>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</si>
  <si>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</si>
  <si>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</si>
  <si>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</si>
  <si>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</si>
  <si>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</si>
  <si>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</si>
  <si>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</si>
  <si>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</si>
  <si>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</si>
  <si>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</si>
  <si>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</si>
  <si>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</si>
  <si>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</si>
  <si>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113201111R1</t>
  </si>
  <si>
    <t>Demontáž(vybúranie) exist.líniového beton žlabu,   -0,23000t...det.B4</t>
  </si>
  <si>
    <t>m</t>
  </si>
  <si>
    <t>4</t>
  </si>
  <si>
    <t>2</t>
  </si>
  <si>
    <t>354104080</t>
  </si>
  <si>
    <t>VV</t>
  </si>
  <si>
    <t>"det.B4"</t>
  </si>
  <si>
    <t>"1.np"        29,3</t>
  </si>
  <si>
    <t>"1.pp"       77,3</t>
  </si>
  <si>
    <t>"2.pp"       77,2</t>
  </si>
  <si>
    <t>"3.pp"        6,5</t>
  </si>
  <si>
    <t>Súčet</t>
  </si>
  <si>
    <t>Zakladanie</t>
  </si>
  <si>
    <t>216904213R1</t>
  </si>
  <si>
    <t>Očistenie podláh stlačeným vzduchom ...B1</t>
  </si>
  <si>
    <t>m2</t>
  </si>
  <si>
    <t>28589692</t>
  </si>
  <si>
    <t>"odk.. B1"</t>
  </si>
  <si>
    <t>"1.np"     548,0</t>
  </si>
  <si>
    <t>"1.np"    1095,0</t>
  </si>
  <si>
    <t>"1.pp"    2853,21</t>
  </si>
  <si>
    <t>"2.pp"    3038,47</t>
  </si>
  <si>
    <t>"3.pp"    3534,00</t>
  </si>
  <si>
    <t>3</t>
  </si>
  <si>
    <t>216904213R2</t>
  </si>
  <si>
    <t>Očistenie podláh stlačeným vzduchom - žlaby,steny...B1+B4+B5+B14</t>
  </si>
  <si>
    <t>1606469210</t>
  </si>
  <si>
    <t>" det. B1"</t>
  </si>
  <si>
    <t>"1.np"      69,0</t>
  </si>
  <si>
    <t>"1.pp"     287,2</t>
  </si>
  <si>
    <t>"2.pp"     271,3</t>
  </si>
  <si>
    <t>Medzisúčet</t>
  </si>
  <si>
    <t>"´odk.B4"</t>
  </si>
  <si>
    <t>"1.np"        29,3*0,23</t>
  </si>
  <si>
    <t>"1.pp"        77,3*0,23</t>
  </si>
  <si>
    <t>"2.pp"        77,2*0,23</t>
  </si>
  <si>
    <t>"3.pp"        6,5*0,23</t>
  </si>
  <si>
    <t>"´odk.B5"</t>
  </si>
  <si>
    <t>"1.np dvor"    54,0*0,5</t>
  </si>
  <si>
    <t>"1.np "             172,0*0,5</t>
  </si>
  <si>
    <t>"1.pp "             274,0*0,5</t>
  </si>
  <si>
    <t>"2.pp "             273,0*0,5</t>
  </si>
  <si>
    <t>"´odk.B11"</t>
  </si>
  <si>
    <t>"1.np"   20,8*0,1</t>
  </si>
  <si>
    <t>"1.pp"   34,8</t>
  </si>
  <si>
    <t>"2.pp"   47,4</t>
  </si>
  <si>
    <t>"3.pp"   58,8</t>
  </si>
  <si>
    <t>"´odk.B12"</t>
  </si>
  <si>
    <t xml:space="preserve">"1.pp"     49,28   </t>
  </si>
  <si>
    <t xml:space="preserve">"2.pp"     39,6   </t>
  </si>
  <si>
    <t>"3.pp"   97,2</t>
  </si>
  <si>
    <t>"´odk.B14"</t>
  </si>
  <si>
    <t>"3.pp"      14,0*0,5</t>
  </si>
  <si>
    <t>216904213R3</t>
  </si>
  <si>
    <t xml:space="preserve">Očistenie stien stlačeným vzduchom..."B11"+B12 </t>
  </si>
  <si>
    <t>1885721164</t>
  </si>
  <si>
    <t>"odk. B11"</t>
  </si>
  <si>
    <t>"1.np"       20,8*0,5</t>
  </si>
  <si>
    <t>"1.pp"     34,8</t>
  </si>
  <si>
    <t>"2.pp"     47,4</t>
  </si>
  <si>
    <t>"3.pp"    58,8</t>
  </si>
  <si>
    <t>"odk. B12"</t>
  </si>
  <si>
    <t xml:space="preserve">"1.np"       </t>
  </si>
  <si>
    <t>"1.pp"     49,28</t>
  </si>
  <si>
    <t>"2.pp"     39,6</t>
  </si>
  <si>
    <t>"3.pp"    97,2</t>
  </si>
  <si>
    <t>5</t>
  </si>
  <si>
    <t>216904213R4</t>
  </si>
  <si>
    <t xml:space="preserve">Očistenie stropov stlačeným vzduchom..."B10+B13" </t>
  </si>
  <si>
    <t>-284888385</t>
  </si>
  <si>
    <t>"odk. B10"</t>
  </si>
  <si>
    <t>"1.pp"     142,2</t>
  </si>
  <si>
    <t>"2.pp"     140,0</t>
  </si>
  <si>
    <t>"3.pp"     191,4</t>
  </si>
  <si>
    <t>"odk.B13"</t>
  </si>
  <si>
    <t>"1.pp"   27,5</t>
  </si>
  <si>
    <t>"2.pp"   48,0</t>
  </si>
  <si>
    <t>"3.pp"   268,3</t>
  </si>
  <si>
    <t>6</t>
  </si>
  <si>
    <t>216904391</t>
  </si>
  <si>
    <t>Príplatok k cene za ručné dočistenie oceľovými kefami...B1</t>
  </si>
  <si>
    <t>1833376335</t>
  </si>
  <si>
    <t xml:space="preserve"> "det. B1"</t>
  </si>
  <si>
    <t>"2.pp"     249,0</t>
  </si>
  <si>
    <t>7</t>
  </si>
  <si>
    <t>278311046R1</t>
  </si>
  <si>
    <t>Zálievka obj.dilatácie Sika Grout 316    det..D1+D2</t>
  </si>
  <si>
    <t>m3</t>
  </si>
  <si>
    <t>-383703952</t>
  </si>
  <si>
    <t>"det.D1"</t>
  </si>
  <si>
    <t>"1.np...dvor"     54,0   *0,4*0,02</t>
  </si>
  <si>
    <t>"1.np"               170,0   *0,4*0,02</t>
  </si>
  <si>
    <t>"1.np"               274,0   *0,4*0,02</t>
  </si>
  <si>
    <t>"2.np"               273,0   *0,4*0,02</t>
  </si>
  <si>
    <t>"det.D2"</t>
  </si>
  <si>
    <t>"3.+99"       138     *0,4*0,02</t>
  </si>
  <si>
    <t>8</t>
  </si>
  <si>
    <t>278311046R1.1</t>
  </si>
  <si>
    <t>Zálievka líniových žlabov Sika Grout 314    det..D1+D2+Zp+ZL</t>
  </si>
  <si>
    <t>-937007882</t>
  </si>
  <si>
    <t>"odk.Zp...navrhovaný odparov. líniový žlab"</t>
  </si>
  <si>
    <t>"1.np+1.99+2.pp+3.pp+dvor"             (39,0+31,0+7,0+39,0)*0,23*0,015</t>
  </si>
  <si>
    <t>"boky"                   (39,0+31,0+7,0+39,0)*0,027*0,23</t>
  </si>
  <si>
    <t>"boky"                   (39,0+31,0+7,0+39,0)*0,0227*0,23</t>
  </si>
  <si>
    <t>"odk.ZL"</t>
  </si>
  <si>
    <t>"1.np"   17   *0,23*0,015</t>
  </si>
  <si>
    <t>"1.pp"  156,0*0,23*0,015</t>
  </si>
  <si>
    <t>"2.pp"   95,0*0,23*0,015</t>
  </si>
  <si>
    <t>"3.pp"   164*0,23*0,015</t>
  </si>
  <si>
    <t>"dvor"    17,0*0,23*0,0215</t>
  </si>
  <si>
    <t>(17,0+156,0+95+164+17)*0,027*0,23*2</t>
  </si>
  <si>
    <t>9</t>
  </si>
  <si>
    <t>278311046R2</t>
  </si>
  <si>
    <t>Zálievka líniových žlabov SikaFloor 161 s úpravou karbit kremíka   det.RS2...presný popis pozri v PD!</t>
  </si>
  <si>
    <t>1511121765</t>
  </si>
  <si>
    <t>"det.RS2"</t>
  </si>
  <si>
    <t>"1.np...dvor"     54,20   *0,07*0,03   *2</t>
  </si>
  <si>
    <t>"1.np"               216,0   *0,07*0,03       *2</t>
  </si>
  <si>
    <t>"1.pp"               570,0   *0,07*0,03        *2</t>
  </si>
  <si>
    <t>"2.pp"               634,0   *0,07*0,03         *2</t>
  </si>
  <si>
    <t>"3.pp"               855,6   *0,07*0,03         *2</t>
  </si>
  <si>
    <t>10</t>
  </si>
  <si>
    <t>278311046R3</t>
  </si>
  <si>
    <t>Fabion z  SikaFloor 161 s úpravou kremičitý piesok   det.P3...presný popis pozri v PD!</t>
  </si>
  <si>
    <t>47344707</t>
  </si>
  <si>
    <t>"  det. P3 fabion"</t>
  </si>
  <si>
    <t>"1.np"    306,6*0,05*0,05/2</t>
  </si>
  <si>
    <t>"1.pp"   363,3*0,05*0,05/2</t>
  </si>
  <si>
    <t>"2.pp"    469,3*0,05*0,05/2</t>
  </si>
  <si>
    <t>"3.pp"    717,5*0,05*0,05/2</t>
  </si>
  <si>
    <t>"dvor"     164,0*0,05*0,05/2</t>
  </si>
  <si>
    <t>Komunikácie</t>
  </si>
  <si>
    <t>11</t>
  </si>
  <si>
    <t>597962532.R2.1</t>
  </si>
  <si>
    <t>D+M  ACO Multiline  V 100S typ 0.0 dl.100cm v.10cm 18ks + V/X100 - môst.rošt 0,5m,C250,plast černý 35ks, s kompozitným roštom C250,ACO čel.stena V100S,v.10cm 2ks ...Zm1</t>
  </si>
  <si>
    <t>-1598706924</t>
  </si>
  <si>
    <t>"ozn.Zm1,8 "       17,0+18</t>
  </si>
  <si>
    <t>12</t>
  </si>
  <si>
    <t>597962532.R2.2</t>
  </si>
  <si>
    <t>D+M  ACO Multiline  V 100S typ 0.0 dl.100cm v.10cm 27ks + V/X100 - môst.rošt 0,5m,C250,plast černý 53ks, s kompozitným roštom C250,ACO čel.stena V100S,v.10cm 1ks ...Zm2</t>
  </si>
  <si>
    <t>1563378593</t>
  </si>
  <si>
    <t>"ozn.Zm2 "</t>
  </si>
  <si>
    <t>"1.pp "    27,0</t>
  </si>
  <si>
    <t>13</t>
  </si>
  <si>
    <t>597962532.R2.3</t>
  </si>
  <si>
    <t>D+M  ACO Multiline  V 100S typ 0.0 dl.100cm v.10cm 39ks + V/X100 - môst.rošt 0,5m,C250,plast černý 78ks, s kompozitným roštom C250,plast čierny ...Zm3</t>
  </si>
  <si>
    <t>-1547320095</t>
  </si>
  <si>
    <t>"ozn.Zm3 "</t>
  </si>
  <si>
    <t>"1.pp "    40,0</t>
  </si>
  <si>
    <t>14</t>
  </si>
  <si>
    <t>597962532.R2.4</t>
  </si>
  <si>
    <t>D+M  ACO Multiline  V 100S typ 0.0 dl.100cm v.10cm 48ks + žlab dl.100cm v.11cm V/X100 - môst.rošt 0,5m,C250,plast černý 97ks, s kompozitným roštom C250,ACO čel.stena V100S,v.10cm 2ks,pach.uzáver MDV100,h=8,110cm,V2A 1ks,vpusť EG príruba DN110,V2A 1ks -Zm4</t>
  </si>
  <si>
    <t>1567302940</t>
  </si>
  <si>
    <t>"ozn.Zm4"</t>
  </si>
  <si>
    <t>"1.pp "    49</t>
  </si>
  <si>
    <t>15</t>
  </si>
  <si>
    <t>597962532.R2.5</t>
  </si>
  <si>
    <t>D+M  ACO Multiline  V 100S typ 0.0 dl.100cm v.10cm 14ks + V/X100 - môst.rošt 0,5m,C250,plast černý 28ks, s kompozitným roštom C250,ACO čel.stena V100S,v.10cm 1ks ...Zm5</t>
  </si>
  <si>
    <t>1026502551</t>
  </si>
  <si>
    <t>"ozn.Zm9"</t>
  </si>
  <si>
    <t>"1.pp "    14,0</t>
  </si>
  <si>
    <t>16</t>
  </si>
  <si>
    <t>597962532.R2.6</t>
  </si>
  <si>
    <t>D+M  ACO Multiline  V 100S typ 0.0 dl.100cm v.10cm 14ks + V/X100 - môst.rošt 0,5m,C250,plast černý 28ks, s kompozitným roštom C250,ACO čel.stena V100S,v.10cm 1ks ...Zm6</t>
  </si>
  <si>
    <t>1546435552</t>
  </si>
  <si>
    <t>"ozn.Zm6 "</t>
  </si>
  <si>
    <t>17</t>
  </si>
  <si>
    <t>597962532.R2.7</t>
  </si>
  <si>
    <t>D+M  ACO Multiline  V 100S typ 0.0 dl.100cm v.10cm 14ks + V/X100 - môst.rošt 0,5m,C250,plast černý 24ks, s kompozitným roštom C250,ACO čel.stena V100S,v.10cm 1ks ...Zm7</t>
  </si>
  <si>
    <t>1506483202</t>
  </si>
  <si>
    <t>"ozn.Zm7 "</t>
  </si>
  <si>
    <t>"1.pp "    12,0</t>
  </si>
  <si>
    <t>18</t>
  </si>
  <si>
    <t>597962532.R2.8</t>
  </si>
  <si>
    <t>D+M  ACO Multiline  V 100S typ 0.0 dl.100cm v.10cm 18ks + V/X100 - môst.rošt 0,5m,C250,plast černý 36ks, s kompozitným roštom C250,ACO čel.stena V100S,v.10cm 1ks ...Zm8</t>
  </si>
  <si>
    <t>-1309450404</t>
  </si>
  <si>
    <t>"ozn.Zm8"   18</t>
  </si>
  <si>
    <t>19</t>
  </si>
  <si>
    <t>597962532.R2.9</t>
  </si>
  <si>
    <t>D+M  ACO Multiline  V 100S typ 0.0 dl.100cm v.10cm 14ks + V/X100 - môst.rošt 0,5m,C250,plast černý 28ks, s kompozitným roštom C250,ACO čel.stena V100S,v.10cm 1ks ...Zm9</t>
  </si>
  <si>
    <t>-2077880960</t>
  </si>
  <si>
    <t>"2.pp "    14,0</t>
  </si>
  <si>
    <t>597962532.R2.10</t>
  </si>
  <si>
    <t>D+M  ACO Multiline  V 100S typ 0.0 dl.100cm v.10cm 49ks + V/X100 - môst.rošt 0,5m,C250,plast černý 98ks, s kompozitným roštom C250,ACO čel.stena V100S,v.10cm 2ks ...Zm10</t>
  </si>
  <si>
    <t>-638765054</t>
  </si>
  <si>
    <t>"ozn.Zm10"</t>
  </si>
  <si>
    <t>"2.pp "    49,0</t>
  </si>
  <si>
    <t>21</t>
  </si>
  <si>
    <t>597962532.R2.11</t>
  </si>
  <si>
    <t>D+M  ACO Multiline  V 100S typ 0.0 dl.100cm v.10cm 14ks + V/X100 - môst.rošt 0,5m,C250,plast černý 28ks, s kompozitným roštom C250,ACO čel.stena V100S,v.10cm 1ks ...Zm11</t>
  </si>
  <si>
    <t>-1178121141</t>
  </si>
  <si>
    <t>"ozn.Zm11"</t>
  </si>
  <si>
    <t>22</t>
  </si>
  <si>
    <t>597962532.R2.12</t>
  </si>
  <si>
    <t>D+M  ACO Multiline  V 100S typ 0.0 dl.100cm v.10cm 9ks + V/X100 - môst.rošt 0,5m,C250,plast černý 18ks, s kompozitným roštom C250,ACO čel.stena V100S,v.10cm 2ks ...Zm12</t>
  </si>
  <si>
    <t>1153388584</t>
  </si>
  <si>
    <t>"ozn.Zm12"</t>
  </si>
  <si>
    <t>"3.pp "    9,0</t>
  </si>
  <si>
    <t>23</t>
  </si>
  <si>
    <t>597962532.R2.13</t>
  </si>
  <si>
    <t>D+M  ACO Multiline  V 100S typ 0.0 dl.100cm v.10cm 30ks + V/X100 - môst.rošt 0,5m,C250,plast černý 60ks, s kompozitným roštom C250,ACO čel.stena V100S,v.10cm 2ks ...Zm13</t>
  </si>
  <si>
    <t>-455948675</t>
  </si>
  <si>
    <t>"ozn.Zm13"</t>
  </si>
  <si>
    <t>"3.pp "    30,</t>
  </si>
  <si>
    <t>24</t>
  </si>
  <si>
    <t>597962532.R2.14</t>
  </si>
  <si>
    <t>D+M  ACO Multiline  V 100S typ 0.0 dl.100cm v.10cm 30ks + V/X100 - môst.rošt 0,5m,C250,plast černý 60ks, s kompozitným roštom C250,ACO čel.stena V100S,v.10cm 2ks ...Zm14</t>
  </si>
  <si>
    <t>-468222963</t>
  </si>
  <si>
    <t>"ozn.Zm14"</t>
  </si>
  <si>
    <t>"3.pp "    30,0</t>
  </si>
  <si>
    <t>25</t>
  </si>
  <si>
    <t>597962532.R2.15</t>
  </si>
  <si>
    <t>D+M  ACO Multiline  V 100S typ 0.0 dl.100cm v.10cm 33ks + V/X100 - môst.rošt 0,5m,C250,plast černý 66ks, s kompozitným roštom C250,ACO čel.stena V100S,v.10cm 2ks ...Zm15</t>
  </si>
  <si>
    <t>1240945168</t>
  </si>
  <si>
    <t>"ozn.Zm15"</t>
  </si>
  <si>
    <t>"3.pp "    33,0</t>
  </si>
  <si>
    <t>26</t>
  </si>
  <si>
    <t>597962532.R2.16</t>
  </si>
  <si>
    <t>D+M  ACO Multiline  V 100S typ 0.0 dl.100cm v.10cm 34ks + V/X100 - môst.rošt 0,5m,C250,plast černý 68ks, s kompozitným roštom C250,ACO čel.stena V100S,v.10cm 2ks ...Zm16</t>
  </si>
  <si>
    <t>-1041739549</t>
  </si>
  <si>
    <t>"ozn.Zm16"</t>
  </si>
  <si>
    <t>"3.pp "    34,0</t>
  </si>
  <si>
    <t>27</t>
  </si>
  <si>
    <t>597962532.R2.17</t>
  </si>
  <si>
    <t>D+M  ACO Multiline  V 100S typ 0.0 dl.100cm v.10cm 14ks + V/X100 - môst.rošt 0,5m,C250,plast černý 28ks, s kompozitným roštom C250,ACO čel.stena V100S,v.10cm 2ks ...Zm17</t>
  </si>
  <si>
    <t>-1755636175</t>
  </si>
  <si>
    <t>"ozn.Zm17"</t>
  </si>
  <si>
    <t>"3.pp "    14,0</t>
  </si>
  <si>
    <t>28</t>
  </si>
  <si>
    <t>597962532.R2.18</t>
  </si>
  <si>
    <t>D+M  ACO Multiline  V 100S typ 0.0 dl.100cm v.10cm 14ks + V/X100 - môst.rošt 0,5m,C250,plast černý 28ks, s kompozitným roštom C250,ACO čel.stena V100S,v.10cm 2ks ...Zm18</t>
  </si>
  <si>
    <t>1161511332</t>
  </si>
  <si>
    <t>"ozn.Zm18"</t>
  </si>
  <si>
    <t>29</t>
  </si>
  <si>
    <t>597962532R1.1</t>
  </si>
  <si>
    <t>D+M odvodňovacieho žľabu ACO POWEL DRAIN V 125/150P z polymerbetónu s krycím roštom , čel.stena V175P 1ks,dilatačný prechod,antikoro UNI 2ks...odk.Zp1,2,3,4</t>
  </si>
  <si>
    <t>-243773585</t>
  </si>
  <si>
    <t>"ozn.. Zp1+2+3+4"</t>
  </si>
  <si>
    <t>"1.np "    5,6+10,0+11,0+11,0</t>
  </si>
  <si>
    <t>30</t>
  </si>
  <si>
    <t>597962532R1.2</t>
  </si>
  <si>
    <t>D+M odvodňovacieho žľabu ACO POWEL DRAIN V 125/150P z polymerbetónu s krycím roštom , čel.stena V175P 1ks.odk.Zp4,6</t>
  </si>
  <si>
    <t>-2055314587</t>
  </si>
  <si>
    <t>"ozn.. Zp4"</t>
  </si>
  <si>
    <t xml:space="preserve">"1.pp "      8,0    </t>
  </si>
  <si>
    <t>"ozn.. Zp6"</t>
  </si>
  <si>
    <t xml:space="preserve">"2.pp "       8,0      </t>
  </si>
  <si>
    <t>31</t>
  </si>
  <si>
    <t>597962532R1.3</t>
  </si>
  <si>
    <t>D+M odvodňovacieho žľabu ACO POWEL DRAIN V 125/150P z polymerbetónu s krycím roštom , čel.stena V175P 1ks,pach.uzáver pre DMV100 1ks,vpusť EG DN100 V2A 1ks.odk.Zp5,8</t>
  </si>
  <si>
    <t>403273918</t>
  </si>
  <si>
    <t>"ozn.. Zp5"</t>
  </si>
  <si>
    <t xml:space="preserve">"1.pp "      22,0    </t>
  </si>
  <si>
    <t>"ozn.. Zp8"</t>
  </si>
  <si>
    <t xml:space="preserve">"2.pp "      22,0    </t>
  </si>
  <si>
    <t>32</t>
  </si>
  <si>
    <t>597962532R1.4</t>
  </si>
  <si>
    <t>D+M odvodňovacieho žľabu ACO POWEL DRAIN V 125/150P z polymerbetónu s krycím roštom , čel.stena V175P 2ks.odk.Zp9</t>
  </si>
  <si>
    <t>-1073683903</t>
  </si>
  <si>
    <t>"ozn.. Zp9"</t>
  </si>
  <si>
    <t xml:space="preserve">"1.pp "      7,0    </t>
  </si>
  <si>
    <t>Úpravy povrchov, podlahy, osadenie</t>
  </si>
  <si>
    <t>33</t>
  </si>
  <si>
    <t>610991111R1</t>
  </si>
  <si>
    <t>Ochrana pracoviska pri finalných povrchových úpravách ľubovoľným spôsobom</t>
  </si>
  <si>
    <t>-580526422</t>
  </si>
  <si>
    <t>"7 záberov po 220 bm na výšku 3,0m"</t>
  </si>
  <si>
    <t>220  * 7</t>
  </si>
  <si>
    <t>34</t>
  </si>
  <si>
    <t>611461113R1</t>
  </si>
  <si>
    <t>Vnútorný  náter stropov ochranný SikaGard 550W...odk.SAT a TR...presný popis pozri v PD!</t>
  </si>
  <si>
    <t>2095800882</t>
  </si>
  <si>
    <t>" det. TR"</t>
  </si>
  <si>
    <t>"1.PP"   27,5</t>
  </si>
  <si>
    <t xml:space="preserve">"2.PP"   48,0  </t>
  </si>
  <si>
    <t>"3.PP"  268,3</t>
  </si>
  <si>
    <t>"odk.sat"</t>
  </si>
  <si>
    <t>"1.pp"  142,2</t>
  </si>
  <si>
    <t>"2.pp"  140,0</t>
  </si>
  <si>
    <t>"3.pp"  140,0</t>
  </si>
  <si>
    <t>35</t>
  </si>
  <si>
    <t>611461113R2</t>
  </si>
  <si>
    <t>Vnútorný náter stropov inpregnačný (90%) SikaGard 740W...odk.SAT a TR...presný popis pozri v PD!</t>
  </si>
  <si>
    <t>-1065689167</t>
  </si>
  <si>
    <t>"det.D1- obj.dilatácia"</t>
  </si>
  <si>
    <t>"1.np"     138,0</t>
  </si>
  <si>
    <t>"1.pp"    219,2</t>
  </si>
  <si>
    <t>"2.pp"    218,4</t>
  </si>
  <si>
    <t>"3.pp"    191,4</t>
  </si>
  <si>
    <t>" det. SAT"</t>
  </si>
  <si>
    <t>"1.pp"    142,2</t>
  </si>
  <si>
    <t>"2.pp"    140,0</t>
  </si>
  <si>
    <t>36</t>
  </si>
  <si>
    <t>611461114</t>
  </si>
  <si>
    <t>Príprava vnútorného podkladu stropov BAUMIT, Regulátor nasiakavosti (Baumit SaugAusgleich)...odk.D1 obj.dilatacia</t>
  </si>
  <si>
    <t>-543447569</t>
  </si>
  <si>
    <t>37</t>
  </si>
  <si>
    <t>611462407R1</t>
  </si>
  <si>
    <t>Vnútorná sanačná omietka stropov pevnostný mostík SikaMonoTop 910...odk.D1 obj.dilatácií...presný popis pozri v PD!</t>
  </si>
  <si>
    <t>-241337115</t>
  </si>
  <si>
    <t>38</t>
  </si>
  <si>
    <t>611462416R1</t>
  </si>
  <si>
    <t>Vnútorná sanačná reprofilačná malta stropov SikaRep  hr. 10 mm...odk.D1-obj.dilatácia</t>
  </si>
  <si>
    <t>-1869217284</t>
  </si>
  <si>
    <t>"SAT"</t>
  </si>
  <si>
    <t>"2.pp"    140,2</t>
  </si>
  <si>
    <t>39</t>
  </si>
  <si>
    <t>611462441</t>
  </si>
  <si>
    <t>Vnútorná sanačná omietka stropov BAUMIT Sanova jemná omietka, hr. 3 mm</t>
  </si>
  <si>
    <t>81834095</t>
  </si>
  <si>
    <t>"odk.SAT"</t>
  </si>
  <si>
    <t>"1.pp"      213,3</t>
  </si>
  <si>
    <t>"2.pp"      210,0</t>
  </si>
  <si>
    <t>"3.pp"      287,1</t>
  </si>
  <si>
    <t>"odk.TR"</t>
  </si>
  <si>
    <t>"1.pp"       41,2</t>
  </si>
  <si>
    <t>"2.pp"      42,0</t>
  </si>
  <si>
    <t>"3.pp"      402,45</t>
  </si>
  <si>
    <t>40</t>
  </si>
  <si>
    <t>612462402</t>
  </si>
  <si>
    <t>Vnútorná sanačná omietka stien BAUMIT Sanova prednástrek, krytie 100%...odk.SAS</t>
  </si>
  <si>
    <t>1263696883</t>
  </si>
  <si>
    <t>" det. SAS"</t>
  </si>
  <si>
    <t>"1.PP"    49,28</t>
  </si>
  <si>
    <t>"2.PP"    39,6</t>
  </si>
  <si>
    <t>"3.PP"    97,2</t>
  </si>
  <si>
    <t>41</t>
  </si>
  <si>
    <t>612462412</t>
  </si>
  <si>
    <t>Vnútorná sanačná omietka stien BAUMIT Sanova trasová omietka WTA, hr. 20 mm...odk.SAS</t>
  </si>
  <si>
    <t>-1705700768</t>
  </si>
  <si>
    <t>42</t>
  </si>
  <si>
    <t>612462441</t>
  </si>
  <si>
    <t>Vnútorná sanačná omietka stien BAUMIT Sanova jemná omietka, hr. 3 mm...SAS</t>
  </si>
  <si>
    <t>1465785699</t>
  </si>
  <si>
    <t>43</t>
  </si>
  <si>
    <t>624601111R1</t>
  </si>
  <si>
    <t>Tmelenie škár (s dodaním hmôt) soklíkov pružným tmelom Sika Flex PRO3   odk.P3-fabion,RS1.RS2</t>
  </si>
  <si>
    <t>-1467507306</t>
  </si>
  <si>
    <t>"det.P3 podlaha -fabion "</t>
  </si>
  <si>
    <t>"dvor"     164,0</t>
  </si>
  <si>
    <t>"1.np"    306,6</t>
  </si>
  <si>
    <t>"1.pp"    363,3</t>
  </si>
  <si>
    <t>"2.pp"    469,3</t>
  </si>
  <si>
    <t>"3.pp"    717,5</t>
  </si>
  <si>
    <t>"det.RS1 "</t>
  </si>
  <si>
    <t>"dvor"     271,0</t>
  </si>
  <si>
    <t>"1.np"    540,0</t>
  </si>
  <si>
    <t>"1.pp"    1425,0</t>
  </si>
  <si>
    <t>"2.pp"    1585,0</t>
  </si>
  <si>
    <t>"3.pp"    2139,0</t>
  </si>
  <si>
    <t>" det.RS2 "</t>
  </si>
  <si>
    <t>"dvor"      54,20</t>
  </si>
  <si>
    <t>"1.np"    216,0</t>
  </si>
  <si>
    <t>"1.pp"    570,0</t>
  </si>
  <si>
    <t>"2.pp"     634,0</t>
  </si>
  <si>
    <t>"3.pp"     855,6</t>
  </si>
  <si>
    <t>44</t>
  </si>
  <si>
    <t>624601111R2</t>
  </si>
  <si>
    <t>Tmelenie trhlín v strope (s dodaním hmôt)  pružným tmelom Sika FlexDur 31 CFN ...odk.TR</t>
  </si>
  <si>
    <t>-364975109</t>
  </si>
  <si>
    <t>" det.TR "</t>
  </si>
  <si>
    <t>"1.pp"   55,0</t>
  </si>
  <si>
    <t>"2.pp"    80,0</t>
  </si>
  <si>
    <t>"3.pp"   357,0</t>
  </si>
  <si>
    <t>45</t>
  </si>
  <si>
    <t>624601111R3</t>
  </si>
  <si>
    <t xml:space="preserve">Tmelenie trhlín v strope (s dodaním hmôt)  pružným tmelom Sika FlexDur 31...odk.ST1 </t>
  </si>
  <si>
    <t>67048754</t>
  </si>
  <si>
    <t>" odk.ST1  žb steny "</t>
  </si>
  <si>
    <t>"1.np"   11,0</t>
  </si>
  <si>
    <t>"1.pp"   33,6</t>
  </si>
  <si>
    <t>"2.pp"    42,0</t>
  </si>
  <si>
    <t>"3.pp"   93,0</t>
  </si>
  <si>
    <t>46</t>
  </si>
  <si>
    <t>624601111R5</t>
  </si>
  <si>
    <t>Tmelenie škár v stene (s dodaním hmôt)  pružným tmelom Sika Flex PRO3...det.ST2 - VAR1</t>
  </si>
  <si>
    <t>-1423277954</t>
  </si>
  <si>
    <t>"  det. ST2  VAR1"</t>
  </si>
  <si>
    <t>"1.np"     9,6</t>
  </si>
  <si>
    <t>"1.pp"    36,0</t>
  </si>
  <si>
    <t>"2.pp"    52,8</t>
  </si>
  <si>
    <t>"3.pp"    24,0</t>
  </si>
  <si>
    <t>47</t>
  </si>
  <si>
    <t>627471231R1</t>
  </si>
  <si>
    <t>Reprofilácia stropov  sanačnou maltou Sika Rep, 1 vrstva hr.10 mm   odk.D1</t>
  </si>
  <si>
    <t>1744408757</t>
  </si>
  <si>
    <t>48</t>
  </si>
  <si>
    <t>627471332</t>
  </si>
  <si>
    <t>Vyrovnanie vodorovných plôch stierkou zo sanačnej maltyMono Top 620, 1 vrstva hr.4 mm    odk.SAT</t>
  </si>
  <si>
    <t>1907220257</t>
  </si>
  <si>
    <t>Ostatné konštrukcie a práce-búranie</t>
  </si>
  <si>
    <t>49</t>
  </si>
  <si>
    <t>91400111100</t>
  </si>
  <si>
    <t>Obnova trvalého dopravného značenia</t>
  </si>
  <si>
    <t>subor</t>
  </si>
  <si>
    <t>334981038</t>
  </si>
  <si>
    <t>50</t>
  </si>
  <si>
    <t>91400111101</t>
  </si>
  <si>
    <t>Organizácia dopravy</t>
  </si>
  <si>
    <t>-551969268</t>
  </si>
  <si>
    <t>51</t>
  </si>
  <si>
    <t>919732111</t>
  </si>
  <si>
    <t>Úprava povrchu cementobetónového krytu brúsením, hr. do 2 mm</t>
  </si>
  <si>
    <t>-2059464830</t>
  </si>
  <si>
    <t>"B1...odstránenie exist.povlaku"</t>
  </si>
  <si>
    <t>"1.np...dvor"     548,0</t>
  </si>
  <si>
    <t>52</t>
  </si>
  <si>
    <t>919735122R1</t>
  </si>
  <si>
    <t>Rezanie existujúceho betónového krytu alebo podkladu hĺbky  do 30 mm...B6</t>
  </si>
  <si>
    <t>-1847120882</t>
  </si>
  <si>
    <t>" det. B6...narezanie poškodenéj exist.rastrovéj dilatácie"</t>
  </si>
  <si>
    <t>"1.np"         271,0*0,2*2</t>
  </si>
  <si>
    <t>"1.np"        216,0*2</t>
  </si>
  <si>
    <t>"1.pp"         570,0*2</t>
  </si>
  <si>
    <t>"2.pp"        634,0*2</t>
  </si>
  <si>
    <t>"3.pp"        855,6*0,4   *2</t>
  </si>
  <si>
    <t>53</t>
  </si>
  <si>
    <t>919735122R2</t>
  </si>
  <si>
    <t xml:space="preserve">Narezanie a preškrabanie existujúcich trhlín v stene...B11 </t>
  </si>
  <si>
    <t>-9794070</t>
  </si>
  <si>
    <t>" det. B11"</t>
  </si>
  <si>
    <t>"1.np"          11,2</t>
  </si>
  <si>
    <t>"1.pp"           36,0</t>
  </si>
  <si>
    <t>"2.pp"           52,8</t>
  </si>
  <si>
    <t xml:space="preserve">"3.pp"           93,6 </t>
  </si>
  <si>
    <t>54</t>
  </si>
  <si>
    <t>919735122R3</t>
  </si>
  <si>
    <t>Narezanie a preškrabanie existujúcich trhlín v strope...B13</t>
  </si>
  <si>
    <t>1879470354</t>
  </si>
  <si>
    <t>" det. B13"</t>
  </si>
  <si>
    <t>"1.pp"           55,0</t>
  </si>
  <si>
    <t>"2.pp"           80,0</t>
  </si>
  <si>
    <t>"3.pp"          357,0</t>
  </si>
  <si>
    <t>55</t>
  </si>
  <si>
    <t>919735122</t>
  </si>
  <si>
    <t>Vybúranie rezaním existujúceho betónového krytu alebo podkladu hĺbky nad 50 do 100 mm...odk.B6...presný popis pozri v PD!</t>
  </si>
  <si>
    <t>-286074265</t>
  </si>
  <si>
    <t>" det. B6...narezanie exist.rastrovéj dilatácie"</t>
  </si>
  <si>
    <t>"1.np...dvor"        271,0</t>
  </si>
  <si>
    <t>"1.np"        540,0</t>
  </si>
  <si>
    <t>"1.pp"      1425,0</t>
  </si>
  <si>
    <t>"2.pp"       1585,0</t>
  </si>
  <si>
    <t>"3.pp"        2139,0</t>
  </si>
  <si>
    <t>56</t>
  </si>
  <si>
    <t>931941112R1</t>
  </si>
  <si>
    <t xml:space="preserve">D+M  dilatačného profilu Vexcolt React 1100-W01 + distačný spoj React 1000-01-020... D1 a D2...presný popis pozri v PD!) </t>
  </si>
  <si>
    <t>722217237</t>
  </si>
  <si>
    <t>"ozn.3 det D1+D2"</t>
  </si>
  <si>
    <t>"1.np"   172,5</t>
  </si>
  <si>
    <t>"1.pp"   274,0</t>
  </si>
  <si>
    <t>"2.pp"   273,0</t>
  </si>
  <si>
    <t>"3.pp"   140,0</t>
  </si>
  <si>
    <t>"dvor"    54,0</t>
  </si>
  <si>
    <t>57</t>
  </si>
  <si>
    <t>931961112R1</t>
  </si>
  <si>
    <t>Vložky do dilatačných škár v podlahe povrazec pr.15mm   det.RS1+ RS2</t>
  </si>
  <si>
    <t>-837713348</t>
  </si>
  <si>
    <t>"det.RS1"</t>
  </si>
  <si>
    <t>"1.pp"   1425,0</t>
  </si>
  <si>
    <t>" 2, det.RS2 "</t>
  </si>
  <si>
    <t>"dvor"      50,0</t>
  </si>
  <si>
    <t>58</t>
  </si>
  <si>
    <t>919735123</t>
  </si>
  <si>
    <t>Rezanie existujúceho betónového krytu alebo podkladu hĺbky nad 100 do 150 mm.,..B2,B3,B4,B5,B6,B15</t>
  </si>
  <si>
    <t>968912690</t>
  </si>
  <si>
    <t>"rez do podlahy 115mm"</t>
  </si>
  <si>
    <t>" det. B2"</t>
  </si>
  <si>
    <t>"1.np"     69,0</t>
  </si>
  <si>
    <t>"1pp"     287,2</t>
  </si>
  <si>
    <t>"2pp"    271,3</t>
  </si>
  <si>
    <t>"det. B3"</t>
  </si>
  <si>
    <t>"3.pp"    249,0*2</t>
  </si>
  <si>
    <t>" det. B4"</t>
  </si>
  <si>
    <t>"1.np"     29,3*2</t>
  </si>
  <si>
    <t>"1.pp"     77,0*2</t>
  </si>
  <si>
    <t>"2.pp"     77,2*2</t>
  </si>
  <si>
    <t>"3.pp"     6,5*2</t>
  </si>
  <si>
    <t>" det. B5"</t>
  </si>
  <si>
    <t>"1.np dvor"      54,0*2</t>
  </si>
  <si>
    <t>"1.np"      172,5*2</t>
  </si>
  <si>
    <t>"1.pp"      274,0*2</t>
  </si>
  <si>
    <t>"2.pp"      273,0*2</t>
  </si>
  <si>
    <t>" det. B6 rastrová nepoškodená dilatácia"</t>
  </si>
  <si>
    <t>"1.np dvor"      271</t>
  </si>
  <si>
    <t>"1.np "                540</t>
  </si>
  <si>
    <t>"1.pp"               1425</t>
  </si>
  <si>
    <t>"2.pp"                1585</t>
  </si>
  <si>
    <t>"3.pp"                2139</t>
  </si>
  <si>
    <t>"det. B14..3.pp"   140,0</t>
  </si>
  <si>
    <t>" det. B15"</t>
  </si>
  <si>
    <t>"1.np"    20,0*2</t>
  </si>
  <si>
    <t>"1.pp"    105,50*2</t>
  </si>
  <si>
    <t>"2.pp"     46,0*2</t>
  </si>
  <si>
    <t>"3.pp"     164,0*2</t>
  </si>
  <si>
    <t>59</t>
  </si>
  <si>
    <t>931961112R2</t>
  </si>
  <si>
    <t>Vložky do dilatačných škár stien povrazec pr.15mm...det.ST- VAR 1</t>
  </si>
  <si>
    <t>-442799219</t>
  </si>
  <si>
    <t>"ozn.9 det.ST2"</t>
  </si>
  <si>
    <t>"1.np"    9,6</t>
  </si>
  <si>
    <t>"1.pp"     36,0</t>
  </si>
  <si>
    <t>"2.pp"     52,8</t>
  </si>
  <si>
    <t>"3.pp"      24,0</t>
  </si>
  <si>
    <t>60</t>
  </si>
  <si>
    <t>931961112R3</t>
  </si>
  <si>
    <t>Vložky do dilatačných škár zvislé, napr.pásik Mirelon...det.P3 fabion</t>
  </si>
  <si>
    <t>-1605854016</t>
  </si>
  <si>
    <t>"1.np"    306,6*0,1</t>
  </si>
  <si>
    <t>"1.pp"    363,3*0,1</t>
  </si>
  <si>
    <t>"2.pp"    469,3*0,1</t>
  </si>
  <si>
    <t>"3.pp"    717,5*0,1</t>
  </si>
  <si>
    <t>"dvor"     164,0*0,1</t>
  </si>
  <si>
    <t>61</t>
  </si>
  <si>
    <t>941955004</t>
  </si>
  <si>
    <t>Lešenie ľahké pracovné pomocné s výškou lešeňovej podlahy nad 2,50 do 3,5 m</t>
  </si>
  <si>
    <t>-1681215189</t>
  </si>
  <si>
    <t>"ozn.1 det. P1"</t>
  </si>
  <si>
    <t>"3.pp"    3534,0</t>
  </si>
  <si>
    <t>62</t>
  </si>
  <si>
    <t>952901114</t>
  </si>
  <si>
    <t>Vyčistenie budov pri výške podlaží nad 4m</t>
  </si>
  <si>
    <t>151257426</t>
  </si>
  <si>
    <t>"1.np dvor"    548,0</t>
  </si>
  <si>
    <t>63</t>
  </si>
  <si>
    <t>965043431</t>
  </si>
  <si>
    <t>Búranie podkladov pod dlažby, liatych dlažieb a mazanín,betón s poterom,teracom hr.do 150 mm,  plochy do 4 m2 -2,20000t</t>
  </si>
  <si>
    <t>-1060148498</t>
  </si>
  <si>
    <t>"ozn.3 det. B4"</t>
  </si>
  <si>
    <t>"3.pp"           106,5</t>
  </si>
  <si>
    <t>64</t>
  </si>
  <si>
    <t>966005111R1</t>
  </si>
  <si>
    <t>Odstránenie spomalovačov,  -0,03500t   ...B7</t>
  </si>
  <si>
    <t>-524722352</t>
  </si>
  <si>
    <t>"Odstránenie spomalovačov"</t>
  </si>
  <si>
    <t>"odk.B7"</t>
  </si>
  <si>
    <t>"1.np"     33,0</t>
  </si>
  <si>
    <t>"1.pp"     33,0</t>
  </si>
  <si>
    <t>"2.pp"     33,0</t>
  </si>
  <si>
    <t>65</t>
  </si>
  <si>
    <t>972056014</t>
  </si>
  <si>
    <t>Jadrové vrty diamantovými korunkami do D 150 mm do stropov - železobetónových -0,00042t...odk.V3,V4</t>
  </si>
  <si>
    <t>cm</t>
  </si>
  <si>
    <t>799203874</t>
  </si>
  <si>
    <t>"1.np"</t>
  </si>
  <si>
    <t>"odk.Vo1,Vo2"     35*2</t>
  </si>
  <si>
    <t>"1.pp"</t>
  </si>
  <si>
    <t>"odk.V1,V2"       35*2</t>
  </si>
  <si>
    <t>"odk.V03,Vo4,Vo5"       35*3</t>
  </si>
  <si>
    <t>"2.pp"</t>
  </si>
  <si>
    <t>"odk.V3,V4"       35*2</t>
  </si>
  <si>
    <t>"odk.V06,Vo7,Vo8"       35*3</t>
  </si>
  <si>
    <t>66</t>
  </si>
  <si>
    <t>974042532</t>
  </si>
  <si>
    <t>Vysekanie rýh v betónovej dlažbe do hĺbky 50 mm a šírky do 70mm,  -0,00800t...B4</t>
  </si>
  <si>
    <t>1246096992</t>
  </si>
  <si>
    <t>"1.np"    29,3*2</t>
  </si>
  <si>
    <t>"1.pp"    77,3*2</t>
  </si>
  <si>
    <t>"2.pp"    77,2*2</t>
  </si>
  <si>
    <t>67</t>
  </si>
  <si>
    <t>974042534</t>
  </si>
  <si>
    <t>Vysekanie rýh v betónovej dlažbe do hĺbky 50 mm a šírky do 150mm,  -0,01600t       B6...150x30 mm...poškodená</t>
  </si>
  <si>
    <t>-1120955193</t>
  </si>
  <si>
    <t>"det.B6...poškodená"</t>
  </si>
  <si>
    <t>"1.np dvor"      271,0*0,2</t>
  </si>
  <si>
    <t>"1.np"      540,0*0,4</t>
  </si>
  <si>
    <t>"1.pp"     1425,0*0,4</t>
  </si>
  <si>
    <t>"2.pp"     1585,0*0,4</t>
  </si>
  <si>
    <t>"3.pp"     2139,0*0,4</t>
  </si>
  <si>
    <t>68</t>
  </si>
  <si>
    <t>974042565</t>
  </si>
  <si>
    <t>Vysekanie rýh v betónovej dlažbe do hĺbky 150mm a šírky do 200mm,  -0,06600t     ...B3,B15  š.200x115 mm..</t>
  </si>
  <si>
    <t>605497930</t>
  </si>
  <si>
    <t>"odk.B3...200x115"</t>
  </si>
  <si>
    <t>"3.pp"          249,0</t>
  </si>
  <si>
    <t>"odk.B15...230x115"</t>
  </si>
  <si>
    <t>"1.np"          20,0</t>
  </si>
  <si>
    <t>"1.pp"          105,5</t>
  </si>
  <si>
    <t>"2.pp"          46,0</t>
  </si>
  <si>
    <t>"3.pp"         164,0</t>
  </si>
  <si>
    <t>69</t>
  </si>
  <si>
    <t>974042566</t>
  </si>
  <si>
    <t xml:space="preserve">Vysekanie rýh v betónovej dlažbe do hĺbky 150mm a šírky do 300mm,  -0,09900t...B5,B14 š.250x115mm </t>
  </si>
  <si>
    <t>-460792201</t>
  </si>
  <si>
    <t>"det.B5"</t>
  </si>
  <si>
    <t>"1.np dvor"      54,0</t>
  </si>
  <si>
    <t>"1.np"      172,5</t>
  </si>
  <si>
    <t>"1.pp"      274,0</t>
  </si>
  <si>
    <t>"2.pp"      273,0</t>
  </si>
  <si>
    <t>"odk.B14...3.pp  250x115"       140,0</t>
  </si>
  <si>
    <t>70</t>
  </si>
  <si>
    <t>976084111</t>
  </si>
  <si>
    <t>Vybúranie ochranných uholníkov, s vysekaním kotiev, z akéhokoľvek muriva,  -0,01000t...B5 a B13</t>
  </si>
  <si>
    <t>-1736519191</t>
  </si>
  <si>
    <t>"det.B5...lemov.dilatácie 2xL"</t>
  </si>
  <si>
    <t>"1.np dvor...BX"       54,0</t>
  </si>
  <si>
    <t>"1.np"       172,5</t>
  </si>
  <si>
    <t>"1.pp"        274,0</t>
  </si>
  <si>
    <t>"2pp"         273,0</t>
  </si>
  <si>
    <t>"det.B13...lemov.dilatácie 2xL"</t>
  </si>
  <si>
    <t>"1.pp"    55,0</t>
  </si>
  <si>
    <t>"2pp"     80,0</t>
  </si>
  <si>
    <t>"3pp"    357,0</t>
  </si>
  <si>
    <t xml:space="preserve">   1265,5</t>
  </si>
  <si>
    <t>71</t>
  </si>
  <si>
    <t>976084111R1</t>
  </si>
  <si>
    <t>Odstránenie pôvodného dilatačného profilu   -0,01000t ..det. B5</t>
  </si>
  <si>
    <t>624993351</t>
  </si>
  <si>
    <t>"det.B5...kryt dilatácie "</t>
  </si>
  <si>
    <t>72</t>
  </si>
  <si>
    <t>978011191</t>
  </si>
  <si>
    <t>Otlčenie omietok stropov vnútorných vápenných alebo vápennocementových v rozsahu do 100 %,  -0,05000t...B13</t>
  </si>
  <si>
    <t>-2095737988</t>
  </si>
  <si>
    <t>"1.pp"      27,5</t>
  </si>
  <si>
    <t>"2.pp"     48,0</t>
  </si>
  <si>
    <t>"3.pp"    268,3</t>
  </si>
  <si>
    <t>73</t>
  </si>
  <si>
    <t>978013191</t>
  </si>
  <si>
    <t>Otlčenie omietok stien vnútorných vápenných alebo vápennocementových v rozsahu do 100 %,  -0,04600t...B11</t>
  </si>
  <si>
    <t>835385475</t>
  </si>
  <si>
    <t>"1.np"      20,8</t>
  </si>
  <si>
    <t>"1.pp"      69,6</t>
  </si>
  <si>
    <t>"2.pp"     94,8</t>
  </si>
  <si>
    <t>"3.pp"     58,8</t>
  </si>
  <si>
    <t>74</t>
  </si>
  <si>
    <t>978057331R1</t>
  </si>
  <si>
    <t>Odsekanie a odobratie soklíka,  -0,01000t   B16+B17</t>
  </si>
  <si>
    <t>947596538</t>
  </si>
  <si>
    <t>"det. B16"</t>
  </si>
  <si>
    <t>"3.pp"       966,5</t>
  </si>
  <si>
    <t>"det. B17"</t>
  </si>
  <si>
    <t>"dvor"      164,0</t>
  </si>
  <si>
    <t>75</t>
  </si>
  <si>
    <t>9780mzdy-sobota</t>
  </si>
  <si>
    <t>Sobota  +  50%</t>
  </si>
  <si>
    <t>Nh</t>
  </si>
  <si>
    <t>795894080</t>
  </si>
  <si>
    <t>"predpoklad pre búracie práce 19800 Nh...Nh8,0€+50%"</t>
  </si>
  <si>
    <t>"sobota 1/2"   9900</t>
  </si>
  <si>
    <t>76</t>
  </si>
  <si>
    <t>9780mzdy-nedeľa</t>
  </si>
  <si>
    <t>Nedeľa + 100%</t>
  </si>
  <si>
    <t>-525136616</t>
  </si>
  <si>
    <t>"predpoklad pre búracie práce 19800 Nh...Nh8,0+100%€"</t>
  </si>
  <si>
    <t>"nedeľa 1/2Nh "   9900</t>
  </si>
  <si>
    <t>77</t>
  </si>
  <si>
    <t>979081111</t>
  </si>
  <si>
    <t>Odvoz sutiny a vybúraných hmôt na skládku do 1 km</t>
  </si>
  <si>
    <t>t</t>
  </si>
  <si>
    <t>-1630109438</t>
  </si>
  <si>
    <t>78</t>
  </si>
  <si>
    <t>979081121</t>
  </si>
  <si>
    <t>Odvoz sutiny a vybúraných hmôt na skládku za každý ďalší 1 km</t>
  </si>
  <si>
    <t>2046689016</t>
  </si>
  <si>
    <t>517,518*29 'Přepočítané koeficientom množstva</t>
  </si>
  <si>
    <t>79</t>
  </si>
  <si>
    <t>979082111</t>
  </si>
  <si>
    <t>Vnútrostavenisková doprava sutiny a vybúraných hmôt do 10 m</t>
  </si>
  <si>
    <t>-929210503</t>
  </si>
  <si>
    <t>80</t>
  </si>
  <si>
    <t>979082121</t>
  </si>
  <si>
    <t>Vnútrostavenisková doprava sutiny a vybúraných hmôt za každých ďalších 5 m</t>
  </si>
  <si>
    <t>1830033824</t>
  </si>
  <si>
    <t>517,518*3 'Přepočítané koeficientom množstva</t>
  </si>
  <si>
    <t>81</t>
  </si>
  <si>
    <t>979089012</t>
  </si>
  <si>
    <t>Poplatok za skladovanie - betón, tehly, dlaždice (17 01 ), ostatné</t>
  </si>
  <si>
    <t>1859515233</t>
  </si>
  <si>
    <t>99</t>
  </si>
  <si>
    <t>Presun hmôt HSV</t>
  </si>
  <si>
    <t>82</t>
  </si>
  <si>
    <t>999281111</t>
  </si>
  <si>
    <t>Presun hmôt pre opravy a údržbu objektov vrátane vonkajších plášťov výšky do 25 m</t>
  </si>
  <si>
    <t>-1283466702</t>
  </si>
  <si>
    <t>PSV</t>
  </si>
  <si>
    <t>Práce a dodávky PSV</t>
  </si>
  <si>
    <t>711</t>
  </si>
  <si>
    <t>Izolácie proti vode a vlhkosti</t>
  </si>
  <si>
    <t>83</t>
  </si>
  <si>
    <t>711113253R1</t>
  </si>
  <si>
    <t xml:space="preserve">Zhotovenie striekanéj  izolácie proti zemnej vlhkosti SikaLastik 8800  na vodorovnej ploche </t>
  </si>
  <si>
    <t>1759943998</t>
  </si>
  <si>
    <t>"ozn.1 det.P1+P2...I.a II. vrstva"</t>
  </si>
  <si>
    <t>"dvor"    548,0+548,0</t>
  </si>
  <si>
    <t>"1.np"   1095,0+1095</t>
  </si>
  <si>
    <t>"1.pp"   2853,21+2853,21</t>
  </si>
  <si>
    <t>"2.pp"  3603,0+3039,0</t>
  </si>
  <si>
    <t>"1.pp"   3038,47+3038,47</t>
  </si>
  <si>
    <t>84</t>
  </si>
  <si>
    <t>M</t>
  </si>
  <si>
    <t>24533337001</t>
  </si>
  <si>
    <t xml:space="preserve">Polyurea Sikalastic 8800, stierkový systém...1,5kg/m2 </t>
  </si>
  <si>
    <t>kg</t>
  </si>
  <si>
    <t>365712335</t>
  </si>
  <si>
    <t>21711,360</t>
  </si>
  <si>
    <t>21711,36*1,5 'Přepočítané koeficientom množstva</t>
  </si>
  <si>
    <t>85</t>
  </si>
  <si>
    <t>711113353R1</t>
  </si>
  <si>
    <t>Zhotovenie stgriekanéj izolácie proti zemnej vlhkosti SikaLastic 8800 na zvislej ploche nástrekom</t>
  </si>
  <si>
    <t>1689585321</t>
  </si>
  <si>
    <t>"odk.P2 žlab+stena,fabion"</t>
  </si>
  <si>
    <t>"1.np"    69,0</t>
  </si>
  <si>
    <t>"1.pp"   288,6</t>
  </si>
  <si>
    <t>"2.pp"  271,3</t>
  </si>
  <si>
    <t>"3.pp"  249,0</t>
  </si>
  <si>
    <t>86</t>
  </si>
  <si>
    <t>24533337001.</t>
  </si>
  <si>
    <t xml:space="preserve">Polyurea Sikalastic 8800, stierkový systém...2,5kg/m2 </t>
  </si>
  <si>
    <t>314516308</t>
  </si>
  <si>
    <t>877,9</t>
  </si>
  <si>
    <t>877,9*2,5 'Přepočítané koeficientom množstva</t>
  </si>
  <si>
    <t>87</t>
  </si>
  <si>
    <t>711712013R1</t>
  </si>
  <si>
    <t>Fabion pružný tmel Sikaflex PR03...odk.P3</t>
  </si>
  <si>
    <t>2047104032</t>
  </si>
  <si>
    <t>"ozn.1 det.P3 "</t>
  </si>
  <si>
    <t>"1.pp"    706,0</t>
  </si>
  <si>
    <t>"2.pp"     720,5</t>
  </si>
  <si>
    <t>"3.pp"      955,0</t>
  </si>
  <si>
    <t>88</t>
  </si>
  <si>
    <t>711712013R2</t>
  </si>
  <si>
    <t>Fabion pružný tmel Sikaflex PR03...odk.ST-steny</t>
  </si>
  <si>
    <t>-1277701991</t>
  </si>
  <si>
    <t>"ozn.1 det.ST "</t>
  </si>
  <si>
    <t>"1.np"     11,2</t>
  </si>
  <si>
    <t>"3.pp"      93,6</t>
  </si>
  <si>
    <t>89</t>
  </si>
  <si>
    <t>711761404R1</t>
  </si>
  <si>
    <t>Objektová dilatácia pás SikaCombi-Flex do lepidla SikaDur 31 -CF...D1-obj.dilat...presný popis pozri v PD!</t>
  </si>
  <si>
    <t>-918846351</t>
  </si>
  <si>
    <t>" detail D1-obj.dilatácia"</t>
  </si>
  <si>
    <t>"dvor"      54,0</t>
  </si>
  <si>
    <t>"1.np"    172,50</t>
  </si>
  <si>
    <t>"1.pp"    274,0</t>
  </si>
  <si>
    <t>"2.pp"     273,0</t>
  </si>
  <si>
    <t>"3.pp...D2"      140,0</t>
  </si>
  <si>
    <t>90</t>
  </si>
  <si>
    <t>998711202</t>
  </si>
  <si>
    <t>Presun hmôt pre izoláciu proti vode v objektoch výšky nad 6 do 12 m</t>
  </si>
  <si>
    <t>%</t>
  </si>
  <si>
    <t>1862743567</t>
  </si>
  <si>
    <t>713</t>
  </si>
  <si>
    <t>Izolácie tepelné - ochrana rozvodov a  zariadení SHZ</t>
  </si>
  <si>
    <t>91</t>
  </si>
  <si>
    <t>713191221R1</t>
  </si>
  <si>
    <t>Ochranná izolácia - folia potrubia rozvodov S - SHZ s príslušenstvom počas rekonštrukcie 1.pp,2.pp,3.pp</t>
  </si>
  <si>
    <t>1196625552</t>
  </si>
  <si>
    <t>92</t>
  </si>
  <si>
    <t>713300831R1</t>
  </si>
  <si>
    <t>Odstránenie ochrannéj folie z potrubia , -0,00005t</t>
  </si>
  <si>
    <t>2104529327</t>
  </si>
  <si>
    <t>3600</t>
  </si>
  <si>
    <t>93</t>
  </si>
  <si>
    <t>HZS0002141</t>
  </si>
  <si>
    <t>Stavebno montážne práce najnáročnejšie na odbornosť - školenie pred začiatkon zhotovenia diela (Tr 4) v rozsahu viac ako 4 a menej ako 8 hodín</t>
  </si>
  <si>
    <t>hod</t>
  </si>
  <si>
    <t>818139455</t>
  </si>
  <si>
    <t>94</t>
  </si>
  <si>
    <t>998713202</t>
  </si>
  <si>
    <t>Presun hmôt pre izolácie tepelné v objektoch výšky nad 6 m do 12 m</t>
  </si>
  <si>
    <t>-2088831140</t>
  </si>
  <si>
    <t>721</t>
  </si>
  <si>
    <t>Zdravotechnika- vnútorná kanalizácia-podlahová vpusť</t>
  </si>
  <si>
    <t>95</t>
  </si>
  <si>
    <t>721210812</t>
  </si>
  <si>
    <t>Demontáž vpustu podlahového  DN 70,  -0,02756t...odk.Vo1+Vo2+V1+V2....presný popis pozri v PD!</t>
  </si>
  <si>
    <t>ks</t>
  </si>
  <si>
    <t>2031886680</t>
  </si>
  <si>
    <t>"odk.Vo1,o2"      2</t>
  </si>
  <si>
    <t>"odk.V1,V2"      2</t>
  </si>
  <si>
    <t>"odk.Vo3,Vo4.Vo5"      3</t>
  </si>
  <si>
    <t>"odk.V3,V4"      2</t>
  </si>
  <si>
    <t>"odk.V6.Vo7,Vo8,"      3</t>
  </si>
  <si>
    <t>96</t>
  </si>
  <si>
    <t>721213000</t>
  </si>
  <si>
    <t>Montáž podlahového vpustu s vodorovným odtokom DN 50 s sprechodovým dielom...presný popis pozri v PD!</t>
  </si>
  <si>
    <t>-1518199674</t>
  </si>
  <si>
    <t>97</t>
  </si>
  <si>
    <t>28663400311</t>
  </si>
  <si>
    <t>ACO antikoro,zvislá nastaviť DN 50 150x150 FAT</t>
  </si>
  <si>
    <t>605425209</t>
  </si>
  <si>
    <t>"Vo1+Vo2"    2</t>
  </si>
  <si>
    <t>"Vo3+Vo4+Vo5"    3</t>
  </si>
  <si>
    <t>"Vo7+Vo7+Vo7"    3</t>
  </si>
  <si>
    <t>98</t>
  </si>
  <si>
    <t>28663400312</t>
  </si>
  <si>
    <t>ACO vpusť EG nerezový prechodový diel,medzikus,prítl.príruba DN100,VZA</t>
  </si>
  <si>
    <t>-216781969</t>
  </si>
  <si>
    <t>"Vo"    2+5+5</t>
  </si>
  <si>
    <t>998721203</t>
  </si>
  <si>
    <t>Presun hmôt pre vnútornú kanalizáciu v objektoch výšky nad 12 do 24 m</t>
  </si>
  <si>
    <t>86945819</t>
  </si>
  <si>
    <t>721.</t>
  </si>
  <si>
    <t>Zdravotechnika- vnútorná kanalizácia</t>
  </si>
  <si>
    <t>100</t>
  </si>
  <si>
    <t>72117-1</t>
  </si>
  <si>
    <t>Zdravotechnika - vnútorná kanalizácia</t>
  </si>
  <si>
    <t>679429120</t>
  </si>
  <si>
    <t>763</t>
  </si>
  <si>
    <t>Konštrukcie - drevostavby - predsadená stena Cetris+al rošt</t>
  </si>
  <si>
    <t>101</t>
  </si>
  <si>
    <t>763126630.R1</t>
  </si>
  <si>
    <t>Predsadená  opláštená doskou Cetris 14 mm s povrchovou úpravou(náterom) na podkonštrukcií CW50</t>
  </si>
  <si>
    <t>-266552800</t>
  </si>
  <si>
    <t>"steny obklad Cetris na al rošte...pozri ST "</t>
  </si>
  <si>
    <t>"1.np"    229,0*2,0</t>
  </si>
  <si>
    <t>"1.pp"    206,8*2,0</t>
  </si>
  <si>
    <t>"2.pp"    201,0*2,0</t>
  </si>
  <si>
    <t>"3.pp"    148,5*2,0</t>
  </si>
  <si>
    <t>102</t>
  </si>
  <si>
    <t>998763401</t>
  </si>
  <si>
    <t>Presun hmôt pre sádrokartónové konštrukcie v stavbách(objektoch )výšky do 7 m</t>
  </si>
  <si>
    <t>-344354686</t>
  </si>
  <si>
    <t>769</t>
  </si>
  <si>
    <t>Demontáž a spätná montáž vzduchotechnických zariadení</t>
  </si>
  <si>
    <t>103</t>
  </si>
  <si>
    <t>7690601.1</t>
  </si>
  <si>
    <t>D+M vzduchotechnika - dodávka+montáž a demontáže</t>
  </si>
  <si>
    <t>-1199556051</t>
  </si>
  <si>
    <t>777</t>
  </si>
  <si>
    <t>Podlahy syntetické</t>
  </si>
  <si>
    <t>104</t>
  </si>
  <si>
    <t>777610150R1</t>
  </si>
  <si>
    <t>Epoxidový penetračný náter Sikafloor 161  posyp kremičitým pieskom P2 žlab+RS2 rastr.zálievka</t>
  </si>
  <si>
    <t>-1153236522</t>
  </si>
  <si>
    <t>" det. P2...odpar žlab"</t>
  </si>
  <si>
    <t>"dvor"    164,0</t>
  </si>
  <si>
    <t>"1.pp"    288,6</t>
  </si>
  <si>
    <t>"2.np"    720,0</t>
  </si>
  <si>
    <t>"3.pp"    955,0</t>
  </si>
  <si>
    <t>"ozn.1 det. RS2...rastrová zálivka"</t>
  </si>
  <si>
    <t>"2.np"    634,0</t>
  </si>
  <si>
    <t>"3.pp"    855,6</t>
  </si>
  <si>
    <t>105</t>
  </si>
  <si>
    <t>777610215R1</t>
  </si>
  <si>
    <t>Posyp z karbit kremíka   odk.P1</t>
  </si>
  <si>
    <t>-1143781977</t>
  </si>
  <si>
    <t>" det. P1 podlaha"</t>
  </si>
  <si>
    <t>"dvor"      548,0</t>
  </si>
  <si>
    <t>"1.np"      1095,0</t>
  </si>
  <si>
    <t>"1.pp"      2853,21</t>
  </si>
  <si>
    <t>"2.pp"      3038,47</t>
  </si>
  <si>
    <t>"3.pp"      3534,0</t>
  </si>
  <si>
    <t>106</t>
  </si>
  <si>
    <t>777610225R1</t>
  </si>
  <si>
    <t>Epoxidový penetračný náter Sikafloor 160 /Conrete Prima, 1x náter, posyp kremičitým pieskom   P1+P2 žlab</t>
  </si>
  <si>
    <t>725559507</t>
  </si>
  <si>
    <t>"ozn.1 det.P1"</t>
  </si>
  <si>
    <t>"dvor"    548,0</t>
  </si>
  <si>
    <t>"1.np"   1095,0</t>
  </si>
  <si>
    <t>"1.pp"   2853,21</t>
  </si>
  <si>
    <t>"2.pp"  3038,47</t>
  </si>
  <si>
    <t>"3.pp"   3534,0</t>
  </si>
  <si>
    <t>" det.P2 - odpar.žlaby"</t>
  </si>
  <si>
    <t xml:space="preserve">"2.pp"   271,3    </t>
  </si>
  <si>
    <t>"3.pp"    249,0</t>
  </si>
  <si>
    <t>107</t>
  </si>
  <si>
    <t>777630010</t>
  </si>
  <si>
    <t>Polyuretánový uzatvárací pružný náter Sikafloor 359 N, 1x náter   P1</t>
  </si>
  <si>
    <t>-618569785</t>
  </si>
  <si>
    <t>108</t>
  </si>
  <si>
    <t>998777202</t>
  </si>
  <si>
    <t>Presun hmôt pre podlahy syntetické v objektoch výšky nad 6 do 12 m</t>
  </si>
  <si>
    <t>1598457770</t>
  </si>
  <si>
    <t>783</t>
  </si>
  <si>
    <t>Dokončovacie práce - nátery</t>
  </si>
  <si>
    <t>109</t>
  </si>
  <si>
    <t>783802822R1</t>
  </si>
  <si>
    <t xml:space="preserve">Odstránenie existujúceho povlaku z podláh opálením s obrúsením...odk.B1 </t>
  </si>
  <si>
    <t>545693448</t>
  </si>
  <si>
    <t>"odk. B1"</t>
  </si>
  <si>
    <t>"1.np dvor"      548,0</t>
  </si>
  <si>
    <t>"1.np"     1095,0</t>
  </si>
  <si>
    <t xml:space="preserve">"1.pp"    2853,21 </t>
  </si>
  <si>
    <t>110</t>
  </si>
  <si>
    <t>783802822R2</t>
  </si>
  <si>
    <t xml:space="preserve">Odstránenie pôvodného izolačného náteru zo stien-fabionu opálením s obrúsením...odk.B16 </t>
  </si>
  <si>
    <t>-466189129</t>
  </si>
  <si>
    <t>"odk. B16...fabion"</t>
  </si>
  <si>
    <t>"1.np"    306,6*0,4</t>
  </si>
  <si>
    <t>"1.pp"    706,0*0,4</t>
  </si>
  <si>
    <t>"2.pp"    720,5*0,4</t>
  </si>
  <si>
    <t>111</t>
  </si>
  <si>
    <t>783903811</t>
  </si>
  <si>
    <t>Ostatné práce odmastenie chemickými rozpúšťadlami</t>
  </si>
  <si>
    <t>103806269</t>
  </si>
  <si>
    <t>"det.B10"</t>
  </si>
  <si>
    <t>"1.pp"     142,2*0,02</t>
  </si>
  <si>
    <t>"2.pp"     140,00*0,02</t>
  </si>
  <si>
    <t>"3.pp"     191,4*0,02</t>
  </si>
  <si>
    <t>" det.B11"</t>
  </si>
  <si>
    <t>"1.pp"     18,0*0,02</t>
  </si>
  <si>
    <t>"2.pp"     26,4*0,02</t>
  </si>
  <si>
    <t>"3.pp"     46,8*0,02</t>
  </si>
  <si>
    <t>"odk.13 det.B12"</t>
  </si>
  <si>
    <t>"1.pp"     40,04*0,02</t>
  </si>
  <si>
    <t>"2.pp"     39,6*0,02</t>
  </si>
  <si>
    <t>"3.pp"     39,6*0,02</t>
  </si>
  <si>
    <t>784</t>
  </si>
  <si>
    <t>Dokončovacie práce - maľby</t>
  </si>
  <si>
    <t>112</t>
  </si>
  <si>
    <t>784411301R1.</t>
  </si>
  <si>
    <t xml:space="preserve">Penetrácia na zvýšenie priľnavosti, Murexin SP 13  výšky do 3,80 m   </t>
  </si>
  <si>
    <t>-1926580044</t>
  </si>
  <si>
    <t>"ozn.11 finálna úprava...steny"</t>
  </si>
  <si>
    <t>"1.np dvor"      459,2  *0,7</t>
  </si>
  <si>
    <t>"1.np"    719,6   *0,7</t>
  </si>
  <si>
    <t>"1.pp"    1615,95* 0,7</t>
  </si>
  <si>
    <t>"2.pp"    1999,62*0,7</t>
  </si>
  <si>
    <t>"3.pp"     2609,55*0,7</t>
  </si>
  <si>
    <t>113</t>
  </si>
  <si>
    <t>784411301R2</t>
  </si>
  <si>
    <t xml:space="preserve">Penetrácia na zvýšenie priľnavosti, Murexin AG 3  výšky do 3,80 m   </t>
  </si>
  <si>
    <t>-1688031112</t>
  </si>
  <si>
    <t>"ozn. 11 ...do 1m"</t>
  </si>
  <si>
    <t>"1.np"    858,48*0,3</t>
  </si>
  <si>
    <t>"1.pp"    1976,8*0,3</t>
  </si>
  <si>
    <t>"2.pp"    1729,2*0,3</t>
  </si>
  <si>
    <t>"3.pp"     2292,0*0,3</t>
  </si>
  <si>
    <t>114</t>
  </si>
  <si>
    <t>784418011</t>
  </si>
  <si>
    <t xml:space="preserve">Zakrývanie otvorov, podláh a zariadení fóliou v miestnostiach alebo na schodisku   </t>
  </si>
  <si>
    <t>-1358120453</t>
  </si>
  <si>
    <t>"strop..."    11069,48</t>
  </si>
  <si>
    <t>115</t>
  </si>
  <si>
    <t>784453471R2</t>
  </si>
  <si>
    <t xml:space="preserve">Maľby z maliarskych zmesí Murexin BV 20 Ral 7035 s bielym stropom dvojnásobné na jemnozrnný podklad na schodisku výšky do 3,80 m   </t>
  </si>
  <si>
    <t>-484920229</t>
  </si>
  <si>
    <t>"ozn. 11  do 1m"</t>
  </si>
  <si>
    <t>116</t>
  </si>
  <si>
    <t>784453471R1</t>
  </si>
  <si>
    <t xml:space="preserve">Maľby z maliarskych zmesí Profi Weis PW400 s bielym stropom dvojnásobné na jemnozrnný podklad na schodisku výšky do 3,80 m   </t>
  </si>
  <si>
    <t>1950048863</t>
  </si>
  <si>
    <t>"ozn.11 finálna úprava...steny...nad 1m"</t>
  </si>
  <si>
    <t>"ozn.12 finálna úprava...strop"</t>
  </si>
  <si>
    <t>"1.np...hosp.dvor"    548,0</t>
  </si>
  <si>
    <t>"1.np"    1095,8</t>
  </si>
  <si>
    <t>"2.pp"   3038,47</t>
  </si>
  <si>
    <t>Práce a dodávky M</t>
  </si>
  <si>
    <t>21-M</t>
  </si>
  <si>
    <t>Elektromontáže</t>
  </si>
  <si>
    <t>117</t>
  </si>
  <si>
    <t>210-1.1</t>
  </si>
  <si>
    <t>Elektroinštalácia</t>
  </si>
  <si>
    <t>68942669</t>
  </si>
  <si>
    <t>118</t>
  </si>
  <si>
    <t>210-1,2</t>
  </si>
  <si>
    <t>Napojenie ventilátora VZT</t>
  </si>
  <si>
    <t>-973522101</t>
  </si>
  <si>
    <t>HZS</t>
  </si>
  <si>
    <t>Hodinové zúčtovacie sadzby</t>
  </si>
  <si>
    <t>119</t>
  </si>
  <si>
    <t>HZS000113</t>
  </si>
  <si>
    <t>Stavebno montážne práce náročné ucelené - odborné, tvorivé remeselné (Tr 3) v rozsahu viac ako 8 hodín</t>
  </si>
  <si>
    <t>512</t>
  </si>
  <si>
    <t>814563930</t>
  </si>
  <si>
    <t>"nepredvídané práce"</t>
  </si>
  <si>
    <t>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</si>
</sst>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167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0" xfId="0"/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9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6</v>
      </c>
    </row>
    <row r="5" spans="1:74" s="1" customFormat="1" ht="12" customHeight="1">
      <c r="B5" s="22"/>
      <c r="C5" s="23"/>
      <c r="D5" s="27" t="s">
        <v>11</v>
      </c>
      <c r="E5" s="23"/>
      <c r="F5" s="23"/>
      <c r="G5" s="23"/>
      <c r="H5" s="23"/>
      <c r="I5" s="23"/>
      <c r="J5" s="23"/>
      <c r="K5" s="294" t="s">
        <v>12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3"/>
      <c r="AQ5" s="23"/>
      <c r="AR5" s="21"/>
      <c r="BE5" s="291" t="s">
        <v>13</v>
      </c>
      <c r="BS5" s="18" t="s">
        <v>6</v>
      </c>
    </row>
    <row r="6" spans="1:74" s="1" customFormat="1" ht="36.9" customHeight="1">
      <c r="B6" s="22"/>
      <c r="C6" s="23"/>
      <c r="D6" s="29" t="s">
        <v>14</v>
      </c>
      <c r="E6" s="23"/>
      <c r="F6" s="23"/>
      <c r="G6" s="23"/>
      <c r="H6" s="23"/>
      <c r="I6" s="23"/>
      <c r="J6" s="23"/>
      <c r="K6" s="296" t="s">
        <v>15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3"/>
      <c r="AQ6" s="23"/>
      <c r="AR6" s="21"/>
      <c r="BE6" s="292"/>
      <c r="BS6" s="18" t="s">
        <v>6</v>
      </c>
    </row>
    <row r="7" spans="1:74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17</v>
      </c>
      <c r="AL7" s="23"/>
      <c r="AM7" s="23"/>
      <c r="AN7" s="28" t="s">
        <v>1</v>
      </c>
      <c r="AO7" s="23"/>
      <c r="AP7" s="23"/>
      <c r="AQ7" s="23"/>
      <c r="AR7" s="21"/>
      <c r="BE7" s="292"/>
      <c r="BS7" s="18" t="s">
        <v>6</v>
      </c>
    </row>
    <row r="8" spans="1:74" s="1" customFormat="1" ht="12" customHeight="1">
      <c r="B8" s="22"/>
      <c r="C8" s="23"/>
      <c r="D8" s="30" t="s">
        <v>18</v>
      </c>
      <c r="E8" s="23"/>
      <c r="F8" s="23"/>
      <c r="G8" s="23"/>
      <c r="H8" s="23"/>
      <c r="I8" s="23"/>
      <c r="J8" s="23"/>
      <c r="K8" s="28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20</v>
      </c>
      <c r="AL8" s="23"/>
      <c r="AM8" s="23"/>
      <c r="AN8" s="31" t="s">
        <v>21</v>
      </c>
      <c r="AO8" s="23"/>
      <c r="AP8" s="23"/>
      <c r="AQ8" s="23"/>
      <c r="AR8" s="21"/>
      <c r="BE8" s="292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2"/>
      <c r="BS9" s="18" t="s">
        <v>6</v>
      </c>
    </row>
    <row r="10" spans="1:74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8" t="s">
        <v>1</v>
      </c>
      <c r="AO10" s="23"/>
      <c r="AP10" s="23"/>
      <c r="AQ10" s="23"/>
      <c r="AR10" s="21"/>
      <c r="BE10" s="292"/>
      <c r="BS10" s="18" t="s">
        <v>6</v>
      </c>
    </row>
    <row r="11" spans="1:74" s="1" customFormat="1" ht="18.45" customHeight="1">
      <c r="B11" s="22"/>
      <c r="C11" s="23"/>
      <c r="D11" s="23"/>
      <c r="E11" s="28" t="s">
        <v>24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92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2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32" t="s">
        <v>27</v>
      </c>
      <c r="AO13" s="23"/>
      <c r="AP13" s="23"/>
      <c r="AQ13" s="23"/>
      <c r="AR13" s="21"/>
      <c r="BE13" s="292"/>
      <c r="BS13" s="18" t="s">
        <v>6</v>
      </c>
    </row>
    <row r="14" spans="1:74" ht="13.2">
      <c r="B14" s="22"/>
      <c r="C14" s="23"/>
      <c r="D14" s="23"/>
      <c r="E14" s="297" t="s">
        <v>27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92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2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8" t="s">
        <v>1</v>
      </c>
      <c r="AO16" s="23"/>
      <c r="AP16" s="23"/>
      <c r="AQ16" s="23"/>
      <c r="AR16" s="21"/>
      <c r="BE16" s="292"/>
      <c r="BS16" s="18" t="s">
        <v>4</v>
      </c>
    </row>
    <row r="17" spans="1:71" s="1" customFormat="1" ht="18.45" customHeight="1">
      <c r="B17" s="22"/>
      <c r="C17" s="23"/>
      <c r="D17" s="23"/>
      <c r="E17" s="28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92"/>
      <c r="BS17" s="18" t="s">
        <v>30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2"/>
      <c r="BS18" s="18" t="s">
        <v>31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8" t="s">
        <v>1</v>
      </c>
      <c r="AO19" s="23"/>
      <c r="AP19" s="23"/>
      <c r="AQ19" s="23"/>
      <c r="AR19" s="21"/>
      <c r="BE19" s="292"/>
      <c r="BS19" s="18" t="s">
        <v>31</v>
      </c>
    </row>
    <row r="20" spans="1:71" s="1" customFormat="1" ht="18.45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92"/>
      <c r="BS20" s="18" t="s">
        <v>30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2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2"/>
    </row>
    <row r="23" spans="1:71" s="1" customFormat="1" ht="16.5" customHeight="1">
      <c r="B23" s="22"/>
      <c r="C23" s="23"/>
      <c r="D23" s="23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3"/>
      <c r="AP23" s="23"/>
      <c r="AQ23" s="23"/>
      <c r="AR23" s="21"/>
      <c r="BE23" s="292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2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2"/>
    </row>
    <row r="26" spans="1:71" s="1" customFormat="1" ht="14.4" customHeight="1">
      <c r="B26" s="22"/>
      <c r="C26" s="23"/>
      <c r="D26" s="35" t="s">
        <v>35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00">
        <f>ROUND(AG94,2)</f>
        <v>0</v>
      </c>
      <c r="AL26" s="295"/>
      <c r="AM26" s="295"/>
      <c r="AN26" s="295"/>
      <c r="AO26" s="295"/>
      <c r="AP26" s="23"/>
      <c r="AQ26" s="23"/>
      <c r="AR26" s="21"/>
      <c r="BE26" s="292"/>
    </row>
    <row r="27" spans="1:71" s="1" customFormat="1" ht="14.4" customHeight="1">
      <c r="B27" s="22"/>
      <c r="C27" s="23"/>
      <c r="D27" s="35" t="s">
        <v>36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00">
        <f>ROUND(AG97, 2)</f>
        <v>0</v>
      </c>
      <c r="AL27" s="300"/>
      <c r="AM27" s="300"/>
      <c r="AN27" s="300"/>
      <c r="AO27" s="300"/>
      <c r="AP27" s="23"/>
      <c r="AQ27" s="23"/>
      <c r="AR27" s="21"/>
      <c r="BE27" s="292"/>
    </row>
    <row r="28" spans="1:71" s="2" customFormat="1" ht="6.9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292"/>
    </row>
    <row r="29" spans="1:71" s="2" customFormat="1" ht="25.95" customHeight="1">
      <c r="A29" s="36"/>
      <c r="B29" s="37"/>
      <c r="C29" s="38"/>
      <c r="D29" s="40" t="s">
        <v>37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301">
        <f>ROUND(AK26 + AK27, 2)</f>
        <v>0</v>
      </c>
      <c r="AL29" s="302"/>
      <c r="AM29" s="302"/>
      <c r="AN29" s="302"/>
      <c r="AO29" s="302"/>
      <c r="AP29" s="38"/>
      <c r="AQ29" s="38"/>
      <c r="AR29" s="39"/>
      <c r="BE29" s="292"/>
    </row>
    <row r="30" spans="1:71" s="2" customFormat="1" ht="6.9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292"/>
    </row>
    <row r="31" spans="1:71" s="2" customFormat="1" ht="13.2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03" t="s">
        <v>38</v>
      </c>
      <c r="M31" s="303"/>
      <c r="N31" s="303"/>
      <c r="O31" s="303"/>
      <c r="P31" s="303"/>
      <c r="Q31" s="38"/>
      <c r="R31" s="38"/>
      <c r="S31" s="38"/>
      <c r="T31" s="38"/>
      <c r="U31" s="38"/>
      <c r="V31" s="38"/>
      <c r="W31" s="303" t="s">
        <v>39</v>
      </c>
      <c r="X31" s="303"/>
      <c r="Y31" s="303"/>
      <c r="Z31" s="303"/>
      <c r="AA31" s="303"/>
      <c r="AB31" s="303"/>
      <c r="AC31" s="303"/>
      <c r="AD31" s="303"/>
      <c r="AE31" s="303"/>
      <c r="AF31" s="38"/>
      <c r="AG31" s="38"/>
      <c r="AH31" s="38"/>
      <c r="AI31" s="38"/>
      <c r="AJ31" s="38"/>
      <c r="AK31" s="303" t="s">
        <v>40</v>
      </c>
      <c r="AL31" s="303"/>
      <c r="AM31" s="303"/>
      <c r="AN31" s="303"/>
      <c r="AO31" s="303"/>
      <c r="AP31" s="38"/>
      <c r="AQ31" s="38"/>
      <c r="AR31" s="39"/>
      <c r="BE31" s="292"/>
    </row>
    <row r="32" spans="1:71" s="3" customFormat="1" ht="14.4" customHeight="1">
      <c r="B32" s="42"/>
      <c r="C32" s="43"/>
      <c r="D32" s="30" t="s">
        <v>41</v>
      </c>
      <c r="E32" s="43"/>
      <c r="F32" s="30" t="s">
        <v>42</v>
      </c>
      <c r="G32" s="43"/>
      <c r="H32" s="43"/>
      <c r="I32" s="43"/>
      <c r="J32" s="43"/>
      <c r="K32" s="43"/>
      <c r="L32" s="284">
        <v>0.2</v>
      </c>
      <c r="M32" s="283"/>
      <c r="N32" s="283"/>
      <c r="O32" s="283"/>
      <c r="P32" s="283"/>
      <c r="Q32" s="43"/>
      <c r="R32" s="43"/>
      <c r="S32" s="43"/>
      <c r="T32" s="43"/>
      <c r="U32" s="43"/>
      <c r="V32" s="43"/>
      <c r="W32" s="282">
        <f>ROUND(AZ94 + SUM(CD97:CD101),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3"/>
      <c r="AG32" s="43"/>
      <c r="AH32" s="43"/>
      <c r="AI32" s="43"/>
      <c r="AJ32" s="43"/>
      <c r="AK32" s="282">
        <f>ROUND(AV94 + SUM(BY97:BY101), 2)</f>
        <v>0</v>
      </c>
      <c r="AL32" s="283"/>
      <c r="AM32" s="283"/>
      <c r="AN32" s="283"/>
      <c r="AO32" s="283"/>
      <c r="AP32" s="43"/>
      <c r="AQ32" s="43"/>
      <c r="AR32" s="44"/>
      <c r="BE32" s="293"/>
    </row>
    <row r="33" spans="1:57" s="3" customFormat="1" ht="14.4" customHeight="1">
      <c r="B33" s="42"/>
      <c r="C33" s="43"/>
      <c r="D33" s="43"/>
      <c r="E33" s="43"/>
      <c r="F33" s="30" t="s">
        <v>43</v>
      </c>
      <c r="G33" s="43"/>
      <c r="H33" s="43"/>
      <c r="I33" s="43"/>
      <c r="J33" s="43"/>
      <c r="K33" s="43"/>
      <c r="L33" s="284">
        <v>0.2</v>
      </c>
      <c r="M33" s="283"/>
      <c r="N33" s="283"/>
      <c r="O33" s="283"/>
      <c r="P33" s="283"/>
      <c r="Q33" s="43"/>
      <c r="R33" s="43"/>
      <c r="S33" s="43"/>
      <c r="T33" s="43"/>
      <c r="U33" s="43"/>
      <c r="V33" s="43"/>
      <c r="W33" s="282">
        <f>ROUND(BA94 + SUM(CE97:CE101),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3"/>
      <c r="AG33" s="43"/>
      <c r="AH33" s="43"/>
      <c r="AI33" s="43"/>
      <c r="AJ33" s="43"/>
      <c r="AK33" s="282">
        <f>ROUND(AW94 + SUM(BZ97:BZ101), 2)</f>
        <v>0</v>
      </c>
      <c r="AL33" s="283"/>
      <c r="AM33" s="283"/>
      <c r="AN33" s="283"/>
      <c r="AO33" s="283"/>
      <c r="AP33" s="43"/>
      <c r="AQ33" s="43"/>
      <c r="AR33" s="44"/>
      <c r="BE33" s="293"/>
    </row>
    <row r="34" spans="1:57" s="3" customFormat="1" ht="14.4" hidden="1" customHeight="1">
      <c r="B34" s="42"/>
      <c r="C34" s="43"/>
      <c r="D34" s="43"/>
      <c r="E34" s="43"/>
      <c r="F34" s="30" t="s">
        <v>44</v>
      </c>
      <c r="G34" s="43"/>
      <c r="H34" s="43"/>
      <c r="I34" s="43"/>
      <c r="J34" s="43"/>
      <c r="K34" s="43"/>
      <c r="L34" s="284">
        <v>0.2</v>
      </c>
      <c r="M34" s="283"/>
      <c r="N34" s="283"/>
      <c r="O34" s="283"/>
      <c r="P34" s="283"/>
      <c r="Q34" s="43"/>
      <c r="R34" s="43"/>
      <c r="S34" s="43"/>
      <c r="T34" s="43"/>
      <c r="U34" s="43"/>
      <c r="V34" s="43"/>
      <c r="W34" s="282">
        <f>ROUND(BB94 + SUM(CF97:CF101), 2)</f>
        <v>0</v>
      </c>
      <c r="X34" s="283"/>
      <c r="Y34" s="283"/>
      <c r="Z34" s="283"/>
      <c r="AA34" s="283"/>
      <c r="AB34" s="283"/>
      <c r="AC34" s="283"/>
      <c r="AD34" s="283"/>
      <c r="AE34" s="283"/>
      <c r="AF34" s="43"/>
      <c r="AG34" s="43"/>
      <c r="AH34" s="43"/>
      <c r="AI34" s="43"/>
      <c r="AJ34" s="43"/>
      <c r="AK34" s="282">
        <v>0</v>
      </c>
      <c r="AL34" s="283"/>
      <c r="AM34" s="283"/>
      <c r="AN34" s="283"/>
      <c r="AO34" s="283"/>
      <c r="AP34" s="43"/>
      <c r="AQ34" s="43"/>
      <c r="AR34" s="44"/>
      <c r="BE34" s="293"/>
    </row>
    <row r="35" spans="1:57" s="3" customFormat="1" ht="14.4" hidden="1" customHeight="1">
      <c r="B35" s="42"/>
      <c r="C35" s="43"/>
      <c r="D35" s="43"/>
      <c r="E35" s="43"/>
      <c r="F35" s="30" t="s">
        <v>45</v>
      </c>
      <c r="G35" s="43"/>
      <c r="H35" s="43"/>
      <c r="I35" s="43"/>
      <c r="J35" s="43"/>
      <c r="K35" s="43"/>
      <c r="L35" s="284">
        <v>0.2</v>
      </c>
      <c r="M35" s="283"/>
      <c r="N35" s="283"/>
      <c r="O35" s="283"/>
      <c r="P35" s="283"/>
      <c r="Q35" s="43"/>
      <c r="R35" s="43"/>
      <c r="S35" s="43"/>
      <c r="T35" s="43"/>
      <c r="U35" s="43"/>
      <c r="V35" s="43"/>
      <c r="W35" s="282">
        <f>ROUND(BC94 + SUM(CG97:CG101), 2)</f>
        <v>0</v>
      </c>
      <c r="X35" s="283"/>
      <c r="Y35" s="283"/>
      <c r="Z35" s="283"/>
      <c r="AA35" s="283"/>
      <c r="AB35" s="283"/>
      <c r="AC35" s="283"/>
      <c r="AD35" s="283"/>
      <c r="AE35" s="283"/>
      <c r="AF35" s="43"/>
      <c r="AG35" s="43"/>
      <c r="AH35" s="43"/>
      <c r="AI35" s="43"/>
      <c r="AJ35" s="43"/>
      <c r="AK35" s="282">
        <v>0</v>
      </c>
      <c r="AL35" s="283"/>
      <c r="AM35" s="283"/>
      <c r="AN35" s="283"/>
      <c r="AO35" s="283"/>
      <c r="AP35" s="43"/>
      <c r="AQ35" s="43"/>
      <c r="AR35" s="44"/>
    </row>
    <row r="36" spans="1:57" s="3" customFormat="1" ht="14.4" hidden="1" customHeight="1">
      <c r="B36" s="42"/>
      <c r="C36" s="43"/>
      <c r="D36" s="43"/>
      <c r="E36" s="43"/>
      <c r="F36" s="30" t="s">
        <v>46</v>
      </c>
      <c r="G36" s="43"/>
      <c r="H36" s="43"/>
      <c r="I36" s="43"/>
      <c r="J36" s="43"/>
      <c r="K36" s="43"/>
      <c r="L36" s="284">
        <v>0</v>
      </c>
      <c r="M36" s="283"/>
      <c r="N36" s="283"/>
      <c r="O36" s="283"/>
      <c r="P36" s="283"/>
      <c r="Q36" s="43"/>
      <c r="R36" s="43"/>
      <c r="S36" s="43"/>
      <c r="T36" s="43"/>
      <c r="U36" s="43"/>
      <c r="V36" s="43"/>
      <c r="W36" s="282">
        <f>ROUND(BD94 + SUM(CH97:CH101), 2)</f>
        <v>0</v>
      </c>
      <c r="X36" s="283"/>
      <c r="Y36" s="283"/>
      <c r="Z36" s="283"/>
      <c r="AA36" s="283"/>
      <c r="AB36" s="283"/>
      <c r="AC36" s="283"/>
      <c r="AD36" s="283"/>
      <c r="AE36" s="283"/>
      <c r="AF36" s="43"/>
      <c r="AG36" s="43"/>
      <c r="AH36" s="43"/>
      <c r="AI36" s="43"/>
      <c r="AJ36" s="43"/>
      <c r="AK36" s="282">
        <v>0</v>
      </c>
      <c r="AL36" s="283"/>
      <c r="AM36" s="283"/>
      <c r="AN36" s="283"/>
      <c r="AO36" s="283"/>
      <c r="AP36" s="43"/>
      <c r="AQ36" s="43"/>
      <c r="AR36" s="44"/>
    </row>
    <row r="37" spans="1:57" s="2" customFormat="1" ht="6.9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pans="1:57" s="2" customFormat="1" ht="25.95" customHeight="1">
      <c r="A38" s="36"/>
      <c r="B38" s="37"/>
      <c r="C38" s="45"/>
      <c r="D38" s="46" t="s">
        <v>47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48</v>
      </c>
      <c r="U38" s="47"/>
      <c r="V38" s="47"/>
      <c r="W38" s="47"/>
      <c r="X38" s="285" t="s">
        <v>49</v>
      </c>
      <c r="Y38" s="286"/>
      <c r="Z38" s="286"/>
      <c r="AA38" s="286"/>
      <c r="AB38" s="286"/>
      <c r="AC38" s="47"/>
      <c r="AD38" s="47"/>
      <c r="AE38" s="47"/>
      <c r="AF38" s="47"/>
      <c r="AG38" s="47"/>
      <c r="AH38" s="47"/>
      <c r="AI38" s="47"/>
      <c r="AJ38" s="47"/>
      <c r="AK38" s="287">
        <f>SUM(AK29:AK36)</f>
        <v>0</v>
      </c>
      <c r="AL38" s="286"/>
      <c r="AM38" s="286"/>
      <c r="AN38" s="286"/>
      <c r="AO38" s="288"/>
      <c r="AP38" s="45"/>
      <c r="AQ38" s="45"/>
      <c r="AR38" s="39"/>
      <c r="BE38" s="36"/>
    </row>
    <row r="39" spans="1:57" s="2" customFormat="1" ht="6.9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pans="1:57" s="2" customFormat="1" ht="14.4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9"/>
      <c r="C49" s="50"/>
      <c r="D49" s="51" t="s">
        <v>50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51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6"/>
      <c r="B60" s="37"/>
      <c r="C60" s="38"/>
      <c r="D60" s="54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52</v>
      </c>
      <c r="AI60" s="41"/>
      <c r="AJ60" s="41"/>
      <c r="AK60" s="41"/>
      <c r="AL60" s="41"/>
      <c r="AM60" s="54" t="s">
        <v>53</v>
      </c>
      <c r="AN60" s="41"/>
      <c r="AO60" s="41"/>
      <c r="AP60" s="38"/>
      <c r="AQ60" s="38"/>
      <c r="AR60" s="39"/>
      <c r="BE60" s="36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6"/>
      <c r="B64" s="37"/>
      <c r="C64" s="38"/>
      <c r="D64" s="51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55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E64" s="36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6"/>
      <c r="B75" s="37"/>
      <c r="C75" s="38"/>
      <c r="D75" s="54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52</v>
      </c>
      <c r="AI75" s="41"/>
      <c r="AJ75" s="41"/>
      <c r="AK75" s="41"/>
      <c r="AL75" s="41"/>
      <c r="AM75" s="54" t="s">
        <v>53</v>
      </c>
      <c r="AN75" s="41"/>
      <c r="AO75" s="41"/>
      <c r="AP75" s="38"/>
      <c r="AQ75" s="38"/>
      <c r="AR75" s="39"/>
      <c r="BE75" s="36"/>
    </row>
    <row r="76" spans="1:57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pans="1:57" s="2" customFormat="1" ht="6.9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E77" s="36"/>
    </row>
    <row r="81" spans="1:91" s="2" customFormat="1" ht="6.9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E81" s="36"/>
    </row>
    <row r="82" spans="1:91" s="2" customFormat="1" ht="24.9" customHeight="1">
      <c r="A82" s="36"/>
      <c r="B82" s="37"/>
      <c r="C82" s="24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pans="1:91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pans="1:91" s="4" customFormat="1" ht="12" customHeight="1">
      <c r="B84" s="60"/>
      <c r="C84" s="30" t="s">
        <v>11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" customHeight="1"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317" t="str">
        <f>K6</f>
        <v>NBS ústredie</v>
      </c>
      <c r="M85" s="318"/>
      <c r="N85" s="318"/>
      <c r="O85" s="318"/>
      <c r="P85" s="318"/>
      <c r="Q85" s="318"/>
      <c r="R85" s="318"/>
      <c r="S85" s="318"/>
      <c r="T85" s="318"/>
      <c r="U85" s="318"/>
      <c r="V85" s="318"/>
      <c r="W85" s="318"/>
      <c r="X85" s="318"/>
      <c r="Y85" s="318"/>
      <c r="Z85" s="318"/>
      <c r="AA85" s="318"/>
      <c r="AB85" s="318"/>
      <c r="AC85" s="318"/>
      <c r="AD85" s="318"/>
      <c r="AE85" s="318"/>
      <c r="AF85" s="318"/>
      <c r="AG85" s="318"/>
      <c r="AH85" s="318"/>
      <c r="AI85" s="318"/>
      <c r="AJ85" s="318"/>
      <c r="AK85" s="318"/>
      <c r="AL85" s="318"/>
      <c r="AM85" s="318"/>
      <c r="AN85" s="318"/>
      <c r="AO85" s="318"/>
      <c r="AP85" s="65"/>
      <c r="AQ85" s="65"/>
      <c r="AR85" s="66"/>
    </row>
    <row r="86" spans="1:91" s="2" customFormat="1" ht="6.9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pans="1:91" s="2" customFormat="1" ht="12" customHeight="1">
      <c r="A87" s="36"/>
      <c r="B87" s="37"/>
      <c r="C87" s="30" t="s">
        <v>18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Bratislava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20</v>
      </c>
      <c r="AJ87" s="38"/>
      <c r="AK87" s="38"/>
      <c r="AL87" s="38"/>
      <c r="AM87" s="319" t="str">
        <f>IF(AN8= "","",AN8)</f>
        <v>11. 7. 2019</v>
      </c>
      <c r="AN87" s="319"/>
      <c r="AO87" s="38"/>
      <c r="AP87" s="38"/>
      <c r="AQ87" s="38"/>
      <c r="AR87" s="39"/>
      <c r="BE87" s="36"/>
    </row>
    <row r="88" spans="1:91" s="2" customFormat="1" ht="6.9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pans="1:91" s="2" customFormat="1" ht="40.049999999999997" customHeight="1">
      <c r="A89" s="36"/>
      <c r="B89" s="37"/>
      <c r="C89" s="30" t="s">
        <v>22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Národná banka Slovenska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28</v>
      </c>
      <c r="AJ89" s="38"/>
      <c r="AK89" s="38"/>
      <c r="AL89" s="38"/>
      <c r="AM89" s="326" t="str">
        <f>IF(E17="","",E17)</f>
        <v>B.K.P.Š. spol.s.r.o. Bratislava 931 02 Nobelova 34</v>
      </c>
      <c r="AN89" s="327"/>
      <c r="AO89" s="327"/>
      <c r="AP89" s="327"/>
      <c r="AQ89" s="38"/>
      <c r="AR89" s="39"/>
      <c r="AS89" s="320" t="s">
        <v>57</v>
      </c>
      <c r="AT89" s="321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1" s="2" customFormat="1" ht="15.15" customHeight="1">
      <c r="A90" s="36"/>
      <c r="B90" s="37"/>
      <c r="C90" s="30" t="s">
        <v>26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326" t="str">
        <f>IF(E20="","",E20)</f>
        <v>Tordaji Ľubomír</v>
      </c>
      <c r="AN90" s="327"/>
      <c r="AO90" s="327"/>
      <c r="AP90" s="327"/>
      <c r="AQ90" s="38"/>
      <c r="AR90" s="39"/>
      <c r="AS90" s="322"/>
      <c r="AT90" s="323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324"/>
      <c r="AT91" s="325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1" s="2" customFormat="1" ht="29.25" customHeight="1">
      <c r="A92" s="36"/>
      <c r="B92" s="37"/>
      <c r="C92" s="311" t="s">
        <v>58</v>
      </c>
      <c r="D92" s="309"/>
      <c r="E92" s="309"/>
      <c r="F92" s="309"/>
      <c r="G92" s="309"/>
      <c r="H92" s="75"/>
      <c r="I92" s="308" t="s">
        <v>59</v>
      </c>
      <c r="J92" s="309"/>
      <c r="K92" s="309"/>
      <c r="L92" s="309"/>
      <c r="M92" s="309"/>
      <c r="N92" s="309"/>
      <c r="O92" s="309"/>
      <c r="P92" s="309"/>
      <c r="Q92" s="309"/>
      <c r="R92" s="309"/>
      <c r="S92" s="309"/>
      <c r="T92" s="309"/>
      <c r="U92" s="309"/>
      <c r="V92" s="309"/>
      <c r="W92" s="309"/>
      <c r="X92" s="309"/>
      <c r="Y92" s="309"/>
      <c r="Z92" s="309"/>
      <c r="AA92" s="309"/>
      <c r="AB92" s="309"/>
      <c r="AC92" s="309"/>
      <c r="AD92" s="309"/>
      <c r="AE92" s="309"/>
      <c r="AF92" s="309"/>
      <c r="AG92" s="312" t="s">
        <v>60</v>
      </c>
      <c r="AH92" s="309"/>
      <c r="AI92" s="309"/>
      <c r="AJ92" s="309"/>
      <c r="AK92" s="309"/>
      <c r="AL92" s="309"/>
      <c r="AM92" s="309"/>
      <c r="AN92" s="308" t="s">
        <v>61</v>
      </c>
      <c r="AO92" s="309"/>
      <c r="AP92" s="310"/>
      <c r="AQ92" s="76" t="s">
        <v>62</v>
      </c>
      <c r="AR92" s="39"/>
      <c r="AS92" s="77" t="s">
        <v>63</v>
      </c>
      <c r="AT92" s="78" t="s">
        <v>64</v>
      </c>
      <c r="AU92" s="78" t="s">
        <v>65</v>
      </c>
      <c r="AV92" s="78" t="s">
        <v>66</v>
      </c>
      <c r="AW92" s="78" t="s">
        <v>67</v>
      </c>
      <c r="AX92" s="78" t="s">
        <v>68</v>
      </c>
      <c r="AY92" s="78" t="s">
        <v>69</v>
      </c>
      <c r="AZ92" s="78" t="s">
        <v>70</v>
      </c>
      <c r="BA92" s="78" t="s">
        <v>71</v>
      </c>
      <c r="BB92" s="78" t="s">
        <v>72</v>
      </c>
      <c r="BC92" s="78" t="s">
        <v>73</v>
      </c>
      <c r="BD92" s="79" t="s">
        <v>74</v>
      </c>
      <c r="BE92" s="36"/>
    </row>
    <row r="93" spans="1:91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1" s="6" customFormat="1" ht="32.4" customHeight="1">
      <c r="B94" s="83"/>
      <c r="C94" s="84" t="s">
        <v>75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16">
        <f>ROUND(AG95,2)</f>
        <v>0</v>
      </c>
      <c r="AH94" s="316"/>
      <c r="AI94" s="316"/>
      <c r="AJ94" s="316"/>
      <c r="AK94" s="316"/>
      <c r="AL94" s="316"/>
      <c r="AM94" s="316"/>
      <c r="AN94" s="289">
        <f>SUM(AG94,AT94)</f>
        <v>0</v>
      </c>
      <c r="AO94" s="289"/>
      <c r="AP94" s="289"/>
      <c r="AQ94" s="87" t="s">
        <v>1</v>
      </c>
      <c r="AR94" s="88"/>
      <c r="AS94" s="89">
        <f>ROUND(AS95,2)</f>
        <v>0</v>
      </c>
      <c r="AT94" s="90">
        <f>ROUND(SUM(AV94:AW94),2)</f>
        <v>0</v>
      </c>
      <c r="AU94" s="91">
        <f>ROUND(AU95,5)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ROUND(AZ95,2)</f>
        <v>0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S94" s="93" t="s">
        <v>76</v>
      </c>
      <c r="BT94" s="93" t="s">
        <v>77</v>
      </c>
      <c r="BU94" s="94" t="s">
        <v>78</v>
      </c>
      <c r="BV94" s="93" t="s">
        <v>79</v>
      </c>
      <c r="BW94" s="93" t="s">
        <v>5</v>
      </c>
      <c r="BX94" s="93" t="s">
        <v>80</v>
      </c>
      <c r="CL94" s="93" t="s">
        <v>1</v>
      </c>
    </row>
    <row r="95" spans="1:91" s="7" customFormat="1" ht="24.75" customHeight="1">
      <c r="A95" s="95" t="s">
        <v>81</v>
      </c>
      <c r="B95" s="96"/>
      <c r="C95" s="97"/>
      <c r="D95" s="313" t="s">
        <v>12</v>
      </c>
      <c r="E95" s="313"/>
      <c r="F95" s="313"/>
      <c r="G95" s="313"/>
      <c r="H95" s="313"/>
      <c r="I95" s="98"/>
      <c r="J95" s="313" t="s">
        <v>82</v>
      </c>
      <c r="K95" s="313"/>
      <c r="L95" s="313"/>
      <c r="M95" s="313"/>
      <c r="N95" s="313"/>
      <c r="O95" s="313"/>
      <c r="P95" s="313"/>
      <c r="Q95" s="313"/>
      <c r="R95" s="313"/>
      <c r="S95" s="313"/>
      <c r="T95" s="313"/>
      <c r="U95" s="313"/>
      <c r="V95" s="313"/>
      <c r="W95" s="313"/>
      <c r="X95" s="313"/>
      <c r="Y95" s="313"/>
      <c r="Z95" s="313"/>
      <c r="AA95" s="313"/>
      <c r="AB95" s="313"/>
      <c r="AC95" s="313"/>
      <c r="AD95" s="313"/>
      <c r="AE95" s="313"/>
      <c r="AF95" s="313"/>
      <c r="AG95" s="314">
        <f>'Oprava podláh a rekon...'!J30</f>
        <v>0</v>
      </c>
      <c r="AH95" s="315"/>
      <c r="AI95" s="315"/>
      <c r="AJ95" s="315"/>
      <c r="AK95" s="315"/>
      <c r="AL95" s="315"/>
      <c r="AM95" s="315"/>
      <c r="AN95" s="314">
        <f>SUM(AG95,AT95)</f>
        <v>0</v>
      </c>
      <c r="AO95" s="315"/>
      <c r="AP95" s="315"/>
      <c r="AQ95" s="99" t="s">
        <v>83</v>
      </c>
      <c r="AR95" s="100"/>
      <c r="AS95" s="101">
        <v>0</v>
      </c>
      <c r="AT95" s="102">
        <f>ROUND(SUM(AV95:AW95),2)</f>
        <v>0</v>
      </c>
      <c r="AU95" s="103">
        <f>'Oprava podláh a rekon...'!P136</f>
        <v>0</v>
      </c>
      <c r="AV95" s="102">
        <f>'Oprava podláh a rekon...'!J33</f>
        <v>0</v>
      </c>
      <c r="AW95" s="102">
        <f>'Oprava podláh a rekon...'!J34</f>
        <v>0</v>
      </c>
      <c r="AX95" s="102">
        <f>'Oprava podláh a rekon...'!J35</f>
        <v>0</v>
      </c>
      <c r="AY95" s="102">
        <f>'Oprava podláh a rekon...'!J36</f>
        <v>0</v>
      </c>
      <c r="AZ95" s="102">
        <f>'Oprava podláh a rekon...'!F33</f>
        <v>0</v>
      </c>
      <c r="BA95" s="102">
        <f>'Oprava podláh a rekon...'!F34</f>
        <v>0</v>
      </c>
      <c r="BB95" s="102">
        <f>'Oprava podláh a rekon...'!F35</f>
        <v>0</v>
      </c>
      <c r="BC95" s="102">
        <f>'Oprava podláh a rekon...'!F36</f>
        <v>0</v>
      </c>
      <c r="BD95" s="104">
        <f>'Oprava podláh a rekon...'!F37</f>
        <v>0</v>
      </c>
      <c r="BT95" s="105" t="s">
        <v>12</v>
      </c>
      <c r="BV95" s="105" t="s">
        <v>79</v>
      </c>
      <c r="BW95" s="105" t="s">
        <v>84</v>
      </c>
      <c r="BX95" s="105" t="s">
        <v>5</v>
      </c>
      <c r="CL95" s="105" t="s">
        <v>1</v>
      </c>
      <c r="CM95" s="105" t="s">
        <v>77</v>
      </c>
    </row>
    <row r="96" spans="1:91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1"/>
    </row>
    <row r="97" spans="1:89" s="2" customFormat="1" ht="30" customHeight="1">
      <c r="A97" s="36"/>
      <c r="B97" s="37"/>
      <c r="C97" s="84" t="s">
        <v>85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89">
        <f>ROUND(SUM(AG98:AG101), 2)</f>
        <v>0</v>
      </c>
      <c r="AH97" s="289"/>
      <c r="AI97" s="289"/>
      <c r="AJ97" s="289"/>
      <c r="AK97" s="289"/>
      <c r="AL97" s="289"/>
      <c r="AM97" s="289"/>
      <c r="AN97" s="289">
        <f>ROUND(SUM(AN98:AN101), 2)</f>
        <v>0</v>
      </c>
      <c r="AO97" s="289"/>
      <c r="AP97" s="289"/>
      <c r="AQ97" s="106"/>
      <c r="AR97" s="39"/>
      <c r="AS97" s="77" t="s">
        <v>86</v>
      </c>
      <c r="AT97" s="78" t="s">
        <v>87</v>
      </c>
      <c r="AU97" s="78" t="s">
        <v>41</v>
      </c>
      <c r="AV97" s="79" t="s">
        <v>64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pans="1:89" s="2" customFormat="1" ht="19.95" customHeight="1">
      <c r="A98" s="36"/>
      <c r="B98" s="37"/>
      <c r="C98" s="38"/>
      <c r="D98" s="305" t="s">
        <v>88</v>
      </c>
      <c r="E98" s="305"/>
      <c r="F98" s="305"/>
      <c r="G98" s="305"/>
      <c r="H98" s="305"/>
      <c r="I98" s="305"/>
      <c r="J98" s="305"/>
      <c r="K98" s="305"/>
      <c r="L98" s="305"/>
      <c r="M98" s="305"/>
      <c r="N98" s="305"/>
      <c r="O98" s="305"/>
      <c r="P98" s="305"/>
      <c r="Q98" s="305"/>
      <c r="R98" s="305"/>
      <c r="S98" s="305"/>
      <c r="T98" s="305"/>
      <c r="U98" s="305"/>
      <c r="V98" s="305"/>
      <c r="W98" s="305"/>
      <c r="X98" s="305"/>
      <c r="Y98" s="305"/>
      <c r="Z98" s="305"/>
      <c r="AA98" s="305"/>
      <c r="AB98" s="305"/>
      <c r="AC98" s="38"/>
      <c r="AD98" s="38"/>
      <c r="AE98" s="38"/>
      <c r="AF98" s="38"/>
      <c r="AG98" s="306">
        <f>ROUND(AG94 * AS98, 2)</f>
        <v>0</v>
      </c>
      <c r="AH98" s="307"/>
      <c r="AI98" s="307"/>
      <c r="AJ98" s="307"/>
      <c r="AK98" s="307"/>
      <c r="AL98" s="307"/>
      <c r="AM98" s="307"/>
      <c r="AN98" s="307">
        <f>ROUND(AG98 + AV98, 2)</f>
        <v>0</v>
      </c>
      <c r="AO98" s="307"/>
      <c r="AP98" s="307"/>
      <c r="AQ98" s="38"/>
      <c r="AR98" s="39"/>
      <c r="AS98" s="107">
        <v>0</v>
      </c>
      <c r="AT98" s="108" t="s">
        <v>89</v>
      </c>
      <c r="AU98" s="108" t="s">
        <v>42</v>
      </c>
      <c r="AV98" s="109">
        <f>ROUND(IF(AU98="základná",AG98*L32,IF(AU98="znížená",AG98*L33,0)),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8" t="s">
        <v>90</v>
      </c>
      <c r="BY98" s="110">
        <f>IF(AU98="základná",AV98,0)</f>
        <v>0</v>
      </c>
      <c r="BZ98" s="110">
        <f>IF(AU98="znížená",AV98,0)</f>
        <v>0</v>
      </c>
      <c r="CA98" s="110">
        <v>0</v>
      </c>
      <c r="CB98" s="110">
        <v>0</v>
      </c>
      <c r="CC98" s="110">
        <v>0</v>
      </c>
      <c r="CD98" s="110">
        <f>IF(AU98="základná",AG98,0)</f>
        <v>0</v>
      </c>
      <c r="CE98" s="110">
        <f>IF(AU98="znížená",AG98,0)</f>
        <v>0</v>
      </c>
      <c r="CF98" s="110">
        <f>IF(AU98="zákl. prenesená",AG98,0)</f>
        <v>0</v>
      </c>
      <c r="CG98" s="110">
        <f>IF(AU98="zníž. prenesená",AG98,0)</f>
        <v>0</v>
      </c>
      <c r="CH98" s="110">
        <f>IF(AU98="nulová",AG98,0)</f>
        <v>0</v>
      </c>
      <c r="CI98" s="18">
        <f>IF(AU98="základná",1,IF(AU98="znížená",2,IF(AU98="zákl. prenesená",4,IF(AU98="zníž. prenesená",5,3))))</f>
        <v>1</v>
      </c>
      <c r="CJ98" s="18">
        <f>IF(AT98="stavebná časť",1,IF(AT98="investičná časť",2,3))</f>
        <v>1</v>
      </c>
      <c r="CK98" s="18" t="str">
        <f>IF(D98="Vyplň vlastné","","x")</f>
        <v>x</v>
      </c>
    </row>
    <row r="99" spans="1:89" s="2" customFormat="1" ht="19.95" customHeight="1">
      <c r="A99" s="36"/>
      <c r="B99" s="37"/>
      <c r="C99" s="38"/>
      <c r="D99" s="304" t="s">
        <v>91</v>
      </c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5"/>
      <c r="R99" s="305"/>
      <c r="S99" s="305"/>
      <c r="T99" s="305"/>
      <c r="U99" s="305"/>
      <c r="V99" s="305"/>
      <c r="W99" s="305"/>
      <c r="X99" s="305"/>
      <c r="Y99" s="305"/>
      <c r="Z99" s="305"/>
      <c r="AA99" s="305"/>
      <c r="AB99" s="305"/>
      <c r="AC99" s="38"/>
      <c r="AD99" s="38"/>
      <c r="AE99" s="38"/>
      <c r="AF99" s="38"/>
      <c r="AG99" s="306">
        <f>ROUND(AG94 * AS99, 2)</f>
        <v>0</v>
      </c>
      <c r="AH99" s="307"/>
      <c r="AI99" s="307"/>
      <c r="AJ99" s="307"/>
      <c r="AK99" s="307"/>
      <c r="AL99" s="307"/>
      <c r="AM99" s="307"/>
      <c r="AN99" s="307">
        <f>ROUND(AG99 + AV99, 2)</f>
        <v>0</v>
      </c>
      <c r="AO99" s="307"/>
      <c r="AP99" s="307"/>
      <c r="AQ99" s="38"/>
      <c r="AR99" s="39"/>
      <c r="AS99" s="107">
        <v>0</v>
      </c>
      <c r="AT99" s="108" t="s">
        <v>89</v>
      </c>
      <c r="AU99" s="108" t="s">
        <v>42</v>
      </c>
      <c r="AV99" s="109">
        <f>ROUND(IF(AU99="základná",AG99*L32,IF(AU99="znížená",AG99*L33,0)),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8" t="s">
        <v>92</v>
      </c>
      <c r="BY99" s="110">
        <f>IF(AU99="základná",AV99,0)</f>
        <v>0</v>
      </c>
      <c r="BZ99" s="110">
        <f>IF(AU99="znížená",AV99,0)</f>
        <v>0</v>
      </c>
      <c r="CA99" s="110">
        <v>0</v>
      </c>
      <c r="CB99" s="110">
        <v>0</v>
      </c>
      <c r="CC99" s="110">
        <v>0</v>
      </c>
      <c r="CD99" s="110">
        <f>IF(AU99="základná",AG99,0)</f>
        <v>0</v>
      </c>
      <c r="CE99" s="110">
        <f>IF(AU99="znížená",AG99,0)</f>
        <v>0</v>
      </c>
      <c r="CF99" s="110">
        <f>IF(AU99="zákl. prenesená",AG99,0)</f>
        <v>0</v>
      </c>
      <c r="CG99" s="110">
        <f>IF(AU99="zníž. prenesená",AG99,0)</f>
        <v>0</v>
      </c>
      <c r="CH99" s="110">
        <f>IF(AU99="nulová",AG99,0)</f>
        <v>0</v>
      </c>
      <c r="CI99" s="18">
        <f>IF(AU99="základná",1,IF(AU99="znížená",2,IF(AU99="zákl. prenesená",4,IF(AU99="zníž. prenesená",5,3))))</f>
        <v>1</v>
      </c>
      <c r="CJ99" s="18">
        <f>IF(AT99="stavebná časť",1,IF(AT99="investičná časť",2,3))</f>
        <v>1</v>
      </c>
      <c r="CK99" s="18" t="str">
        <f>IF(D99="Vyplň vlastné","","x")</f>
        <v/>
      </c>
    </row>
    <row r="100" spans="1:89" s="2" customFormat="1" ht="19.95" customHeight="1">
      <c r="A100" s="36"/>
      <c r="B100" s="37"/>
      <c r="C100" s="38"/>
      <c r="D100" s="304" t="s">
        <v>91</v>
      </c>
      <c r="E100" s="305"/>
      <c r="F100" s="305"/>
      <c r="G100" s="305"/>
      <c r="H100" s="305"/>
      <c r="I100" s="305"/>
      <c r="J100" s="305"/>
      <c r="K100" s="305"/>
      <c r="L100" s="305"/>
      <c r="M100" s="305"/>
      <c r="N100" s="305"/>
      <c r="O100" s="305"/>
      <c r="P100" s="305"/>
      <c r="Q100" s="305"/>
      <c r="R100" s="305"/>
      <c r="S100" s="305"/>
      <c r="T100" s="305"/>
      <c r="U100" s="305"/>
      <c r="V100" s="305"/>
      <c r="W100" s="305"/>
      <c r="X100" s="305"/>
      <c r="Y100" s="305"/>
      <c r="Z100" s="305"/>
      <c r="AA100" s="305"/>
      <c r="AB100" s="305"/>
      <c r="AC100" s="38"/>
      <c r="AD100" s="38"/>
      <c r="AE100" s="38"/>
      <c r="AF100" s="38"/>
      <c r="AG100" s="306">
        <f>ROUND(AG94 * AS100, 2)</f>
        <v>0</v>
      </c>
      <c r="AH100" s="307"/>
      <c r="AI100" s="307"/>
      <c r="AJ100" s="307"/>
      <c r="AK100" s="307"/>
      <c r="AL100" s="307"/>
      <c r="AM100" s="307"/>
      <c r="AN100" s="307">
        <f>ROUND(AG100 + AV100, 2)</f>
        <v>0</v>
      </c>
      <c r="AO100" s="307"/>
      <c r="AP100" s="307"/>
      <c r="AQ100" s="38"/>
      <c r="AR100" s="39"/>
      <c r="AS100" s="107">
        <v>0</v>
      </c>
      <c r="AT100" s="108" t="s">
        <v>89</v>
      </c>
      <c r="AU100" s="108" t="s">
        <v>42</v>
      </c>
      <c r="AV100" s="109">
        <f>ROUND(IF(AU100="základná",AG100*L32,IF(AU100="znížená",AG100*L33,0)),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8" t="s">
        <v>92</v>
      </c>
      <c r="BY100" s="110">
        <f>IF(AU100="základná",AV100,0)</f>
        <v>0</v>
      </c>
      <c r="BZ100" s="110">
        <f>IF(AU100="znížená",AV100,0)</f>
        <v>0</v>
      </c>
      <c r="CA100" s="110">
        <v>0</v>
      </c>
      <c r="CB100" s="110">
        <v>0</v>
      </c>
      <c r="CC100" s="110">
        <v>0</v>
      </c>
      <c r="CD100" s="110">
        <f>IF(AU100="základná",AG100,0)</f>
        <v>0</v>
      </c>
      <c r="CE100" s="110">
        <f>IF(AU100="znížená",AG100,0)</f>
        <v>0</v>
      </c>
      <c r="CF100" s="110">
        <f>IF(AU100="zákl. prenesená",AG100,0)</f>
        <v>0</v>
      </c>
      <c r="CG100" s="110">
        <f>IF(AU100="zníž. prenesená",AG100,0)</f>
        <v>0</v>
      </c>
      <c r="CH100" s="110">
        <f>IF(AU100="nulová",AG100,0)</f>
        <v>0</v>
      </c>
      <c r="CI100" s="18">
        <f>IF(AU100="základná",1,IF(AU100="znížená",2,IF(AU100="zákl. prenesená",4,IF(AU100="zníž. prenesená",5,3))))</f>
        <v>1</v>
      </c>
      <c r="CJ100" s="18">
        <f>IF(AT100="stavebná časť",1,IF(AT100="investičná časť",2,3))</f>
        <v>1</v>
      </c>
      <c r="CK100" s="18" t="str">
        <f>IF(D100="Vyplň vlastné","","x")</f>
        <v/>
      </c>
    </row>
    <row r="101" spans="1:89" s="2" customFormat="1" ht="19.95" customHeight="1">
      <c r="A101" s="36"/>
      <c r="B101" s="37"/>
      <c r="C101" s="38"/>
      <c r="D101" s="304" t="s">
        <v>91</v>
      </c>
      <c r="E101" s="305"/>
      <c r="F101" s="305"/>
      <c r="G101" s="305"/>
      <c r="H101" s="305"/>
      <c r="I101" s="305"/>
      <c r="J101" s="305"/>
      <c r="K101" s="305"/>
      <c r="L101" s="305"/>
      <c r="M101" s="305"/>
      <c r="N101" s="305"/>
      <c r="O101" s="305"/>
      <c r="P101" s="305"/>
      <c r="Q101" s="305"/>
      <c r="R101" s="305"/>
      <c r="S101" s="305"/>
      <c r="T101" s="305"/>
      <c r="U101" s="305"/>
      <c r="V101" s="305"/>
      <c r="W101" s="305"/>
      <c r="X101" s="305"/>
      <c r="Y101" s="305"/>
      <c r="Z101" s="305"/>
      <c r="AA101" s="305"/>
      <c r="AB101" s="305"/>
      <c r="AC101" s="38"/>
      <c r="AD101" s="38"/>
      <c r="AE101" s="38"/>
      <c r="AF101" s="38"/>
      <c r="AG101" s="306">
        <f>ROUND(AG94 * AS101, 2)</f>
        <v>0</v>
      </c>
      <c r="AH101" s="307"/>
      <c r="AI101" s="307"/>
      <c r="AJ101" s="307"/>
      <c r="AK101" s="307"/>
      <c r="AL101" s="307"/>
      <c r="AM101" s="307"/>
      <c r="AN101" s="307">
        <f>ROUND(AG101 + AV101, 2)</f>
        <v>0</v>
      </c>
      <c r="AO101" s="307"/>
      <c r="AP101" s="307"/>
      <c r="AQ101" s="38"/>
      <c r="AR101" s="39"/>
      <c r="AS101" s="111">
        <v>0</v>
      </c>
      <c r="AT101" s="112" t="s">
        <v>89</v>
      </c>
      <c r="AU101" s="112" t="s">
        <v>42</v>
      </c>
      <c r="AV101" s="113">
        <f>ROUND(IF(AU101="základná",AG101*L32,IF(AU101="znížená",AG101*L33,0)),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8" t="s">
        <v>92</v>
      </c>
      <c r="BY101" s="110">
        <f>IF(AU101="základná",AV101,0)</f>
        <v>0</v>
      </c>
      <c r="BZ101" s="110">
        <f>IF(AU101="znížená",AV101,0)</f>
        <v>0</v>
      </c>
      <c r="CA101" s="110">
        <v>0</v>
      </c>
      <c r="CB101" s="110">
        <v>0</v>
      </c>
      <c r="CC101" s="110">
        <v>0</v>
      </c>
      <c r="CD101" s="110">
        <f>IF(AU101="základná",AG101,0)</f>
        <v>0</v>
      </c>
      <c r="CE101" s="110">
        <f>IF(AU101="znížená",AG101,0)</f>
        <v>0</v>
      </c>
      <c r="CF101" s="110">
        <f>IF(AU101="zákl. prenesená",AG101,0)</f>
        <v>0</v>
      </c>
      <c r="CG101" s="110">
        <f>IF(AU101="zníž. prenesená",AG101,0)</f>
        <v>0</v>
      </c>
      <c r="CH101" s="110">
        <f>IF(AU101="nulová",AG101,0)</f>
        <v>0</v>
      </c>
      <c r="CI101" s="18">
        <f>IF(AU101="základná",1,IF(AU101="znížená",2,IF(AU101="zákl. prenesená",4,IF(AU101="zníž. prenesená",5,3))))</f>
        <v>1</v>
      </c>
      <c r="CJ101" s="18">
        <f>IF(AT101="stavebná časť",1,IF(AT101="investičná časť",2,3))</f>
        <v>1</v>
      </c>
      <c r="CK101" s="18" t="str">
        <f>IF(D101="Vyplň vlastné","","x")</f>
        <v/>
      </c>
    </row>
    <row r="102" spans="1:89" s="2" customFormat="1" ht="10.8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9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pans="1:89" s="2" customFormat="1" ht="30" customHeight="1">
      <c r="A103" s="36"/>
      <c r="B103" s="37"/>
      <c r="C103" s="114" t="s">
        <v>93</v>
      </c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290">
        <f>ROUND(AG94 + AG97, 2)</f>
        <v>0</v>
      </c>
      <c r="AH103" s="290"/>
      <c r="AI103" s="290"/>
      <c r="AJ103" s="290"/>
      <c r="AK103" s="290"/>
      <c r="AL103" s="290"/>
      <c r="AM103" s="290"/>
      <c r="AN103" s="290">
        <f>ROUND(AN94 + AN97, 2)</f>
        <v>0</v>
      </c>
      <c r="AO103" s="290"/>
      <c r="AP103" s="290"/>
      <c r="AQ103" s="115"/>
      <c r="AR103" s="39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pans="1:89" s="2" customFormat="1" ht="6.9" customHeight="1">
      <c r="A104" s="36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sheetProtection algorithmName="SHA-512" hashValue="LSDPwbH+8JW5WYesykcHuU4+zXn2RC+BiBBT/gJBB6D8ePgzuvHcw3+a5HQ7UY+oWWeOdKUVBvsvLa1O/Z9rfw==" saltValue="oHmHwkosEohYdbS2OBB2aOp/GobmNdUiz6BWqgwXdXugXyKFs/GknKW3TqDRRq7ODC76QvzDbCrgEMfQDmvaZg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 - Oprava podláh a reko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933"/>
  <sheetViews>
    <sheetView showGridLines="0" tabSelected="1" topLeftCell="A900" zoomScale="90" zoomScaleNormal="90" workbookViewId="0">
      <selection activeCell="I927" sqref="I92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6.85546875" style="1" bestFit="1" customWidth="1"/>
    <col min="9" max="9" width="20.140625" style="116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6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8" t="s">
        <v>84</v>
      </c>
    </row>
    <row r="3" spans="1:46" s="1" customFormat="1" ht="6.9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77</v>
      </c>
    </row>
    <row r="4" spans="1:46" s="1" customFormat="1" ht="24.9" customHeight="1">
      <c r="B4" s="21"/>
      <c r="D4" s="120" t="s">
        <v>94</v>
      </c>
      <c r="I4" s="116"/>
      <c r="L4" s="21"/>
      <c r="M4" s="121" t="s">
        <v>9</v>
      </c>
      <c r="AT4" s="18" t="s">
        <v>4</v>
      </c>
    </row>
    <row r="5" spans="1:46" s="1" customFormat="1" ht="6.9" customHeight="1">
      <c r="B5" s="21"/>
      <c r="I5" s="116"/>
      <c r="L5" s="21"/>
    </row>
    <row r="6" spans="1:46" s="1" customFormat="1" ht="12" customHeight="1">
      <c r="B6" s="21"/>
      <c r="D6" s="122" t="s">
        <v>14</v>
      </c>
      <c r="I6" s="116"/>
      <c r="L6" s="21"/>
    </row>
    <row r="7" spans="1:46" s="1" customFormat="1" ht="16.5" customHeight="1">
      <c r="B7" s="21"/>
      <c r="E7" s="331" t="str">
        <f>'Rekapitulácia stavby'!K6</f>
        <v>NBS ústredie</v>
      </c>
      <c r="F7" s="332"/>
      <c r="G7" s="332"/>
      <c r="H7" s="332"/>
      <c r="I7" s="116"/>
      <c r="L7" s="21"/>
    </row>
    <row r="8" spans="1:46" s="2" customFormat="1" ht="12" customHeight="1">
      <c r="A8" s="36"/>
      <c r="B8" s="39"/>
      <c r="C8" s="36"/>
      <c r="D8" s="122" t="s">
        <v>95</v>
      </c>
      <c r="E8" s="36"/>
      <c r="F8" s="36"/>
      <c r="G8" s="36"/>
      <c r="H8" s="36"/>
      <c r="I8" s="123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39"/>
      <c r="C9" s="36"/>
      <c r="D9" s="36"/>
      <c r="E9" s="333" t="s">
        <v>96</v>
      </c>
      <c r="F9" s="334"/>
      <c r="G9" s="334"/>
      <c r="H9" s="334"/>
      <c r="I9" s="123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39"/>
      <c r="C10" s="36"/>
      <c r="D10" s="36"/>
      <c r="E10" s="36"/>
      <c r="F10" s="36"/>
      <c r="G10" s="36"/>
      <c r="H10" s="36"/>
      <c r="I10" s="123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39"/>
      <c r="C11" s="36"/>
      <c r="D11" s="122" t="s">
        <v>16</v>
      </c>
      <c r="E11" s="36"/>
      <c r="F11" s="124" t="s">
        <v>1</v>
      </c>
      <c r="G11" s="36"/>
      <c r="H11" s="36"/>
      <c r="I11" s="125" t="s">
        <v>17</v>
      </c>
      <c r="J11" s="124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39"/>
      <c r="C12" s="36"/>
      <c r="D12" s="122" t="s">
        <v>18</v>
      </c>
      <c r="E12" s="36"/>
      <c r="F12" s="124" t="s">
        <v>19</v>
      </c>
      <c r="G12" s="36"/>
      <c r="H12" s="36"/>
      <c r="I12" s="125" t="s">
        <v>20</v>
      </c>
      <c r="J12" s="126" t="str">
        <f>'Rekapitulácia stavby'!AN8</f>
        <v>11. 7. 2019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39"/>
      <c r="C13" s="36"/>
      <c r="D13" s="36"/>
      <c r="E13" s="36"/>
      <c r="F13" s="36"/>
      <c r="G13" s="36"/>
      <c r="H13" s="36"/>
      <c r="I13" s="123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39"/>
      <c r="C14" s="36"/>
      <c r="D14" s="122" t="s">
        <v>22</v>
      </c>
      <c r="E14" s="36"/>
      <c r="F14" s="36"/>
      <c r="G14" s="36"/>
      <c r="H14" s="36"/>
      <c r="I14" s="125" t="s">
        <v>23</v>
      </c>
      <c r="J14" s="124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39"/>
      <c r="C15" s="36"/>
      <c r="D15" s="36"/>
      <c r="E15" s="124" t="s">
        <v>24</v>
      </c>
      <c r="F15" s="36"/>
      <c r="G15" s="36"/>
      <c r="H15" s="36"/>
      <c r="I15" s="125" t="s">
        <v>25</v>
      </c>
      <c r="J15" s="124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39"/>
      <c r="C16" s="36"/>
      <c r="D16" s="36"/>
      <c r="E16" s="36"/>
      <c r="F16" s="36"/>
      <c r="G16" s="36"/>
      <c r="H16" s="36"/>
      <c r="I16" s="123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39"/>
      <c r="C17" s="36"/>
      <c r="D17" s="122" t="s">
        <v>26</v>
      </c>
      <c r="E17" s="36"/>
      <c r="F17" s="36"/>
      <c r="G17" s="36"/>
      <c r="H17" s="36"/>
      <c r="I17" s="125" t="s">
        <v>23</v>
      </c>
      <c r="J17" s="31" t="str">
        <f>'Rekapitulácia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39"/>
      <c r="C18" s="36"/>
      <c r="D18" s="36"/>
      <c r="E18" s="335" t="str">
        <f>'Rekapitulácia stavby'!E14</f>
        <v>Vyplň údaj</v>
      </c>
      <c r="F18" s="336"/>
      <c r="G18" s="336"/>
      <c r="H18" s="336"/>
      <c r="I18" s="125" t="s">
        <v>25</v>
      </c>
      <c r="J18" s="31" t="str">
        <f>'Rekapitulácia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39"/>
      <c r="C19" s="36"/>
      <c r="D19" s="36"/>
      <c r="E19" s="36"/>
      <c r="F19" s="36"/>
      <c r="G19" s="36"/>
      <c r="H19" s="36"/>
      <c r="I19" s="123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39"/>
      <c r="C20" s="36"/>
      <c r="D20" s="122" t="s">
        <v>28</v>
      </c>
      <c r="E20" s="36"/>
      <c r="F20" s="36"/>
      <c r="G20" s="36"/>
      <c r="H20" s="36"/>
      <c r="I20" s="125" t="s">
        <v>23</v>
      </c>
      <c r="J20" s="124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39"/>
      <c r="C21" s="36"/>
      <c r="D21" s="36"/>
      <c r="E21" s="124" t="s">
        <v>29</v>
      </c>
      <c r="F21" s="36"/>
      <c r="G21" s="36"/>
      <c r="H21" s="36"/>
      <c r="I21" s="125" t="s">
        <v>25</v>
      </c>
      <c r="J21" s="124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39"/>
      <c r="C22" s="36"/>
      <c r="D22" s="36"/>
      <c r="E22" s="36"/>
      <c r="F22" s="36"/>
      <c r="G22" s="36"/>
      <c r="H22" s="36"/>
      <c r="I22" s="123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39"/>
      <c r="C23" s="36"/>
      <c r="D23" s="122" t="s">
        <v>32</v>
      </c>
      <c r="E23" s="36"/>
      <c r="F23" s="36"/>
      <c r="G23" s="36"/>
      <c r="H23" s="36"/>
      <c r="I23" s="125" t="s">
        <v>23</v>
      </c>
      <c r="J23" s="124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39"/>
      <c r="C24" s="36"/>
      <c r="D24" s="36"/>
      <c r="E24" s="124" t="s">
        <v>33</v>
      </c>
      <c r="F24" s="36"/>
      <c r="G24" s="36"/>
      <c r="H24" s="36"/>
      <c r="I24" s="125" t="s">
        <v>25</v>
      </c>
      <c r="J24" s="124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39"/>
      <c r="C25" s="36"/>
      <c r="D25" s="36"/>
      <c r="E25" s="36"/>
      <c r="F25" s="36"/>
      <c r="G25" s="36"/>
      <c r="H25" s="36"/>
      <c r="I25" s="123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39"/>
      <c r="C26" s="36"/>
      <c r="D26" s="122" t="s">
        <v>34</v>
      </c>
      <c r="E26" s="36"/>
      <c r="F26" s="36"/>
      <c r="G26" s="36"/>
      <c r="H26" s="36"/>
      <c r="I26" s="123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27"/>
      <c r="B27" s="128"/>
      <c r="C27" s="127"/>
      <c r="D27" s="127"/>
      <c r="E27" s="337" t="s">
        <v>1</v>
      </c>
      <c r="F27" s="337"/>
      <c r="G27" s="337"/>
      <c r="H27" s="337"/>
      <c r="I27" s="129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pans="1:31" s="2" customFormat="1" ht="6.9" customHeight="1">
      <c r="A28" s="36"/>
      <c r="B28" s="39"/>
      <c r="C28" s="36"/>
      <c r="D28" s="36"/>
      <c r="E28" s="36"/>
      <c r="F28" s="36"/>
      <c r="G28" s="36"/>
      <c r="H28" s="36"/>
      <c r="I28" s="123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39"/>
      <c r="C29" s="36"/>
      <c r="D29" s="131"/>
      <c r="E29" s="131"/>
      <c r="F29" s="131"/>
      <c r="G29" s="131"/>
      <c r="H29" s="131"/>
      <c r="I29" s="132"/>
      <c r="J29" s="131"/>
      <c r="K29" s="131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39"/>
      <c r="C30" s="36"/>
      <c r="D30" s="133" t="s">
        <v>37</v>
      </c>
      <c r="E30" s="36"/>
      <c r="F30" s="36"/>
      <c r="G30" s="36"/>
      <c r="H30" s="36"/>
      <c r="I30" s="123"/>
      <c r="J30" s="134">
        <f>ROUND(J136,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39"/>
      <c r="C31" s="36"/>
      <c r="D31" s="131"/>
      <c r="E31" s="131"/>
      <c r="F31" s="131"/>
      <c r="G31" s="131"/>
      <c r="H31" s="131"/>
      <c r="I31" s="132"/>
      <c r="J31" s="131"/>
      <c r="K31" s="131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39"/>
      <c r="C32" s="36"/>
      <c r="D32" s="36"/>
      <c r="E32" s="36"/>
      <c r="F32" s="135" t="s">
        <v>39</v>
      </c>
      <c r="G32" s="36"/>
      <c r="H32" s="36"/>
      <c r="I32" s="136" t="s">
        <v>38</v>
      </c>
      <c r="J32" s="135" t="s">
        <v>40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39"/>
      <c r="C33" s="36"/>
      <c r="D33" s="137" t="s">
        <v>41</v>
      </c>
      <c r="E33" s="122" t="s">
        <v>42</v>
      </c>
      <c r="F33" s="138">
        <f>ROUND((SUM(BE136:BE932)),  2)</f>
        <v>0</v>
      </c>
      <c r="G33" s="36"/>
      <c r="H33" s="36"/>
      <c r="I33" s="139">
        <v>0.2</v>
      </c>
      <c r="J33" s="138">
        <f>ROUND(((SUM(BE136:BE932))*I33),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39"/>
      <c r="C34" s="36"/>
      <c r="D34" s="36"/>
      <c r="E34" s="122" t="s">
        <v>43</v>
      </c>
      <c r="F34" s="138">
        <f>ROUND((SUM(BF136:BF932)),  2)</f>
        <v>0</v>
      </c>
      <c r="G34" s="36"/>
      <c r="H34" s="36"/>
      <c r="I34" s="139">
        <v>0.2</v>
      </c>
      <c r="J34" s="138">
        <f>ROUND(((SUM(BF136:BF932))*I34),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39"/>
      <c r="C35" s="36"/>
      <c r="D35" s="36"/>
      <c r="E35" s="122" t="s">
        <v>44</v>
      </c>
      <c r="F35" s="138">
        <f>ROUND((SUM(BG136:BG932)),  2)</f>
        <v>0</v>
      </c>
      <c r="G35" s="36"/>
      <c r="H35" s="36"/>
      <c r="I35" s="139">
        <v>0.2</v>
      </c>
      <c r="J35" s="13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39"/>
      <c r="C36" s="36"/>
      <c r="D36" s="36"/>
      <c r="E36" s="122" t="s">
        <v>45</v>
      </c>
      <c r="F36" s="138">
        <f>ROUND((SUM(BH136:BH932)),  2)</f>
        <v>0</v>
      </c>
      <c r="G36" s="36"/>
      <c r="H36" s="36"/>
      <c r="I36" s="139">
        <v>0.2</v>
      </c>
      <c r="J36" s="13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39"/>
      <c r="C37" s="36"/>
      <c r="D37" s="36"/>
      <c r="E37" s="122" t="s">
        <v>46</v>
      </c>
      <c r="F37" s="138">
        <f>ROUND((SUM(BI136:BI932)),  2)</f>
        <v>0</v>
      </c>
      <c r="G37" s="36"/>
      <c r="H37" s="36"/>
      <c r="I37" s="139">
        <v>0</v>
      </c>
      <c r="J37" s="13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39"/>
      <c r="C38" s="36"/>
      <c r="D38" s="36"/>
      <c r="E38" s="36"/>
      <c r="F38" s="36"/>
      <c r="G38" s="36"/>
      <c r="H38" s="36"/>
      <c r="I38" s="123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39"/>
      <c r="C39" s="140"/>
      <c r="D39" s="141" t="s">
        <v>47</v>
      </c>
      <c r="E39" s="142"/>
      <c r="F39" s="142"/>
      <c r="G39" s="143" t="s">
        <v>48</v>
      </c>
      <c r="H39" s="144" t="s">
        <v>49</v>
      </c>
      <c r="I39" s="145"/>
      <c r="J39" s="146">
        <f>SUM(J30:J37)</f>
        <v>0</v>
      </c>
      <c r="K39" s="147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39"/>
      <c r="C40" s="36"/>
      <c r="D40" s="36"/>
      <c r="E40" s="36"/>
      <c r="F40" s="36"/>
      <c r="G40" s="36"/>
      <c r="H40" s="36"/>
      <c r="I40" s="123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1" customFormat="1" ht="14.4" customHeight="1">
      <c r="B41" s="21"/>
      <c r="I41" s="116"/>
      <c r="L41" s="21"/>
    </row>
    <row r="42" spans="1:31" s="1" customFormat="1" ht="14.4" customHeight="1">
      <c r="B42" s="21"/>
      <c r="I42" s="116"/>
      <c r="L42" s="21"/>
    </row>
    <row r="43" spans="1:31" s="1" customFormat="1" ht="14.4" customHeight="1">
      <c r="B43" s="21"/>
      <c r="I43" s="116"/>
      <c r="L43" s="21"/>
    </row>
    <row r="44" spans="1:31" s="1" customFormat="1" ht="14.4" customHeight="1">
      <c r="B44" s="21"/>
      <c r="I44" s="116"/>
      <c r="L44" s="21"/>
    </row>
    <row r="45" spans="1:31" s="1" customFormat="1" ht="14.4" customHeight="1">
      <c r="B45" s="21"/>
      <c r="I45" s="116"/>
      <c r="L45" s="21"/>
    </row>
    <row r="46" spans="1:31" s="1" customFormat="1" ht="14.4" customHeight="1">
      <c r="B46" s="21"/>
      <c r="I46" s="116"/>
      <c r="L46" s="21"/>
    </row>
    <row r="47" spans="1:31" s="1" customFormat="1" ht="14.4" customHeight="1">
      <c r="B47" s="21"/>
      <c r="I47" s="116"/>
      <c r="L47" s="21"/>
    </row>
    <row r="48" spans="1:31" s="1" customFormat="1" ht="14.4" customHeight="1">
      <c r="B48" s="21"/>
      <c r="I48" s="116"/>
      <c r="L48" s="21"/>
    </row>
    <row r="49" spans="1:31" s="1" customFormat="1" ht="14.4" customHeight="1">
      <c r="B49" s="21"/>
      <c r="I49" s="116"/>
      <c r="L49" s="21"/>
    </row>
    <row r="50" spans="1:31" s="2" customFormat="1" ht="14.4" customHeight="1">
      <c r="B50" s="53"/>
      <c r="D50" s="148" t="s">
        <v>50</v>
      </c>
      <c r="E50" s="149"/>
      <c r="F50" s="149"/>
      <c r="G50" s="148" t="s">
        <v>51</v>
      </c>
      <c r="H50" s="149"/>
      <c r="I50" s="150"/>
      <c r="J50" s="149"/>
      <c r="K50" s="149"/>
      <c r="L50" s="5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6"/>
      <c r="B61" s="39"/>
      <c r="C61" s="36"/>
      <c r="D61" s="151" t="s">
        <v>52</v>
      </c>
      <c r="E61" s="152"/>
      <c r="F61" s="153" t="s">
        <v>53</v>
      </c>
      <c r="G61" s="151" t="s">
        <v>52</v>
      </c>
      <c r="H61" s="152"/>
      <c r="I61" s="154"/>
      <c r="J61" s="155" t="s">
        <v>53</v>
      </c>
      <c r="K61" s="15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6"/>
      <c r="B65" s="39"/>
      <c r="C65" s="36"/>
      <c r="D65" s="148" t="s">
        <v>54</v>
      </c>
      <c r="E65" s="156"/>
      <c r="F65" s="156"/>
      <c r="G65" s="148" t="s">
        <v>55</v>
      </c>
      <c r="H65" s="156"/>
      <c r="I65" s="157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6"/>
      <c r="B76" s="39"/>
      <c r="C76" s="36"/>
      <c r="D76" s="151" t="s">
        <v>52</v>
      </c>
      <c r="E76" s="152"/>
      <c r="F76" s="153" t="s">
        <v>53</v>
      </c>
      <c r="G76" s="151" t="s">
        <v>52</v>
      </c>
      <c r="H76" s="152"/>
      <c r="I76" s="154"/>
      <c r="J76" s="155" t="s">
        <v>53</v>
      </c>
      <c r="K76" s="15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" customHeight="1">
      <c r="A77" s="36"/>
      <c r="B77" s="158"/>
      <c r="C77" s="159"/>
      <c r="D77" s="159"/>
      <c r="E77" s="159"/>
      <c r="F77" s="159"/>
      <c r="G77" s="159"/>
      <c r="H77" s="159"/>
      <c r="I77" s="160"/>
      <c r="J77" s="159"/>
      <c r="K77" s="1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" customHeight="1">
      <c r="A81" s="36"/>
      <c r="B81" s="161"/>
      <c r="C81" s="162"/>
      <c r="D81" s="162"/>
      <c r="E81" s="162"/>
      <c r="F81" s="162"/>
      <c r="G81" s="162"/>
      <c r="H81" s="162"/>
      <c r="I81" s="163"/>
      <c r="J81" s="162"/>
      <c r="K81" s="162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" customHeight="1">
      <c r="A82" s="36"/>
      <c r="B82" s="37"/>
      <c r="C82" s="24" t="s">
        <v>97</v>
      </c>
      <c r="D82" s="38"/>
      <c r="E82" s="38"/>
      <c r="F82" s="38"/>
      <c r="G82" s="38"/>
      <c r="H82" s="38"/>
      <c r="I82" s="123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123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14</v>
      </c>
      <c r="D84" s="38"/>
      <c r="E84" s="38"/>
      <c r="F84" s="38"/>
      <c r="G84" s="38"/>
      <c r="H84" s="38"/>
      <c r="I84" s="123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29" t="str">
        <f>E7</f>
        <v>NBS ústredie</v>
      </c>
      <c r="F85" s="330"/>
      <c r="G85" s="330"/>
      <c r="H85" s="330"/>
      <c r="I85" s="123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95</v>
      </c>
      <c r="D86" s="38"/>
      <c r="E86" s="38"/>
      <c r="F86" s="38"/>
      <c r="G86" s="38"/>
      <c r="H86" s="38"/>
      <c r="I86" s="123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317" t="str">
        <f>E9</f>
        <v xml:space="preserve">1 - Oprava podláh a rekonštrukcia garáží 1.pp,2.pp,3.pp </v>
      </c>
      <c r="F87" s="328"/>
      <c r="G87" s="328"/>
      <c r="H87" s="328"/>
      <c r="I87" s="123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" customHeight="1">
      <c r="A88" s="36"/>
      <c r="B88" s="37"/>
      <c r="C88" s="38"/>
      <c r="D88" s="38"/>
      <c r="E88" s="38"/>
      <c r="F88" s="38"/>
      <c r="G88" s="38"/>
      <c r="H88" s="38"/>
      <c r="I88" s="123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18</v>
      </c>
      <c r="D89" s="38"/>
      <c r="E89" s="38"/>
      <c r="F89" s="28" t="str">
        <f>F12</f>
        <v>Bratislava</v>
      </c>
      <c r="G89" s="38"/>
      <c r="H89" s="38"/>
      <c r="I89" s="125" t="s">
        <v>20</v>
      </c>
      <c r="J89" s="68" t="str">
        <f>IF(J12="","",J12)</f>
        <v>11. 7. 2019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" customHeight="1">
      <c r="A90" s="36"/>
      <c r="B90" s="37"/>
      <c r="C90" s="38"/>
      <c r="D90" s="38"/>
      <c r="E90" s="38"/>
      <c r="F90" s="38"/>
      <c r="G90" s="38"/>
      <c r="H90" s="38"/>
      <c r="I90" s="123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40.049999999999997" customHeight="1">
      <c r="A91" s="36"/>
      <c r="B91" s="37"/>
      <c r="C91" s="30" t="s">
        <v>22</v>
      </c>
      <c r="D91" s="38"/>
      <c r="E91" s="38"/>
      <c r="F91" s="28" t="str">
        <f>E15</f>
        <v>Národná banka Slovenska</v>
      </c>
      <c r="G91" s="38"/>
      <c r="H91" s="38"/>
      <c r="I91" s="125" t="s">
        <v>28</v>
      </c>
      <c r="J91" s="33" t="str">
        <f>E21</f>
        <v>B.K.P.Š. spol.s.r.o. Bratislava 931 02 Nobelova 34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15" customHeight="1">
      <c r="A92" s="36"/>
      <c r="B92" s="37"/>
      <c r="C92" s="30" t="s">
        <v>26</v>
      </c>
      <c r="D92" s="38"/>
      <c r="E92" s="38"/>
      <c r="F92" s="28" t="str">
        <f>IF(E18="","",E18)</f>
        <v>Vyplň údaj</v>
      </c>
      <c r="G92" s="38"/>
      <c r="H92" s="38"/>
      <c r="I92" s="125" t="s">
        <v>32</v>
      </c>
      <c r="J92" s="33" t="str">
        <f>E24</f>
        <v>Tordaji Ľubomír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23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4" t="s">
        <v>98</v>
      </c>
      <c r="D94" s="115"/>
      <c r="E94" s="115"/>
      <c r="F94" s="115"/>
      <c r="G94" s="115"/>
      <c r="H94" s="115"/>
      <c r="I94" s="165"/>
      <c r="J94" s="166" t="s">
        <v>99</v>
      </c>
      <c r="K94" s="11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123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8" customHeight="1">
      <c r="A96" s="36"/>
      <c r="B96" s="37"/>
      <c r="C96" s="167" t="s">
        <v>100</v>
      </c>
      <c r="D96" s="38"/>
      <c r="E96" s="38"/>
      <c r="F96" s="38"/>
      <c r="G96" s="38"/>
      <c r="H96" s="38"/>
      <c r="I96" s="123"/>
      <c r="J96" s="86">
        <f>J136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101</v>
      </c>
    </row>
    <row r="97" spans="2:12" s="9" customFormat="1" ht="24.9" customHeight="1">
      <c r="B97" s="168"/>
      <c r="C97" s="169"/>
      <c r="D97" s="170" t="s">
        <v>102</v>
      </c>
      <c r="E97" s="171"/>
      <c r="F97" s="171"/>
      <c r="G97" s="171"/>
      <c r="H97" s="171"/>
      <c r="I97" s="172"/>
      <c r="J97" s="173">
        <f>J137</f>
        <v>0</v>
      </c>
      <c r="K97" s="169"/>
      <c r="L97" s="174"/>
    </row>
    <row r="98" spans="2:12" s="10" customFormat="1" ht="19.95" customHeight="1">
      <c r="B98" s="175"/>
      <c r="C98" s="176"/>
      <c r="D98" s="177" t="s">
        <v>103</v>
      </c>
      <c r="E98" s="178"/>
      <c r="F98" s="178"/>
      <c r="G98" s="178"/>
      <c r="H98" s="178"/>
      <c r="I98" s="179"/>
      <c r="J98" s="180">
        <f>J138</f>
        <v>0</v>
      </c>
      <c r="K98" s="176"/>
      <c r="L98" s="181"/>
    </row>
    <row r="99" spans="2:12" s="10" customFormat="1" ht="19.95" customHeight="1">
      <c r="B99" s="175"/>
      <c r="C99" s="176"/>
      <c r="D99" s="177" t="s">
        <v>104</v>
      </c>
      <c r="E99" s="178"/>
      <c r="F99" s="178"/>
      <c r="G99" s="178"/>
      <c r="H99" s="178"/>
      <c r="I99" s="179"/>
      <c r="J99" s="180">
        <f>J146</f>
        <v>0</v>
      </c>
      <c r="K99" s="176"/>
      <c r="L99" s="181"/>
    </row>
    <row r="100" spans="2:12" s="10" customFormat="1" ht="19.95" customHeight="1">
      <c r="B100" s="175"/>
      <c r="C100" s="176"/>
      <c r="D100" s="177" t="s">
        <v>105</v>
      </c>
      <c r="E100" s="178"/>
      <c r="F100" s="178"/>
      <c r="G100" s="178"/>
      <c r="H100" s="178"/>
      <c r="I100" s="179"/>
      <c r="J100" s="180">
        <f>J259</f>
        <v>0</v>
      </c>
      <c r="K100" s="176"/>
      <c r="L100" s="181"/>
    </row>
    <row r="101" spans="2:12" s="10" customFormat="1" ht="19.95" customHeight="1">
      <c r="B101" s="175"/>
      <c r="C101" s="176"/>
      <c r="D101" s="177" t="s">
        <v>106</v>
      </c>
      <c r="E101" s="178"/>
      <c r="F101" s="178"/>
      <c r="G101" s="178"/>
      <c r="H101" s="178"/>
      <c r="I101" s="179"/>
      <c r="J101" s="180">
        <f>J330</f>
        <v>0</v>
      </c>
      <c r="K101" s="176"/>
      <c r="L101" s="181"/>
    </row>
    <row r="102" spans="2:12" s="10" customFormat="1" ht="19.95" customHeight="1">
      <c r="B102" s="175"/>
      <c r="C102" s="176"/>
      <c r="D102" s="177" t="s">
        <v>107</v>
      </c>
      <c r="E102" s="178"/>
      <c r="F102" s="178"/>
      <c r="G102" s="178"/>
      <c r="H102" s="178"/>
      <c r="I102" s="179"/>
      <c r="J102" s="180">
        <f>J474</f>
        <v>0</v>
      </c>
      <c r="K102" s="176"/>
      <c r="L102" s="181"/>
    </row>
    <row r="103" spans="2:12" s="10" customFormat="1" ht="19.95" customHeight="1">
      <c r="B103" s="175"/>
      <c r="C103" s="176"/>
      <c r="D103" s="177" t="s">
        <v>108</v>
      </c>
      <c r="E103" s="178"/>
      <c r="F103" s="178"/>
      <c r="G103" s="178"/>
      <c r="H103" s="178"/>
      <c r="I103" s="179"/>
      <c r="J103" s="180">
        <f>J715</f>
        <v>0</v>
      </c>
      <c r="K103" s="176"/>
      <c r="L103" s="181"/>
    </row>
    <row r="104" spans="2:12" s="9" customFormat="1" ht="24.9" customHeight="1">
      <c r="B104" s="168"/>
      <c r="C104" s="169"/>
      <c r="D104" s="170" t="s">
        <v>109</v>
      </c>
      <c r="E104" s="171"/>
      <c r="F104" s="171"/>
      <c r="G104" s="171"/>
      <c r="H104" s="171"/>
      <c r="I104" s="172"/>
      <c r="J104" s="173">
        <f>J717</f>
        <v>0</v>
      </c>
      <c r="K104" s="169"/>
      <c r="L104" s="174"/>
    </row>
    <row r="105" spans="2:12" s="10" customFormat="1" ht="19.95" customHeight="1">
      <c r="B105" s="175"/>
      <c r="C105" s="176"/>
      <c r="D105" s="177" t="s">
        <v>110</v>
      </c>
      <c r="E105" s="178"/>
      <c r="F105" s="178"/>
      <c r="G105" s="178"/>
      <c r="H105" s="178"/>
      <c r="I105" s="179"/>
      <c r="J105" s="180">
        <f>J718</f>
        <v>0</v>
      </c>
      <c r="K105" s="176"/>
      <c r="L105" s="181"/>
    </row>
    <row r="106" spans="2:12" s="10" customFormat="1" ht="19.95" customHeight="1">
      <c r="B106" s="175"/>
      <c r="C106" s="176"/>
      <c r="D106" s="177" t="s">
        <v>111</v>
      </c>
      <c r="E106" s="178"/>
      <c r="F106" s="178"/>
      <c r="G106" s="178"/>
      <c r="H106" s="178"/>
      <c r="I106" s="179"/>
      <c r="J106" s="180">
        <f>J764</f>
        <v>0</v>
      </c>
      <c r="K106" s="176"/>
      <c r="L106" s="181"/>
    </row>
    <row r="107" spans="2:12" s="10" customFormat="1" ht="19.95" customHeight="1">
      <c r="B107" s="175"/>
      <c r="C107" s="176"/>
      <c r="D107" s="177" t="s">
        <v>112</v>
      </c>
      <c r="E107" s="178"/>
      <c r="F107" s="178"/>
      <c r="G107" s="178"/>
      <c r="H107" s="178"/>
      <c r="I107" s="179"/>
      <c r="J107" s="180">
        <f>J770</f>
        <v>0</v>
      </c>
      <c r="K107" s="176"/>
      <c r="L107" s="181"/>
    </row>
    <row r="108" spans="2:12" s="10" customFormat="1" ht="19.95" customHeight="1">
      <c r="B108" s="175"/>
      <c r="C108" s="176"/>
      <c r="D108" s="177" t="s">
        <v>113</v>
      </c>
      <c r="E108" s="178"/>
      <c r="F108" s="178"/>
      <c r="G108" s="178"/>
      <c r="H108" s="178"/>
      <c r="I108" s="179"/>
      <c r="J108" s="180">
        <f>J790</f>
        <v>0</v>
      </c>
      <c r="K108" s="176"/>
      <c r="L108" s="181"/>
    </row>
    <row r="109" spans="2:12" s="10" customFormat="1" ht="19.95" customHeight="1">
      <c r="B109" s="175"/>
      <c r="C109" s="176"/>
      <c r="D109" s="177" t="s">
        <v>114</v>
      </c>
      <c r="E109" s="178"/>
      <c r="F109" s="178"/>
      <c r="G109" s="178"/>
      <c r="H109" s="178"/>
      <c r="I109" s="179"/>
      <c r="J109" s="180">
        <f>J792</f>
        <v>0</v>
      </c>
      <c r="K109" s="176"/>
      <c r="L109" s="181"/>
    </row>
    <row r="110" spans="2:12" s="10" customFormat="1" ht="19.95" customHeight="1">
      <c r="B110" s="175"/>
      <c r="C110" s="176"/>
      <c r="D110" s="177" t="s">
        <v>115</v>
      </c>
      <c r="E110" s="178"/>
      <c r="F110" s="178"/>
      <c r="G110" s="178"/>
      <c r="H110" s="178"/>
      <c r="I110" s="179"/>
      <c r="J110" s="180">
        <f>J801</f>
        <v>0</v>
      </c>
      <c r="K110" s="176"/>
      <c r="L110" s="181"/>
    </row>
    <row r="111" spans="2:12" s="10" customFormat="1" ht="19.95" customHeight="1">
      <c r="B111" s="175"/>
      <c r="C111" s="176"/>
      <c r="D111" s="177" t="s">
        <v>116</v>
      </c>
      <c r="E111" s="178"/>
      <c r="F111" s="178"/>
      <c r="G111" s="178"/>
      <c r="H111" s="178"/>
      <c r="I111" s="179"/>
      <c r="J111" s="180">
        <f>J803</f>
        <v>0</v>
      </c>
      <c r="K111" s="176"/>
      <c r="L111" s="181"/>
    </row>
    <row r="112" spans="2:12" s="10" customFormat="1" ht="19.95" customHeight="1">
      <c r="B112" s="175"/>
      <c r="C112" s="176"/>
      <c r="D112" s="177" t="s">
        <v>117</v>
      </c>
      <c r="E112" s="178"/>
      <c r="F112" s="178"/>
      <c r="G112" s="178"/>
      <c r="H112" s="178"/>
      <c r="I112" s="179"/>
      <c r="J112" s="180">
        <f>J852</f>
        <v>0</v>
      </c>
      <c r="K112" s="176"/>
      <c r="L112" s="181"/>
    </row>
    <row r="113" spans="1:31" s="10" customFormat="1" ht="19.95" customHeight="1">
      <c r="B113" s="175"/>
      <c r="C113" s="176"/>
      <c r="D113" s="177" t="s">
        <v>118</v>
      </c>
      <c r="E113" s="178"/>
      <c r="F113" s="178"/>
      <c r="G113" s="178"/>
      <c r="H113" s="178"/>
      <c r="I113" s="179"/>
      <c r="J113" s="180">
        <f>J884</f>
        <v>0</v>
      </c>
      <c r="K113" s="176"/>
      <c r="L113" s="181"/>
    </row>
    <row r="114" spans="1:31" s="9" customFormat="1" ht="24.9" customHeight="1">
      <c r="B114" s="168"/>
      <c r="C114" s="169"/>
      <c r="D114" s="170" t="s">
        <v>119</v>
      </c>
      <c r="E114" s="171"/>
      <c r="F114" s="171"/>
      <c r="G114" s="171"/>
      <c r="H114" s="171"/>
      <c r="I114" s="172"/>
      <c r="J114" s="173">
        <f>J925</f>
        <v>0</v>
      </c>
      <c r="K114" s="169"/>
      <c r="L114" s="174"/>
    </row>
    <row r="115" spans="1:31" s="10" customFormat="1" ht="19.95" customHeight="1">
      <c r="B115" s="175"/>
      <c r="C115" s="176"/>
      <c r="D115" s="177" t="s">
        <v>120</v>
      </c>
      <c r="E115" s="178"/>
      <c r="F115" s="178"/>
      <c r="G115" s="178"/>
      <c r="H115" s="178"/>
      <c r="I115" s="179"/>
      <c r="J115" s="180">
        <f>J926</f>
        <v>0</v>
      </c>
      <c r="K115" s="176"/>
      <c r="L115" s="181"/>
    </row>
    <row r="116" spans="1:31" s="9" customFormat="1" ht="24.9" customHeight="1">
      <c r="B116" s="168"/>
      <c r="C116" s="169"/>
      <c r="D116" s="170" t="s">
        <v>121</v>
      </c>
      <c r="E116" s="171"/>
      <c r="F116" s="171"/>
      <c r="G116" s="171"/>
      <c r="H116" s="171"/>
      <c r="I116" s="172"/>
      <c r="J116" s="173">
        <f>J929</f>
        <v>0</v>
      </c>
      <c r="K116" s="169"/>
      <c r="L116" s="174"/>
    </row>
    <row r="117" spans="1:31" s="2" customFormat="1" ht="21.75" customHeight="1">
      <c r="A117" s="36"/>
      <c r="B117" s="37"/>
      <c r="C117" s="38"/>
      <c r="D117" s="38"/>
      <c r="E117" s="38"/>
      <c r="F117" s="38"/>
      <c r="G117" s="38"/>
      <c r="H117" s="38"/>
      <c r="I117" s="123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31" s="2" customFormat="1" ht="6.9" customHeight="1">
      <c r="A118" s="36"/>
      <c r="B118" s="56"/>
      <c r="C118" s="57"/>
      <c r="D118" s="57"/>
      <c r="E118" s="57"/>
      <c r="F118" s="57"/>
      <c r="G118" s="57"/>
      <c r="H118" s="57"/>
      <c r="I118" s="160"/>
      <c r="J118" s="57"/>
      <c r="K118" s="57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22" spans="1:31" s="2" customFormat="1" ht="6.9" customHeight="1">
      <c r="A122" s="36"/>
      <c r="B122" s="58"/>
      <c r="C122" s="59"/>
      <c r="D122" s="59"/>
      <c r="E122" s="59"/>
      <c r="F122" s="59"/>
      <c r="G122" s="59"/>
      <c r="H122" s="59"/>
      <c r="I122" s="163"/>
      <c r="J122" s="59"/>
      <c r="K122" s="59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31" s="2" customFormat="1" ht="24.9" customHeight="1">
      <c r="A123" s="36"/>
      <c r="B123" s="37"/>
      <c r="C123" s="24" t="s">
        <v>122</v>
      </c>
      <c r="D123" s="38"/>
      <c r="E123" s="38"/>
      <c r="F123" s="38"/>
      <c r="G123" s="38"/>
      <c r="H123" s="38"/>
      <c r="I123" s="123"/>
      <c r="J123" s="38"/>
      <c r="K123" s="38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31" s="2" customFormat="1" ht="6.9" customHeight="1">
      <c r="A124" s="36"/>
      <c r="B124" s="37"/>
      <c r="C124" s="38"/>
      <c r="D124" s="38"/>
      <c r="E124" s="38"/>
      <c r="F124" s="38"/>
      <c r="G124" s="38"/>
      <c r="H124" s="38"/>
      <c r="I124" s="123"/>
      <c r="J124" s="38"/>
      <c r="K124" s="38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pans="1:31" s="2" customFormat="1" ht="12" customHeight="1">
      <c r="A125" s="36"/>
      <c r="B125" s="37"/>
      <c r="C125" s="30" t="s">
        <v>14</v>
      </c>
      <c r="D125" s="38"/>
      <c r="E125" s="38"/>
      <c r="F125" s="38"/>
      <c r="G125" s="38"/>
      <c r="H125" s="38"/>
      <c r="I125" s="123"/>
      <c r="J125" s="38"/>
      <c r="K125" s="38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pans="1:31" s="2" customFormat="1" ht="16.5" customHeight="1">
      <c r="A126" s="36"/>
      <c r="B126" s="37"/>
      <c r="C126" s="38"/>
      <c r="D126" s="38"/>
      <c r="E126" s="329" t="str">
        <f>E7</f>
        <v>NBS ústredie</v>
      </c>
      <c r="F126" s="330"/>
      <c r="G126" s="330"/>
      <c r="H126" s="330"/>
      <c r="I126" s="123"/>
      <c r="J126" s="38"/>
      <c r="K126" s="38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31" s="2" customFormat="1" ht="12" customHeight="1">
      <c r="A127" s="36"/>
      <c r="B127" s="37"/>
      <c r="C127" s="30" t="s">
        <v>95</v>
      </c>
      <c r="D127" s="38"/>
      <c r="E127" s="38"/>
      <c r="F127" s="38"/>
      <c r="G127" s="38"/>
      <c r="H127" s="38"/>
      <c r="I127" s="123"/>
      <c r="J127" s="38"/>
      <c r="K127" s="38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31" s="2" customFormat="1" ht="16.5" customHeight="1">
      <c r="A128" s="36"/>
      <c r="B128" s="37"/>
      <c r="C128" s="38"/>
      <c r="D128" s="38"/>
      <c r="E128" s="317" t="str">
        <f>E9</f>
        <v xml:space="preserve">1 - Oprava podláh a rekonštrukcia garáží 1.pp,2.pp,3.pp </v>
      </c>
      <c r="F128" s="328"/>
      <c r="G128" s="328"/>
      <c r="H128" s="328"/>
      <c r="I128" s="123"/>
      <c r="J128" s="38"/>
      <c r="K128" s="38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65" s="2" customFormat="1" ht="6.9" customHeight="1">
      <c r="A129" s="36"/>
      <c r="B129" s="37"/>
      <c r="C129" s="38"/>
      <c r="D129" s="38"/>
      <c r="E129" s="38"/>
      <c r="F129" s="38"/>
      <c r="G129" s="38"/>
      <c r="H129" s="38"/>
      <c r="I129" s="123"/>
      <c r="J129" s="38"/>
      <c r="K129" s="38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pans="1:65" s="2" customFormat="1" ht="12" customHeight="1">
      <c r="A130" s="36"/>
      <c r="B130" s="37"/>
      <c r="C130" s="30" t="s">
        <v>18</v>
      </c>
      <c r="D130" s="38"/>
      <c r="E130" s="38"/>
      <c r="F130" s="28" t="str">
        <f>F12</f>
        <v>Bratislava</v>
      </c>
      <c r="G130" s="38"/>
      <c r="H130" s="38"/>
      <c r="I130" s="125" t="s">
        <v>20</v>
      </c>
      <c r="J130" s="68" t="str">
        <f>IF(J12="","",J12)</f>
        <v>11. 7. 2019</v>
      </c>
      <c r="K130" s="38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pans="1:65" s="2" customFormat="1" ht="6.9" customHeight="1">
      <c r="A131" s="36"/>
      <c r="B131" s="37"/>
      <c r="C131" s="38"/>
      <c r="D131" s="38"/>
      <c r="E131" s="38"/>
      <c r="F131" s="38"/>
      <c r="G131" s="38"/>
      <c r="H131" s="38"/>
      <c r="I131" s="123"/>
      <c r="J131" s="38"/>
      <c r="K131" s="38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65" s="2" customFormat="1" ht="40.049999999999997" customHeight="1">
      <c r="A132" s="36"/>
      <c r="B132" s="37"/>
      <c r="C132" s="30" t="s">
        <v>22</v>
      </c>
      <c r="D132" s="38"/>
      <c r="E132" s="38"/>
      <c r="F132" s="28" t="str">
        <f>E15</f>
        <v>Národná banka Slovenska</v>
      </c>
      <c r="G132" s="38"/>
      <c r="H132" s="38"/>
      <c r="I132" s="125" t="s">
        <v>28</v>
      </c>
      <c r="J132" s="33" t="str">
        <f>E21</f>
        <v>B.K.P.Š. spol.s.r.o. Bratislava 931 02 Nobelova 34</v>
      </c>
      <c r="K132" s="38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65" s="2" customFormat="1" ht="15.15" customHeight="1">
      <c r="A133" s="36"/>
      <c r="B133" s="37"/>
      <c r="C133" s="30" t="s">
        <v>26</v>
      </c>
      <c r="D133" s="38"/>
      <c r="E133" s="38"/>
      <c r="F133" s="28" t="str">
        <f>IF(E18="","",E18)</f>
        <v>Vyplň údaj</v>
      </c>
      <c r="G133" s="38"/>
      <c r="H133" s="38"/>
      <c r="I133" s="125" t="s">
        <v>32</v>
      </c>
      <c r="J133" s="33" t="str">
        <f>E24</f>
        <v>Tordaji Ľubomír</v>
      </c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65" s="2" customFormat="1" ht="10.35" customHeight="1">
      <c r="A134" s="36"/>
      <c r="B134" s="37"/>
      <c r="C134" s="38"/>
      <c r="D134" s="38"/>
      <c r="E134" s="38"/>
      <c r="F134" s="38"/>
      <c r="G134" s="38"/>
      <c r="H134" s="38"/>
      <c r="I134" s="123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65" s="11" customFormat="1" ht="29.25" customHeight="1">
      <c r="A135" s="182"/>
      <c r="B135" s="183"/>
      <c r="C135" s="184" t="s">
        <v>123</v>
      </c>
      <c r="D135" s="185" t="s">
        <v>62</v>
      </c>
      <c r="E135" s="185" t="s">
        <v>58</v>
      </c>
      <c r="F135" s="185" t="s">
        <v>59</v>
      </c>
      <c r="G135" s="185" t="s">
        <v>124</v>
      </c>
      <c r="H135" s="185" t="s">
        <v>125</v>
      </c>
      <c r="I135" s="186" t="s">
        <v>126</v>
      </c>
      <c r="J135" s="187" t="s">
        <v>99</v>
      </c>
      <c r="K135" s="188" t="s">
        <v>127</v>
      </c>
      <c r="L135" s="189"/>
      <c r="M135" s="77" t="s">
        <v>1</v>
      </c>
      <c r="N135" s="78" t="s">
        <v>41</v>
      </c>
      <c r="O135" s="78" t="s">
        <v>128</v>
      </c>
      <c r="P135" s="78" t="s">
        <v>129</v>
      </c>
      <c r="Q135" s="78" t="s">
        <v>130</v>
      </c>
      <c r="R135" s="78" t="s">
        <v>131</v>
      </c>
      <c r="S135" s="78" t="s">
        <v>132</v>
      </c>
      <c r="T135" s="79" t="s">
        <v>133</v>
      </c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</row>
    <row r="136" spans="1:65" s="2" customFormat="1" ht="22.8" customHeight="1">
      <c r="A136" s="36"/>
      <c r="B136" s="37"/>
      <c r="C136" s="84" t="s">
        <v>100</v>
      </c>
      <c r="D136" s="38"/>
      <c r="E136" s="38"/>
      <c r="F136" s="38"/>
      <c r="G136" s="38"/>
      <c r="H136" s="38"/>
      <c r="I136" s="123"/>
      <c r="J136" s="190">
        <f>BK136</f>
        <v>0</v>
      </c>
      <c r="K136" s="38"/>
      <c r="L136" s="39"/>
      <c r="M136" s="80"/>
      <c r="N136" s="191"/>
      <c r="O136" s="81"/>
      <c r="P136" s="192">
        <f>P137+P717+P925+P929</f>
        <v>0</v>
      </c>
      <c r="Q136" s="81"/>
      <c r="R136" s="192">
        <f>R137+R717+R925+R929</f>
        <v>8696.2893291276014</v>
      </c>
      <c r="S136" s="81"/>
      <c r="T136" s="193">
        <f>T137+T717+T925+T929</f>
        <v>517.51795400000003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76</v>
      </c>
      <c r="AU136" s="18" t="s">
        <v>101</v>
      </c>
      <c r="BK136" s="194">
        <f>BK137+BK717+BK925+BK929</f>
        <v>0</v>
      </c>
    </row>
    <row r="137" spans="1:65" s="12" customFormat="1" ht="25.95" customHeight="1">
      <c r="B137" s="195"/>
      <c r="C137" s="196"/>
      <c r="D137" s="197" t="s">
        <v>76</v>
      </c>
      <c r="E137" s="198" t="s">
        <v>134</v>
      </c>
      <c r="F137" s="198" t="s">
        <v>135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P138+P146+P259+P330+P474+P715</f>
        <v>0</v>
      </c>
      <c r="Q137" s="203"/>
      <c r="R137" s="204">
        <f>R138+R146+R259+R330+R474+R715</f>
        <v>150.65501889999999</v>
      </c>
      <c r="S137" s="203"/>
      <c r="T137" s="205">
        <f>T138+T146+T259+T330+T474+T715</f>
        <v>517.00723400000004</v>
      </c>
      <c r="AR137" s="206" t="s">
        <v>12</v>
      </c>
      <c r="AT137" s="207" t="s">
        <v>76</v>
      </c>
      <c r="AU137" s="207" t="s">
        <v>77</v>
      </c>
      <c r="AY137" s="206" t="s">
        <v>136</v>
      </c>
      <c r="BK137" s="208">
        <f>BK138+BK146+BK259+BK330+BK474+BK715</f>
        <v>0</v>
      </c>
    </row>
    <row r="138" spans="1:65" s="12" customFormat="1" ht="22.8" customHeight="1">
      <c r="B138" s="195"/>
      <c r="C138" s="196"/>
      <c r="D138" s="197" t="s">
        <v>76</v>
      </c>
      <c r="E138" s="209" t="s">
        <v>12</v>
      </c>
      <c r="F138" s="209" t="s">
        <v>137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SUM(P139:P145)</f>
        <v>0</v>
      </c>
      <c r="Q138" s="203"/>
      <c r="R138" s="204">
        <f>SUM(R139:R145)</f>
        <v>0</v>
      </c>
      <c r="S138" s="203"/>
      <c r="T138" s="205">
        <f>SUM(T139:T145)</f>
        <v>0</v>
      </c>
      <c r="AR138" s="206" t="s">
        <v>12</v>
      </c>
      <c r="AT138" s="207" t="s">
        <v>76</v>
      </c>
      <c r="AU138" s="207" t="s">
        <v>12</v>
      </c>
      <c r="AY138" s="206" t="s">
        <v>136</v>
      </c>
      <c r="BK138" s="208">
        <f>SUM(BK139:BK145)</f>
        <v>0</v>
      </c>
    </row>
    <row r="139" spans="1:65" s="2" customFormat="1" ht="16.5" customHeight="1">
      <c r="A139" s="36"/>
      <c r="B139" s="37"/>
      <c r="C139" s="211" t="s">
        <v>12</v>
      </c>
      <c r="D139" s="211" t="s">
        <v>138</v>
      </c>
      <c r="E139" s="212" t="s">
        <v>139</v>
      </c>
      <c r="F139" s="213" t="s">
        <v>140</v>
      </c>
      <c r="G139" s="214" t="s">
        <v>141</v>
      </c>
      <c r="H139" s="215">
        <v>190.3</v>
      </c>
      <c r="I139" s="216"/>
      <c r="J139" s="215">
        <f>ROUND(I139*H139,3)</f>
        <v>0</v>
      </c>
      <c r="K139" s="217"/>
      <c r="L139" s="39"/>
      <c r="M139" s="218" t="s">
        <v>1</v>
      </c>
      <c r="N139" s="219" t="s">
        <v>43</v>
      </c>
      <c r="O139" s="7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2" t="s">
        <v>142</v>
      </c>
      <c r="AT139" s="222" t="s">
        <v>138</v>
      </c>
      <c r="AU139" s="222" t="s">
        <v>143</v>
      </c>
      <c r="AY139" s="18" t="s">
        <v>136</v>
      </c>
      <c r="BE139" s="110">
        <f>IF(N139="základná",J139,0)</f>
        <v>0</v>
      </c>
      <c r="BF139" s="110">
        <f>IF(N139="znížená",J139,0)</f>
        <v>0</v>
      </c>
      <c r="BG139" s="110">
        <f>IF(N139="zákl. prenesená",J139,0)</f>
        <v>0</v>
      </c>
      <c r="BH139" s="110">
        <f>IF(N139="zníž. prenesená",J139,0)</f>
        <v>0</v>
      </c>
      <c r="BI139" s="110">
        <f>IF(N139="nulová",J139,0)</f>
        <v>0</v>
      </c>
      <c r="BJ139" s="18" t="s">
        <v>143</v>
      </c>
      <c r="BK139" s="223">
        <f>ROUND(I139*H139,3)</f>
        <v>0</v>
      </c>
      <c r="BL139" s="18" t="s">
        <v>142</v>
      </c>
      <c r="BM139" s="222" t="s">
        <v>144</v>
      </c>
    </row>
    <row r="140" spans="1:65" s="13" customFormat="1">
      <c r="B140" s="224"/>
      <c r="C140" s="225"/>
      <c r="D140" s="226" t="s">
        <v>145</v>
      </c>
      <c r="E140" s="227" t="s">
        <v>1</v>
      </c>
      <c r="F140" s="228" t="s">
        <v>146</v>
      </c>
      <c r="G140" s="225"/>
      <c r="H140" s="227" t="s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145</v>
      </c>
      <c r="AU140" s="234" t="s">
        <v>143</v>
      </c>
      <c r="AV140" s="13" t="s">
        <v>12</v>
      </c>
      <c r="AW140" s="13" t="s">
        <v>30</v>
      </c>
      <c r="AX140" s="13" t="s">
        <v>77</v>
      </c>
      <c r="AY140" s="234" t="s">
        <v>136</v>
      </c>
    </row>
    <row r="141" spans="1:65" s="14" customFormat="1">
      <c r="B141" s="235"/>
      <c r="C141" s="236"/>
      <c r="D141" s="226" t="s">
        <v>145</v>
      </c>
      <c r="E141" s="237" t="s">
        <v>1</v>
      </c>
      <c r="F141" s="238" t="s">
        <v>147</v>
      </c>
      <c r="G141" s="236"/>
      <c r="H141" s="239">
        <v>29.3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145</v>
      </c>
      <c r="AU141" s="245" t="s">
        <v>143</v>
      </c>
      <c r="AV141" s="14" t="s">
        <v>143</v>
      </c>
      <c r="AW141" s="14" t="s">
        <v>30</v>
      </c>
      <c r="AX141" s="14" t="s">
        <v>77</v>
      </c>
      <c r="AY141" s="245" t="s">
        <v>136</v>
      </c>
    </row>
    <row r="142" spans="1:65" s="14" customFormat="1">
      <c r="B142" s="235"/>
      <c r="C142" s="236"/>
      <c r="D142" s="226" t="s">
        <v>145</v>
      </c>
      <c r="E142" s="237" t="s">
        <v>1</v>
      </c>
      <c r="F142" s="238" t="s">
        <v>148</v>
      </c>
      <c r="G142" s="236"/>
      <c r="H142" s="239">
        <v>77.3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145</v>
      </c>
      <c r="AU142" s="245" t="s">
        <v>143</v>
      </c>
      <c r="AV142" s="14" t="s">
        <v>143</v>
      </c>
      <c r="AW142" s="14" t="s">
        <v>30</v>
      </c>
      <c r="AX142" s="14" t="s">
        <v>77</v>
      </c>
      <c r="AY142" s="245" t="s">
        <v>136</v>
      </c>
    </row>
    <row r="143" spans="1:65" s="14" customFormat="1">
      <c r="B143" s="235"/>
      <c r="C143" s="236"/>
      <c r="D143" s="226" t="s">
        <v>145</v>
      </c>
      <c r="E143" s="237" t="s">
        <v>1</v>
      </c>
      <c r="F143" s="238" t="s">
        <v>149</v>
      </c>
      <c r="G143" s="236"/>
      <c r="H143" s="239">
        <v>77.2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145</v>
      </c>
      <c r="AU143" s="245" t="s">
        <v>143</v>
      </c>
      <c r="AV143" s="14" t="s">
        <v>143</v>
      </c>
      <c r="AW143" s="14" t="s">
        <v>30</v>
      </c>
      <c r="AX143" s="14" t="s">
        <v>77</v>
      </c>
      <c r="AY143" s="245" t="s">
        <v>136</v>
      </c>
    </row>
    <row r="144" spans="1:65" s="14" customFormat="1">
      <c r="B144" s="235"/>
      <c r="C144" s="236"/>
      <c r="D144" s="226" t="s">
        <v>145</v>
      </c>
      <c r="E144" s="237" t="s">
        <v>1</v>
      </c>
      <c r="F144" s="238" t="s">
        <v>150</v>
      </c>
      <c r="G144" s="236"/>
      <c r="H144" s="239">
        <v>6.5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145</v>
      </c>
      <c r="AU144" s="245" t="s">
        <v>143</v>
      </c>
      <c r="AV144" s="14" t="s">
        <v>143</v>
      </c>
      <c r="AW144" s="14" t="s">
        <v>30</v>
      </c>
      <c r="AX144" s="14" t="s">
        <v>77</v>
      </c>
      <c r="AY144" s="245" t="s">
        <v>136</v>
      </c>
    </row>
    <row r="145" spans="1:65" s="15" customFormat="1">
      <c r="B145" s="246"/>
      <c r="C145" s="247"/>
      <c r="D145" s="226" t="s">
        <v>145</v>
      </c>
      <c r="E145" s="248" t="s">
        <v>1</v>
      </c>
      <c r="F145" s="249" t="s">
        <v>151</v>
      </c>
      <c r="G145" s="247"/>
      <c r="H145" s="250">
        <v>190.3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145</v>
      </c>
      <c r="AU145" s="256" t="s">
        <v>143</v>
      </c>
      <c r="AV145" s="15" t="s">
        <v>142</v>
      </c>
      <c r="AW145" s="15" t="s">
        <v>30</v>
      </c>
      <c r="AX145" s="15" t="s">
        <v>12</v>
      </c>
      <c r="AY145" s="256" t="s">
        <v>136</v>
      </c>
    </row>
    <row r="146" spans="1:65" s="12" customFormat="1" ht="22.8" customHeight="1">
      <c r="B146" s="195"/>
      <c r="C146" s="196"/>
      <c r="D146" s="197" t="s">
        <v>76</v>
      </c>
      <c r="E146" s="209" t="s">
        <v>143</v>
      </c>
      <c r="F146" s="209" t="s">
        <v>152</v>
      </c>
      <c r="G146" s="196"/>
      <c r="H146" s="196"/>
      <c r="I146" s="199"/>
      <c r="J146" s="210">
        <f>BK146</f>
        <v>0</v>
      </c>
      <c r="K146" s="196"/>
      <c r="L146" s="201"/>
      <c r="M146" s="202"/>
      <c r="N146" s="203"/>
      <c r="O146" s="203"/>
      <c r="P146" s="204">
        <f>SUM(P147:P258)</f>
        <v>0</v>
      </c>
      <c r="Q146" s="203"/>
      <c r="R146" s="204">
        <f>SUM(R147:R258)</f>
        <v>0.68024180000000001</v>
      </c>
      <c r="S146" s="203"/>
      <c r="T146" s="205">
        <f>SUM(T147:T258)</f>
        <v>0</v>
      </c>
      <c r="AR146" s="206" t="s">
        <v>12</v>
      </c>
      <c r="AT146" s="207" t="s">
        <v>76</v>
      </c>
      <c r="AU146" s="207" t="s">
        <v>12</v>
      </c>
      <c r="AY146" s="206" t="s">
        <v>136</v>
      </c>
      <c r="BK146" s="208">
        <f>SUM(BK147:BK258)</f>
        <v>0</v>
      </c>
    </row>
    <row r="147" spans="1:65" s="2" customFormat="1" ht="16.5" customHeight="1">
      <c r="A147" s="36"/>
      <c r="B147" s="37"/>
      <c r="C147" s="211" t="s">
        <v>143</v>
      </c>
      <c r="D147" s="211" t="s">
        <v>138</v>
      </c>
      <c r="E147" s="212" t="s">
        <v>153</v>
      </c>
      <c r="F147" s="213" t="s">
        <v>154</v>
      </c>
      <c r="G147" s="214" t="s">
        <v>155</v>
      </c>
      <c r="H147" s="215">
        <v>11068.68</v>
      </c>
      <c r="I147" s="216"/>
      <c r="J147" s="215">
        <f>ROUND(I147*H147,3)</f>
        <v>0</v>
      </c>
      <c r="K147" s="217"/>
      <c r="L147" s="39"/>
      <c r="M147" s="218" t="s">
        <v>1</v>
      </c>
      <c r="N147" s="219" t="s">
        <v>43</v>
      </c>
      <c r="O147" s="73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142</v>
      </c>
      <c r="AT147" s="222" t="s">
        <v>138</v>
      </c>
      <c r="AU147" s="222" t="s">
        <v>143</v>
      </c>
      <c r="AY147" s="18" t="s">
        <v>136</v>
      </c>
      <c r="BE147" s="110">
        <f>IF(N147="základná",J147,0)</f>
        <v>0</v>
      </c>
      <c r="BF147" s="110">
        <f>IF(N147="znížená",J147,0)</f>
        <v>0</v>
      </c>
      <c r="BG147" s="110">
        <f>IF(N147="zákl. prenesená",J147,0)</f>
        <v>0</v>
      </c>
      <c r="BH147" s="110">
        <f>IF(N147="zníž. prenesená",J147,0)</f>
        <v>0</v>
      </c>
      <c r="BI147" s="110">
        <f>IF(N147="nulová",J147,0)</f>
        <v>0</v>
      </c>
      <c r="BJ147" s="18" t="s">
        <v>143</v>
      </c>
      <c r="BK147" s="223">
        <f>ROUND(I147*H147,3)</f>
        <v>0</v>
      </c>
      <c r="BL147" s="18" t="s">
        <v>142</v>
      </c>
      <c r="BM147" s="222" t="s">
        <v>156</v>
      </c>
    </row>
    <row r="148" spans="1:65" s="13" customFormat="1">
      <c r="B148" s="224"/>
      <c r="C148" s="225"/>
      <c r="D148" s="226" t="s">
        <v>145</v>
      </c>
      <c r="E148" s="227" t="s">
        <v>1</v>
      </c>
      <c r="F148" s="228" t="s">
        <v>157</v>
      </c>
      <c r="G148" s="225"/>
      <c r="H148" s="227" t="s">
        <v>1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145</v>
      </c>
      <c r="AU148" s="234" t="s">
        <v>143</v>
      </c>
      <c r="AV148" s="13" t="s">
        <v>12</v>
      </c>
      <c r="AW148" s="13" t="s">
        <v>30</v>
      </c>
      <c r="AX148" s="13" t="s">
        <v>77</v>
      </c>
      <c r="AY148" s="234" t="s">
        <v>136</v>
      </c>
    </row>
    <row r="149" spans="1:65" s="14" customFormat="1">
      <c r="B149" s="235"/>
      <c r="C149" s="236"/>
      <c r="D149" s="226" t="s">
        <v>145</v>
      </c>
      <c r="E149" s="237" t="s">
        <v>1</v>
      </c>
      <c r="F149" s="238" t="s">
        <v>158</v>
      </c>
      <c r="G149" s="236"/>
      <c r="H149" s="239">
        <v>548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145</v>
      </c>
      <c r="AU149" s="245" t="s">
        <v>143</v>
      </c>
      <c r="AV149" s="14" t="s">
        <v>143</v>
      </c>
      <c r="AW149" s="14" t="s">
        <v>30</v>
      </c>
      <c r="AX149" s="14" t="s">
        <v>77</v>
      </c>
      <c r="AY149" s="245" t="s">
        <v>136</v>
      </c>
    </row>
    <row r="150" spans="1:65" s="14" customFormat="1">
      <c r="B150" s="235"/>
      <c r="C150" s="236"/>
      <c r="D150" s="226" t="s">
        <v>145</v>
      </c>
      <c r="E150" s="237" t="s">
        <v>1</v>
      </c>
      <c r="F150" s="238" t="s">
        <v>159</v>
      </c>
      <c r="G150" s="236"/>
      <c r="H150" s="239">
        <v>1095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145</v>
      </c>
      <c r="AU150" s="245" t="s">
        <v>143</v>
      </c>
      <c r="AV150" s="14" t="s">
        <v>143</v>
      </c>
      <c r="AW150" s="14" t="s">
        <v>30</v>
      </c>
      <c r="AX150" s="14" t="s">
        <v>77</v>
      </c>
      <c r="AY150" s="245" t="s">
        <v>136</v>
      </c>
    </row>
    <row r="151" spans="1:65" s="14" customFormat="1">
      <c r="B151" s="235"/>
      <c r="C151" s="236"/>
      <c r="D151" s="226" t="s">
        <v>145</v>
      </c>
      <c r="E151" s="237" t="s">
        <v>1</v>
      </c>
      <c r="F151" s="238" t="s">
        <v>160</v>
      </c>
      <c r="G151" s="236"/>
      <c r="H151" s="239">
        <v>2853.21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145</v>
      </c>
      <c r="AU151" s="245" t="s">
        <v>143</v>
      </c>
      <c r="AV151" s="14" t="s">
        <v>143</v>
      </c>
      <c r="AW151" s="14" t="s">
        <v>30</v>
      </c>
      <c r="AX151" s="14" t="s">
        <v>77</v>
      </c>
      <c r="AY151" s="245" t="s">
        <v>136</v>
      </c>
    </row>
    <row r="152" spans="1:65" s="14" customFormat="1">
      <c r="B152" s="235"/>
      <c r="C152" s="236"/>
      <c r="D152" s="226" t="s">
        <v>145</v>
      </c>
      <c r="E152" s="237" t="s">
        <v>1</v>
      </c>
      <c r="F152" s="238" t="s">
        <v>161</v>
      </c>
      <c r="G152" s="236"/>
      <c r="H152" s="239">
        <v>3038.47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145</v>
      </c>
      <c r="AU152" s="245" t="s">
        <v>143</v>
      </c>
      <c r="AV152" s="14" t="s">
        <v>143</v>
      </c>
      <c r="AW152" s="14" t="s">
        <v>30</v>
      </c>
      <c r="AX152" s="14" t="s">
        <v>77</v>
      </c>
      <c r="AY152" s="245" t="s">
        <v>136</v>
      </c>
    </row>
    <row r="153" spans="1:65" s="14" customFormat="1">
      <c r="B153" s="235"/>
      <c r="C153" s="236"/>
      <c r="D153" s="226" t="s">
        <v>145</v>
      </c>
      <c r="E153" s="237" t="s">
        <v>1</v>
      </c>
      <c r="F153" s="238" t="s">
        <v>162</v>
      </c>
      <c r="G153" s="236"/>
      <c r="H153" s="239">
        <v>3534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145</v>
      </c>
      <c r="AU153" s="245" t="s">
        <v>143</v>
      </c>
      <c r="AV153" s="14" t="s">
        <v>143</v>
      </c>
      <c r="AW153" s="14" t="s">
        <v>30</v>
      </c>
      <c r="AX153" s="14" t="s">
        <v>77</v>
      </c>
      <c r="AY153" s="245" t="s">
        <v>136</v>
      </c>
    </row>
    <row r="154" spans="1:65" s="15" customFormat="1">
      <c r="B154" s="246"/>
      <c r="C154" s="247"/>
      <c r="D154" s="226" t="s">
        <v>145</v>
      </c>
      <c r="E154" s="248" t="s">
        <v>1</v>
      </c>
      <c r="F154" s="249" t="s">
        <v>151</v>
      </c>
      <c r="G154" s="247"/>
      <c r="H154" s="250">
        <v>11068.68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145</v>
      </c>
      <c r="AU154" s="256" t="s">
        <v>143</v>
      </c>
      <c r="AV154" s="15" t="s">
        <v>142</v>
      </c>
      <c r="AW154" s="15" t="s">
        <v>30</v>
      </c>
      <c r="AX154" s="15" t="s">
        <v>12</v>
      </c>
      <c r="AY154" s="256" t="s">
        <v>136</v>
      </c>
    </row>
    <row r="155" spans="1:65" s="2" customFormat="1" ht="16.5" customHeight="1">
      <c r="A155" s="36"/>
      <c r="B155" s="37"/>
      <c r="C155" s="211" t="s">
        <v>163</v>
      </c>
      <c r="D155" s="211" t="s">
        <v>138</v>
      </c>
      <c r="E155" s="212" t="s">
        <v>164</v>
      </c>
      <c r="F155" s="213" t="s">
        <v>165</v>
      </c>
      <c r="G155" s="214" t="s">
        <v>155</v>
      </c>
      <c r="H155" s="215">
        <v>1393.9290000000001</v>
      </c>
      <c r="I155" s="216"/>
      <c r="J155" s="215">
        <f>ROUND(I155*H155,3)</f>
        <v>0</v>
      </c>
      <c r="K155" s="217"/>
      <c r="L155" s="39"/>
      <c r="M155" s="218" t="s">
        <v>1</v>
      </c>
      <c r="N155" s="219" t="s">
        <v>43</v>
      </c>
      <c r="O155" s="7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2" t="s">
        <v>142</v>
      </c>
      <c r="AT155" s="222" t="s">
        <v>138</v>
      </c>
      <c r="AU155" s="222" t="s">
        <v>143</v>
      </c>
      <c r="AY155" s="18" t="s">
        <v>136</v>
      </c>
      <c r="BE155" s="110">
        <f>IF(N155="základná",J155,0)</f>
        <v>0</v>
      </c>
      <c r="BF155" s="110">
        <f>IF(N155="znížená",J155,0)</f>
        <v>0</v>
      </c>
      <c r="BG155" s="110">
        <f>IF(N155="zákl. prenesená",J155,0)</f>
        <v>0</v>
      </c>
      <c r="BH155" s="110">
        <f>IF(N155="zníž. prenesená",J155,0)</f>
        <v>0</v>
      </c>
      <c r="BI155" s="110">
        <f>IF(N155="nulová",J155,0)</f>
        <v>0</v>
      </c>
      <c r="BJ155" s="18" t="s">
        <v>143</v>
      </c>
      <c r="BK155" s="223">
        <f>ROUND(I155*H155,3)</f>
        <v>0</v>
      </c>
      <c r="BL155" s="18" t="s">
        <v>142</v>
      </c>
      <c r="BM155" s="222" t="s">
        <v>166</v>
      </c>
    </row>
    <row r="156" spans="1:65" s="13" customFormat="1">
      <c r="B156" s="224"/>
      <c r="C156" s="225"/>
      <c r="D156" s="226" t="s">
        <v>145</v>
      </c>
      <c r="E156" s="227" t="s">
        <v>1</v>
      </c>
      <c r="F156" s="228" t="s">
        <v>167</v>
      </c>
      <c r="G156" s="225"/>
      <c r="H156" s="227" t="s">
        <v>1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145</v>
      </c>
      <c r="AU156" s="234" t="s">
        <v>143</v>
      </c>
      <c r="AV156" s="13" t="s">
        <v>12</v>
      </c>
      <c r="AW156" s="13" t="s">
        <v>30</v>
      </c>
      <c r="AX156" s="13" t="s">
        <v>77</v>
      </c>
      <c r="AY156" s="234" t="s">
        <v>136</v>
      </c>
    </row>
    <row r="157" spans="1:65" s="14" customFormat="1">
      <c r="B157" s="235"/>
      <c r="C157" s="236"/>
      <c r="D157" s="226" t="s">
        <v>145</v>
      </c>
      <c r="E157" s="237" t="s">
        <v>1</v>
      </c>
      <c r="F157" s="238" t="s">
        <v>168</v>
      </c>
      <c r="G157" s="236"/>
      <c r="H157" s="239">
        <v>69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145</v>
      </c>
      <c r="AU157" s="245" t="s">
        <v>143</v>
      </c>
      <c r="AV157" s="14" t="s">
        <v>143</v>
      </c>
      <c r="AW157" s="14" t="s">
        <v>30</v>
      </c>
      <c r="AX157" s="14" t="s">
        <v>77</v>
      </c>
      <c r="AY157" s="245" t="s">
        <v>136</v>
      </c>
    </row>
    <row r="158" spans="1:65" s="14" customFormat="1">
      <c r="B158" s="235"/>
      <c r="C158" s="236"/>
      <c r="D158" s="226" t="s">
        <v>145</v>
      </c>
      <c r="E158" s="237" t="s">
        <v>1</v>
      </c>
      <c r="F158" s="238" t="s">
        <v>169</v>
      </c>
      <c r="G158" s="236"/>
      <c r="H158" s="239">
        <v>287.2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145</v>
      </c>
      <c r="AU158" s="245" t="s">
        <v>143</v>
      </c>
      <c r="AV158" s="14" t="s">
        <v>143</v>
      </c>
      <c r="AW158" s="14" t="s">
        <v>30</v>
      </c>
      <c r="AX158" s="14" t="s">
        <v>77</v>
      </c>
      <c r="AY158" s="245" t="s">
        <v>136</v>
      </c>
    </row>
    <row r="159" spans="1:65" s="14" customFormat="1">
      <c r="B159" s="235"/>
      <c r="C159" s="236"/>
      <c r="D159" s="226" t="s">
        <v>145</v>
      </c>
      <c r="E159" s="237" t="s">
        <v>1</v>
      </c>
      <c r="F159" s="238" t="s">
        <v>170</v>
      </c>
      <c r="G159" s="236"/>
      <c r="H159" s="239">
        <v>271.3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145</v>
      </c>
      <c r="AU159" s="245" t="s">
        <v>143</v>
      </c>
      <c r="AV159" s="14" t="s">
        <v>143</v>
      </c>
      <c r="AW159" s="14" t="s">
        <v>30</v>
      </c>
      <c r="AX159" s="14" t="s">
        <v>77</v>
      </c>
      <c r="AY159" s="245" t="s">
        <v>136</v>
      </c>
    </row>
    <row r="160" spans="1:65" s="16" customFormat="1">
      <c r="B160" s="257"/>
      <c r="C160" s="258"/>
      <c r="D160" s="226" t="s">
        <v>145</v>
      </c>
      <c r="E160" s="259" t="s">
        <v>1</v>
      </c>
      <c r="F160" s="260" t="s">
        <v>171</v>
      </c>
      <c r="G160" s="258"/>
      <c r="H160" s="261">
        <v>627.5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AT160" s="267" t="s">
        <v>145</v>
      </c>
      <c r="AU160" s="267" t="s">
        <v>143</v>
      </c>
      <c r="AV160" s="16" t="s">
        <v>163</v>
      </c>
      <c r="AW160" s="16" t="s">
        <v>30</v>
      </c>
      <c r="AX160" s="16" t="s">
        <v>77</v>
      </c>
      <c r="AY160" s="267" t="s">
        <v>136</v>
      </c>
    </row>
    <row r="161" spans="2:51" s="13" customFormat="1">
      <c r="B161" s="224"/>
      <c r="C161" s="225"/>
      <c r="D161" s="226" t="s">
        <v>145</v>
      </c>
      <c r="E161" s="227" t="s">
        <v>1</v>
      </c>
      <c r="F161" s="228" t="s">
        <v>172</v>
      </c>
      <c r="G161" s="225"/>
      <c r="H161" s="227" t="s">
        <v>1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AT161" s="234" t="s">
        <v>145</v>
      </c>
      <c r="AU161" s="234" t="s">
        <v>143</v>
      </c>
      <c r="AV161" s="13" t="s">
        <v>12</v>
      </c>
      <c r="AW161" s="13" t="s">
        <v>30</v>
      </c>
      <c r="AX161" s="13" t="s">
        <v>77</v>
      </c>
      <c r="AY161" s="234" t="s">
        <v>136</v>
      </c>
    </row>
    <row r="162" spans="2:51" s="14" customFormat="1">
      <c r="B162" s="235"/>
      <c r="C162" s="236"/>
      <c r="D162" s="226" t="s">
        <v>145</v>
      </c>
      <c r="E162" s="237" t="s">
        <v>1</v>
      </c>
      <c r="F162" s="238" t="s">
        <v>173</v>
      </c>
      <c r="G162" s="236"/>
      <c r="H162" s="239">
        <v>6.7389999999999999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145</v>
      </c>
      <c r="AU162" s="245" t="s">
        <v>143</v>
      </c>
      <c r="AV162" s="14" t="s">
        <v>143</v>
      </c>
      <c r="AW162" s="14" t="s">
        <v>30</v>
      </c>
      <c r="AX162" s="14" t="s">
        <v>77</v>
      </c>
      <c r="AY162" s="245" t="s">
        <v>136</v>
      </c>
    </row>
    <row r="163" spans="2:51" s="14" customFormat="1">
      <c r="B163" s="235"/>
      <c r="C163" s="236"/>
      <c r="D163" s="226" t="s">
        <v>145</v>
      </c>
      <c r="E163" s="237" t="s">
        <v>1</v>
      </c>
      <c r="F163" s="238" t="s">
        <v>174</v>
      </c>
      <c r="G163" s="236"/>
      <c r="H163" s="239">
        <v>17.779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145</v>
      </c>
      <c r="AU163" s="245" t="s">
        <v>143</v>
      </c>
      <c r="AV163" s="14" t="s">
        <v>143</v>
      </c>
      <c r="AW163" s="14" t="s">
        <v>30</v>
      </c>
      <c r="AX163" s="14" t="s">
        <v>77</v>
      </c>
      <c r="AY163" s="245" t="s">
        <v>136</v>
      </c>
    </row>
    <row r="164" spans="2:51" s="14" customFormat="1">
      <c r="B164" s="235"/>
      <c r="C164" s="236"/>
      <c r="D164" s="226" t="s">
        <v>145</v>
      </c>
      <c r="E164" s="237" t="s">
        <v>1</v>
      </c>
      <c r="F164" s="238" t="s">
        <v>175</v>
      </c>
      <c r="G164" s="236"/>
      <c r="H164" s="239">
        <v>17.756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145</v>
      </c>
      <c r="AU164" s="245" t="s">
        <v>143</v>
      </c>
      <c r="AV164" s="14" t="s">
        <v>143</v>
      </c>
      <c r="AW164" s="14" t="s">
        <v>30</v>
      </c>
      <c r="AX164" s="14" t="s">
        <v>77</v>
      </c>
      <c r="AY164" s="245" t="s">
        <v>136</v>
      </c>
    </row>
    <row r="165" spans="2:51" s="14" customFormat="1">
      <c r="B165" s="235"/>
      <c r="C165" s="236"/>
      <c r="D165" s="226" t="s">
        <v>145</v>
      </c>
      <c r="E165" s="237" t="s">
        <v>1</v>
      </c>
      <c r="F165" s="238" t="s">
        <v>176</v>
      </c>
      <c r="G165" s="236"/>
      <c r="H165" s="239">
        <v>1.4950000000000001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145</v>
      </c>
      <c r="AU165" s="245" t="s">
        <v>143</v>
      </c>
      <c r="AV165" s="14" t="s">
        <v>143</v>
      </c>
      <c r="AW165" s="14" t="s">
        <v>30</v>
      </c>
      <c r="AX165" s="14" t="s">
        <v>77</v>
      </c>
      <c r="AY165" s="245" t="s">
        <v>136</v>
      </c>
    </row>
    <row r="166" spans="2:51" s="16" customFormat="1">
      <c r="B166" s="257"/>
      <c r="C166" s="258"/>
      <c r="D166" s="226" t="s">
        <v>145</v>
      </c>
      <c r="E166" s="259" t="s">
        <v>1</v>
      </c>
      <c r="F166" s="260" t="s">
        <v>171</v>
      </c>
      <c r="G166" s="258"/>
      <c r="H166" s="261">
        <v>43.768999999999998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145</v>
      </c>
      <c r="AU166" s="267" t="s">
        <v>143</v>
      </c>
      <c r="AV166" s="16" t="s">
        <v>163</v>
      </c>
      <c r="AW166" s="16" t="s">
        <v>30</v>
      </c>
      <c r="AX166" s="16" t="s">
        <v>77</v>
      </c>
      <c r="AY166" s="267" t="s">
        <v>136</v>
      </c>
    </row>
    <row r="167" spans="2:51" s="13" customFormat="1">
      <c r="B167" s="224"/>
      <c r="C167" s="225"/>
      <c r="D167" s="226" t="s">
        <v>145</v>
      </c>
      <c r="E167" s="227" t="s">
        <v>1</v>
      </c>
      <c r="F167" s="228" t="s">
        <v>177</v>
      </c>
      <c r="G167" s="225"/>
      <c r="H167" s="227" t="s">
        <v>1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145</v>
      </c>
      <c r="AU167" s="234" t="s">
        <v>143</v>
      </c>
      <c r="AV167" s="13" t="s">
        <v>12</v>
      </c>
      <c r="AW167" s="13" t="s">
        <v>30</v>
      </c>
      <c r="AX167" s="13" t="s">
        <v>77</v>
      </c>
      <c r="AY167" s="234" t="s">
        <v>136</v>
      </c>
    </row>
    <row r="168" spans="2:51" s="14" customFormat="1">
      <c r="B168" s="235"/>
      <c r="C168" s="236"/>
      <c r="D168" s="226" t="s">
        <v>145</v>
      </c>
      <c r="E168" s="237" t="s">
        <v>1</v>
      </c>
      <c r="F168" s="238" t="s">
        <v>178</v>
      </c>
      <c r="G168" s="236"/>
      <c r="H168" s="239">
        <v>27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145</v>
      </c>
      <c r="AU168" s="245" t="s">
        <v>143</v>
      </c>
      <c r="AV168" s="14" t="s">
        <v>143</v>
      </c>
      <c r="AW168" s="14" t="s">
        <v>30</v>
      </c>
      <c r="AX168" s="14" t="s">
        <v>77</v>
      </c>
      <c r="AY168" s="245" t="s">
        <v>136</v>
      </c>
    </row>
    <row r="169" spans="2:51" s="14" customFormat="1">
      <c r="B169" s="235"/>
      <c r="C169" s="236"/>
      <c r="D169" s="226" t="s">
        <v>145</v>
      </c>
      <c r="E169" s="237" t="s">
        <v>1</v>
      </c>
      <c r="F169" s="238" t="s">
        <v>179</v>
      </c>
      <c r="G169" s="236"/>
      <c r="H169" s="239">
        <v>86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145</v>
      </c>
      <c r="AU169" s="245" t="s">
        <v>143</v>
      </c>
      <c r="AV169" s="14" t="s">
        <v>143</v>
      </c>
      <c r="AW169" s="14" t="s">
        <v>30</v>
      </c>
      <c r="AX169" s="14" t="s">
        <v>77</v>
      </c>
      <c r="AY169" s="245" t="s">
        <v>136</v>
      </c>
    </row>
    <row r="170" spans="2:51" s="14" customFormat="1">
      <c r="B170" s="235"/>
      <c r="C170" s="236"/>
      <c r="D170" s="226" t="s">
        <v>145</v>
      </c>
      <c r="E170" s="237" t="s">
        <v>1</v>
      </c>
      <c r="F170" s="238" t="s">
        <v>180</v>
      </c>
      <c r="G170" s="236"/>
      <c r="H170" s="239">
        <v>137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145</v>
      </c>
      <c r="AU170" s="245" t="s">
        <v>143</v>
      </c>
      <c r="AV170" s="14" t="s">
        <v>143</v>
      </c>
      <c r="AW170" s="14" t="s">
        <v>30</v>
      </c>
      <c r="AX170" s="14" t="s">
        <v>77</v>
      </c>
      <c r="AY170" s="245" t="s">
        <v>136</v>
      </c>
    </row>
    <row r="171" spans="2:51" s="14" customFormat="1">
      <c r="B171" s="235"/>
      <c r="C171" s="236"/>
      <c r="D171" s="226" t="s">
        <v>145</v>
      </c>
      <c r="E171" s="237" t="s">
        <v>1</v>
      </c>
      <c r="F171" s="238" t="s">
        <v>181</v>
      </c>
      <c r="G171" s="236"/>
      <c r="H171" s="239">
        <v>136.5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145</v>
      </c>
      <c r="AU171" s="245" t="s">
        <v>143</v>
      </c>
      <c r="AV171" s="14" t="s">
        <v>143</v>
      </c>
      <c r="AW171" s="14" t="s">
        <v>30</v>
      </c>
      <c r="AX171" s="14" t="s">
        <v>77</v>
      </c>
      <c r="AY171" s="245" t="s">
        <v>136</v>
      </c>
    </row>
    <row r="172" spans="2:51" s="16" customFormat="1">
      <c r="B172" s="257"/>
      <c r="C172" s="258"/>
      <c r="D172" s="226" t="s">
        <v>145</v>
      </c>
      <c r="E172" s="259" t="s">
        <v>1</v>
      </c>
      <c r="F172" s="260" t="s">
        <v>171</v>
      </c>
      <c r="G172" s="258"/>
      <c r="H172" s="261">
        <v>386.5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AT172" s="267" t="s">
        <v>145</v>
      </c>
      <c r="AU172" s="267" t="s">
        <v>143</v>
      </c>
      <c r="AV172" s="16" t="s">
        <v>163</v>
      </c>
      <c r="AW172" s="16" t="s">
        <v>30</v>
      </c>
      <c r="AX172" s="16" t="s">
        <v>77</v>
      </c>
      <c r="AY172" s="267" t="s">
        <v>136</v>
      </c>
    </row>
    <row r="173" spans="2:51" s="13" customFormat="1">
      <c r="B173" s="224"/>
      <c r="C173" s="225"/>
      <c r="D173" s="226" t="s">
        <v>145</v>
      </c>
      <c r="E173" s="227" t="s">
        <v>1</v>
      </c>
      <c r="F173" s="228" t="s">
        <v>182</v>
      </c>
      <c r="G173" s="225"/>
      <c r="H173" s="227" t="s">
        <v>1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145</v>
      </c>
      <c r="AU173" s="234" t="s">
        <v>143</v>
      </c>
      <c r="AV173" s="13" t="s">
        <v>12</v>
      </c>
      <c r="AW173" s="13" t="s">
        <v>30</v>
      </c>
      <c r="AX173" s="13" t="s">
        <v>77</v>
      </c>
      <c r="AY173" s="234" t="s">
        <v>136</v>
      </c>
    </row>
    <row r="174" spans="2:51" s="14" customFormat="1">
      <c r="B174" s="235"/>
      <c r="C174" s="236"/>
      <c r="D174" s="226" t="s">
        <v>145</v>
      </c>
      <c r="E174" s="237" t="s">
        <v>1</v>
      </c>
      <c r="F174" s="238" t="s">
        <v>183</v>
      </c>
      <c r="G174" s="236"/>
      <c r="H174" s="239">
        <v>2.08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145</v>
      </c>
      <c r="AU174" s="245" t="s">
        <v>143</v>
      </c>
      <c r="AV174" s="14" t="s">
        <v>143</v>
      </c>
      <c r="AW174" s="14" t="s">
        <v>30</v>
      </c>
      <c r="AX174" s="14" t="s">
        <v>77</v>
      </c>
      <c r="AY174" s="245" t="s">
        <v>136</v>
      </c>
    </row>
    <row r="175" spans="2:51" s="14" customFormat="1">
      <c r="B175" s="235"/>
      <c r="C175" s="236"/>
      <c r="D175" s="226" t="s">
        <v>145</v>
      </c>
      <c r="E175" s="237" t="s">
        <v>1</v>
      </c>
      <c r="F175" s="238" t="s">
        <v>184</v>
      </c>
      <c r="G175" s="236"/>
      <c r="H175" s="239">
        <v>34.799999999999997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145</v>
      </c>
      <c r="AU175" s="245" t="s">
        <v>143</v>
      </c>
      <c r="AV175" s="14" t="s">
        <v>143</v>
      </c>
      <c r="AW175" s="14" t="s">
        <v>30</v>
      </c>
      <c r="AX175" s="14" t="s">
        <v>77</v>
      </c>
      <c r="AY175" s="245" t="s">
        <v>136</v>
      </c>
    </row>
    <row r="176" spans="2:51" s="14" customFormat="1">
      <c r="B176" s="235"/>
      <c r="C176" s="236"/>
      <c r="D176" s="226" t="s">
        <v>145</v>
      </c>
      <c r="E176" s="237" t="s">
        <v>1</v>
      </c>
      <c r="F176" s="238" t="s">
        <v>185</v>
      </c>
      <c r="G176" s="236"/>
      <c r="H176" s="239">
        <v>47.4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145</v>
      </c>
      <c r="AU176" s="245" t="s">
        <v>143</v>
      </c>
      <c r="AV176" s="14" t="s">
        <v>143</v>
      </c>
      <c r="AW176" s="14" t="s">
        <v>30</v>
      </c>
      <c r="AX176" s="14" t="s">
        <v>77</v>
      </c>
      <c r="AY176" s="245" t="s">
        <v>136</v>
      </c>
    </row>
    <row r="177" spans="1:65" s="14" customFormat="1">
      <c r="B177" s="235"/>
      <c r="C177" s="236"/>
      <c r="D177" s="226" t="s">
        <v>145</v>
      </c>
      <c r="E177" s="237" t="s">
        <v>1</v>
      </c>
      <c r="F177" s="238" t="s">
        <v>186</v>
      </c>
      <c r="G177" s="236"/>
      <c r="H177" s="239">
        <v>58.8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145</v>
      </c>
      <c r="AU177" s="245" t="s">
        <v>143</v>
      </c>
      <c r="AV177" s="14" t="s">
        <v>143</v>
      </c>
      <c r="AW177" s="14" t="s">
        <v>30</v>
      </c>
      <c r="AX177" s="14" t="s">
        <v>77</v>
      </c>
      <c r="AY177" s="245" t="s">
        <v>136</v>
      </c>
    </row>
    <row r="178" spans="1:65" s="16" customFormat="1">
      <c r="B178" s="257"/>
      <c r="C178" s="258"/>
      <c r="D178" s="226" t="s">
        <v>145</v>
      </c>
      <c r="E178" s="259" t="s">
        <v>1</v>
      </c>
      <c r="F178" s="260" t="s">
        <v>171</v>
      </c>
      <c r="G178" s="258"/>
      <c r="H178" s="261">
        <v>143.08000000000001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AT178" s="267" t="s">
        <v>145</v>
      </c>
      <c r="AU178" s="267" t="s">
        <v>143</v>
      </c>
      <c r="AV178" s="16" t="s">
        <v>163</v>
      </c>
      <c r="AW178" s="16" t="s">
        <v>30</v>
      </c>
      <c r="AX178" s="16" t="s">
        <v>77</v>
      </c>
      <c r="AY178" s="267" t="s">
        <v>136</v>
      </c>
    </row>
    <row r="179" spans="1:65" s="13" customFormat="1">
      <c r="B179" s="224"/>
      <c r="C179" s="225"/>
      <c r="D179" s="226" t="s">
        <v>145</v>
      </c>
      <c r="E179" s="227" t="s">
        <v>1</v>
      </c>
      <c r="F179" s="228" t="s">
        <v>187</v>
      </c>
      <c r="G179" s="225"/>
      <c r="H179" s="227" t="s">
        <v>1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145</v>
      </c>
      <c r="AU179" s="234" t="s">
        <v>143</v>
      </c>
      <c r="AV179" s="13" t="s">
        <v>12</v>
      </c>
      <c r="AW179" s="13" t="s">
        <v>30</v>
      </c>
      <c r="AX179" s="13" t="s">
        <v>77</v>
      </c>
      <c r="AY179" s="234" t="s">
        <v>136</v>
      </c>
    </row>
    <row r="180" spans="1:65" s="14" customFormat="1">
      <c r="B180" s="235"/>
      <c r="C180" s="236"/>
      <c r="D180" s="226" t="s">
        <v>145</v>
      </c>
      <c r="E180" s="237" t="s">
        <v>1</v>
      </c>
      <c r="F180" s="238" t="s">
        <v>188</v>
      </c>
      <c r="G180" s="236"/>
      <c r="H180" s="239">
        <v>49.28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145</v>
      </c>
      <c r="AU180" s="245" t="s">
        <v>143</v>
      </c>
      <c r="AV180" s="14" t="s">
        <v>143</v>
      </c>
      <c r="AW180" s="14" t="s">
        <v>30</v>
      </c>
      <c r="AX180" s="14" t="s">
        <v>77</v>
      </c>
      <c r="AY180" s="245" t="s">
        <v>136</v>
      </c>
    </row>
    <row r="181" spans="1:65" s="14" customFormat="1">
      <c r="B181" s="235"/>
      <c r="C181" s="236"/>
      <c r="D181" s="226" t="s">
        <v>145</v>
      </c>
      <c r="E181" s="237" t="s">
        <v>1</v>
      </c>
      <c r="F181" s="238" t="s">
        <v>189</v>
      </c>
      <c r="G181" s="236"/>
      <c r="H181" s="239">
        <v>39.6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145</v>
      </c>
      <c r="AU181" s="245" t="s">
        <v>143</v>
      </c>
      <c r="AV181" s="14" t="s">
        <v>143</v>
      </c>
      <c r="AW181" s="14" t="s">
        <v>30</v>
      </c>
      <c r="AX181" s="14" t="s">
        <v>77</v>
      </c>
      <c r="AY181" s="245" t="s">
        <v>136</v>
      </c>
    </row>
    <row r="182" spans="1:65" s="14" customFormat="1">
      <c r="B182" s="235"/>
      <c r="C182" s="236"/>
      <c r="D182" s="226" t="s">
        <v>145</v>
      </c>
      <c r="E182" s="237" t="s">
        <v>1</v>
      </c>
      <c r="F182" s="238" t="s">
        <v>190</v>
      </c>
      <c r="G182" s="236"/>
      <c r="H182" s="239">
        <v>97.2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145</v>
      </c>
      <c r="AU182" s="245" t="s">
        <v>143</v>
      </c>
      <c r="AV182" s="14" t="s">
        <v>143</v>
      </c>
      <c r="AW182" s="14" t="s">
        <v>30</v>
      </c>
      <c r="AX182" s="14" t="s">
        <v>77</v>
      </c>
      <c r="AY182" s="245" t="s">
        <v>136</v>
      </c>
    </row>
    <row r="183" spans="1:65" s="16" customFormat="1">
      <c r="B183" s="257"/>
      <c r="C183" s="258"/>
      <c r="D183" s="226" t="s">
        <v>145</v>
      </c>
      <c r="E183" s="259" t="s">
        <v>1</v>
      </c>
      <c r="F183" s="260" t="s">
        <v>171</v>
      </c>
      <c r="G183" s="258"/>
      <c r="H183" s="261">
        <v>186.08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145</v>
      </c>
      <c r="AU183" s="267" t="s">
        <v>143</v>
      </c>
      <c r="AV183" s="16" t="s">
        <v>163</v>
      </c>
      <c r="AW183" s="16" t="s">
        <v>30</v>
      </c>
      <c r="AX183" s="16" t="s">
        <v>77</v>
      </c>
      <c r="AY183" s="267" t="s">
        <v>136</v>
      </c>
    </row>
    <row r="184" spans="1:65" s="13" customFormat="1">
      <c r="B184" s="224"/>
      <c r="C184" s="225"/>
      <c r="D184" s="226" t="s">
        <v>145</v>
      </c>
      <c r="E184" s="227" t="s">
        <v>1</v>
      </c>
      <c r="F184" s="228" t="s">
        <v>191</v>
      </c>
      <c r="G184" s="225"/>
      <c r="H184" s="227" t="s">
        <v>1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145</v>
      </c>
      <c r="AU184" s="234" t="s">
        <v>143</v>
      </c>
      <c r="AV184" s="13" t="s">
        <v>12</v>
      </c>
      <c r="AW184" s="13" t="s">
        <v>30</v>
      </c>
      <c r="AX184" s="13" t="s">
        <v>77</v>
      </c>
      <c r="AY184" s="234" t="s">
        <v>136</v>
      </c>
    </row>
    <row r="185" spans="1:65" s="14" customFormat="1">
      <c r="B185" s="235"/>
      <c r="C185" s="236"/>
      <c r="D185" s="226" t="s">
        <v>145</v>
      </c>
      <c r="E185" s="237" t="s">
        <v>1</v>
      </c>
      <c r="F185" s="238" t="s">
        <v>192</v>
      </c>
      <c r="G185" s="236"/>
      <c r="H185" s="239">
        <v>7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145</v>
      </c>
      <c r="AU185" s="245" t="s">
        <v>143</v>
      </c>
      <c r="AV185" s="14" t="s">
        <v>143</v>
      </c>
      <c r="AW185" s="14" t="s">
        <v>30</v>
      </c>
      <c r="AX185" s="14" t="s">
        <v>77</v>
      </c>
      <c r="AY185" s="245" t="s">
        <v>136</v>
      </c>
    </row>
    <row r="186" spans="1:65" s="15" customFormat="1">
      <c r="B186" s="246"/>
      <c r="C186" s="247"/>
      <c r="D186" s="226" t="s">
        <v>145</v>
      </c>
      <c r="E186" s="248" t="s">
        <v>1</v>
      </c>
      <c r="F186" s="249" t="s">
        <v>151</v>
      </c>
      <c r="G186" s="247"/>
      <c r="H186" s="250">
        <v>1393.9290000000001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145</v>
      </c>
      <c r="AU186" s="256" t="s">
        <v>143</v>
      </c>
      <c r="AV186" s="15" t="s">
        <v>142</v>
      </c>
      <c r="AW186" s="15" t="s">
        <v>30</v>
      </c>
      <c r="AX186" s="15" t="s">
        <v>12</v>
      </c>
      <c r="AY186" s="256" t="s">
        <v>136</v>
      </c>
    </row>
    <row r="187" spans="1:65" s="2" customFormat="1" ht="16.5" customHeight="1">
      <c r="A187" s="36"/>
      <c r="B187" s="37"/>
      <c r="C187" s="211" t="s">
        <v>142</v>
      </c>
      <c r="D187" s="211" t="s">
        <v>138</v>
      </c>
      <c r="E187" s="212" t="s">
        <v>193</v>
      </c>
      <c r="F187" s="213" t="s">
        <v>194</v>
      </c>
      <c r="G187" s="214" t="s">
        <v>155</v>
      </c>
      <c r="H187" s="215">
        <v>337.48</v>
      </c>
      <c r="I187" s="216"/>
      <c r="J187" s="215">
        <f>ROUND(I187*H187,3)</f>
        <v>0</v>
      </c>
      <c r="K187" s="217"/>
      <c r="L187" s="39"/>
      <c r="M187" s="218" t="s">
        <v>1</v>
      </c>
      <c r="N187" s="219" t="s">
        <v>43</v>
      </c>
      <c r="O187" s="73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2" t="s">
        <v>142</v>
      </c>
      <c r="AT187" s="222" t="s">
        <v>138</v>
      </c>
      <c r="AU187" s="222" t="s">
        <v>143</v>
      </c>
      <c r="AY187" s="18" t="s">
        <v>136</v>
      </c>
      <c r="BE187" s="110">
        <f>IF(N187="základná",J187,0)</f>
        <v>0</v>
      </c>
      <c r="BF187" s="110">
        <f>IF(N187="znížená",J187,0)</f>
        <v>0</v>
      </c>
      <c r="BG187" s="110">
        <f>IF(N187="zákl. prenesená",J187,0)</f>
        <v>0</v>
      </c>
      <c r="BH187" s="110">
        <f>IF(N187="zníž. prenesená",J187,0)</f>
        <v>0</v>
      </c>
      <c r="BI187" s="110">
        <f>IF(N187="nulová",J187,0)</f>
        <v>0</v>
      </c>
      <c r="BJ187" s="18" t="s">
        <v>143</v>
      </c>
      <c r="BK187" s="223">
        <f>ROUND(I187*H187,3)</f>
        <v>0</v>
      </c>
      <c r="BL187" s="18" t="s">
        <v>142</v>
      </c>
      <c r="BM187" s="222" t="s">
        <v>195</v>
      </c>
    </row>
    <row r="188" spans="1:65" s="13" customFormat="1">
      <c r="B188" s="224"/>
      <c r="C188" s="225"/>
      <c r="D188" s="226" t="s">
        <v>145</v>
      </c>
      <c r="E188" s="227" t="s">
        <v>1</v>
      </c>
      <c r="F188" s="228" t="s">
        <v>196</v>
      </c>
      <c r="G188" s="225"/>
      <c r="H188" s="227" t="s">
        <v>1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145</v>
      </c>
      <c r="AU188" s="234" t="s">
        <v>143</v>
      </c>
      <c r="AV188" s="13" t="s">
        <v>12</v>
      </c>
      <c r="AW188" s="13" t="s">
        <v>30</v>
      </c>
      <c r="AX188" s="13" t="s">
        <v>77</v>
      </c>
      <c r="AY188" s="234" t="s">
        <v>136</v>
      </c>
    </row>
    <row r="189" spans="1:65" s="14" customFormat="1">
      <c r="B189" s="235"/>
      <c r="C189" s="236"/>
      <c r="D189" s="226" t="s">
        <v>145</v>
      </c>
      <c r="E189" s="237" t="s">
        <v>1</v>
      </c>
      <c r="F189" s="238" t="s">
        <v>197</v>
      </c>
      <c r="G189" s="236"/>
      <c r="H189" s="239">
        <v>10.4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145</v>
      </c>
      <c r="AU189" s="245" t="s">
        <v>143</v>
      </c>
      <c r="AV189" s="14" t="s">
        <v>143</v>
      </c>
      <c r="AW189" s="14" t="s">
        <v>30</v>
      </c>
      <c r="AX189" s="14" t="s">
        <v>77</v>
      </c>
      <c r="AY189" s="245" t="s">
        <v>136</v>
      </c>
    </row>
    <row r="190" spans="1:65" s="14" customFormat="1">
      <c r="B190" s="235"/>
      <c r="C190" s="236"/>
      <c r="D190" s="226" t="s">
        <v>145</v>
      </c>
      <c r="E190" s="237" t="s">
        <v>1</v>
      </c>
      <c r="F190" s="238" t="s">
        <v>198</v>
      </c>
      <c r="G190" s="236"/>
      <c r="H190" s="239">
        <v>34.799999999999997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145</v>
      </c>
      <c r="AU190" s="245" t="s">
        <v>143</v>
      </c>
      <c r="AV190" s="14" t="s">
        <v>143</v>
      </c>
      <c r="AW190" s="14" t="s">
        <v>30</v>
      </c>
      <c r="AX190" s="14" t="s">
        <v>77</v>
      </c>
      <c r="AY190" s="245" t="s">
        <v>136</v>
      </c>
    </row>
    <row r="191" spans="1:65" s="14" customFormat="1">
      <c r="B191" s="235"/>
      <c r="C191" s="236"/>
      <c r="D191" s="226" t="s">
        <v>145</v>
      </c>
      <c r="E191" s="237" t="s">
        <v>1</v>
      </c>
      <c r="F191" s="238" t="s">
        <v>199</v>
      </c>
      <c r="G191" s="236"/>
      <c r="H191" s="239">
        <v>47.4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145</v>
      </c>
      <c r="AU191" s="245" t="s">
        <v>143</v>
      </c>
      <c r="AV191" s="14" t="s">
        <v>143</v>
      </c>
      <c r="AW191" s="14" t="s">
        <v>30</v>
      </c>
      <c r="AX191" s="14" t="s">
        <v>77</v>
      </c>
      <c r="AY191" s="245" t="s">
        <v>136</v>
      </c>
    </row>
    <row r="192" spans="1:65" s="14" customFormat="1">
      <c r="B192" s="235"/>
      <c r="C192" s="236"/>
      <c r="D192" s="226" t="s">
        <v>145</v>
      </c>
      <c r="E192" s="237" t="s">
        <v>1</v>
      </c>
      <c r="F192" s="238" t="s">
        <v>200</v>
      </c>
      <c r="G192" s="236"/>
      <c r="H192" s="239">
        <v>58.8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145</v>
      </c>
      <c r="AU192" s="245" t="s">
        <v>143</v>
      </c>
      <c r="AV192" s="14" t="s">
        <v>143</v>
      </c>
      <c r="AW192" s="14" t="s">
        <v>30</v>
      </c>
      <c r="AX192" s="14" t="s">
        <v>77</v>
      </c>
      <c r="AY192" s="245" t="s">
        <v>136</v>
      </c>
    </row>
    <row r="193" spans="1:65" s="16" customFormat="1">
      <c r="B193" s="257"/>
      <c r="C193" s="258"/>
      <c r="D193" s="226" t="s">
        <v>145</v>
      </c>
      <c r="E193" s="259" t="s">
        <v>1</v>
      </c>
      <c r="F193" s="260" t="s">
        <v>171</v>
      </c>
      <c r="G193" s="258"/>
      <c r="H193" s="261">
        <v>151.4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AT193" s="267" t="s">
        <v>145</v>
      </c>
      <c r="AU193" s="267" t="s">
        <v>143</v>
      </c>
      <c r="AV193" s="16" t="s">
        <v>163</v>
      </c>
      <c r="AW193" s="16" t="s">
        <v>30</v>
      </c>
      <c r="AX193" s="16" t="s">
        <v>77</v>
      </c>
      <c r="AY193" s="267" t="s">
        <v>136</v>
      </c>
    </row>
    <row r="194" spans="1:65" s="13" customFormat="1">
      <c r="B194" s="224"/>
      <c r="C194" s="225"/>
      <c r="D194" s="226" t="s">
        <v>145</v>
      </c>
      <c r="E194" s="227" t="s">
        <v>1</v>
      </c>
      <c r="F194" s="228" t="s">
        <v>201</v>
      </c>
      <c r="G194" s="225"/>
      <c r="H194" s="227" t="s">
        <v>1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145</v>
      </c>
      <c r="AU194" s="234" t="s">
        <v>143</v>
      </c>
      <c r="AV194" s="13" t="s">
        <v>12</v>
      </c>
      <c r="AW194" s="13" t="s">
        <v>30</v>
      </c>
      <c r="AX194" s="13" t="s">
        <v>77</v>
      </c>
      <c r="AY194" s="234" t="s">
        <v>136</v>
      </c>
    </row>
    <row r="195" spans="1:65" s="13" customFormat="1">
      <c r="B195" s="224"/>
      <c r="C195" s="225"/>
      <c r="D195" s="226" t="s">
        <v>145</v>
      </c>
      <c r="E195" s="227" t="s">
        <v>1</v>
      </c>
      <c r="F195" s="228" t="s">
        <v>202</v>
      </c>
      <c r="G195" s="225"/>
      <c r="H195" s="227" t="s">
        <v>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145</v>
      </c>
      <c r="AU195" s="234" t="s">
        <v>143</v>
      </c>
      <c r="AV195" s="13" t="s">
        <v>12</v>
      </c>
      <c r="AW195" s="13" t="s">
        <v>30</v>
      </c>
      <c r="AX195" s="13" t="s">
        <v>77</v>
      </c>
      <c r="AY195" s="234" t="s">
        <v>136</v>
      </c>
    </row>
    <row r="196" spans="1:65" s="14" customFormat="1">
      <c r="B196" s="235"/>
      <c r="C196" s="236"/>
      <c r="D196" s="226" t="s">
        <v>145</v>
      </c>
      <c r="E196" s="237" t="s">
        <v>1</v>
      </c>
      <c r="F196" s="238" t="s">
        <v>203</v>
      </c>
      <c r="G196" s="236"/>
      <c r="H196" s="239">
        <v>49.28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145</v>
      </c>
      <c r="AU196" s="245" t="s">
        <v>143</v>
      </c>
      <c r="AV196" s="14" t="s">
        <v>143</v>
      </c>
      <c r="AW196" s="14" t="s">
        <v>30</v>
      </c>
      <c r="AX196" s="14" t="s">
        <v>77</v>
      </c>
      <c r="AY196" s="245" t="s">
        <v>136</v>
      </c>
    </row>
    <row r="197" spans="1:65" s="14" customFormat="1">
      <c r="B197" s="235"/>
      <c r="C197" s="236"/>
      <c r="D197" s="226" t="s">
        <v>145</v>
      </c>
      <c r="E197" s="237" t="s">
        <v>1</v>
      </c>
      <c r="F197" s="238" t="s">
        <v>204</v>
      </c>
      <c r="G197" s="236"/>
      <c r="H197" s="239">
        <v>39.6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145</v>
      </c>
      <c r="AU197" s="245" t="s">
        <v>143</v>
      </c>
      <c r="AV197" s="14" t="s">
        <v>143</v>
      </c>
      <c r="AW197" s="14" t="s">
        <v>30</v>
      </c>
      <c r="AX197" s="14" t="s">
        <v>77</v>
      </c>
      <c r="AY197" s="245" t="s">
        <v>136</v>
      </c>
    </row>
    <row r="198" spans="1:65" s="14" customFormat="1">
      <c r="B198" s="235"/>
      <c r="C198" s="236"/>
      <c r="D198" s="226" t="s">
        <v>145</v>
      </c>
      <c r="E198" s="237" t="s">
        <v>1</v>
      </c>
      <c r="F198" s="238" t="s">
        <v>205</v>
      </c>
      <c r="G198" s="236"/>
      <c r="H198" s="239">
        <v>97.2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145</v>
      </c>
      <c r="AU198" s="245" t="s">
        <v>143</v>
      </c>
      <c r="AV198" s="14" t="s">
        <v>143</v>
      </c>
      <c r="AW198" s="14" t="s">
        <v>30</v>
      </c>
      <c r="AX198" s="14" t="s">
        <v>77</v>
      </c>
      <c r="AY198" s="245" t="s">
        <v>136</v>
      </c>
    </row>
    <row r="199" spans="1:65" s="16" customFormat="1">
      <c r="B199" s="257"/>
      <c r="C199" s="258"/>
      <c r="D199" s="226" t="s">
        <v>145</v>
      </c>
      <c r="E199" s="259" t="s">
        <v>1</v>
      </c>
      <c r="F199" s="260" t="s">
        <v>171</v>
      </c>
      <c r="G199" s="258"/>
      <c r="H199" s="261">
        <v>186.08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AT199" s="267" t="s">
        <v>145</v>
      </c>
      <c r="AU199" s="267" t="s">
        <v>143</v>
      </c>
      <c r="AV199" s="16" t="s">
        <v>163</v>
      </c>
      <c r="AW199" s="16" t="s">
        <v>30</v>
      </c>
      <c r="AX199" s="16" t="s">
        <v>77</v>
      </c>
      <c r="AY199" s="267" t="s">
        <v>136</v>
      </c>
    </row>
    <row r="200" spans="1:65" s="15" customFormat="1">
      <c r="B200" s="246"/>
      <c r="C200" s="247"/>
      <c r="D200" s="226" t="s">
        <v>145</v>
      </c>
      <c r="E200" s="248" t="s">
        <v>1</v>
      </c>
      <c r="F200" s="249" t="s">
        <v>151</v>
      </c>
      <c r="G200" s="247"/>
      <c r="H200" s="250">
        <v>337.48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145</v>
      </c>
      <c r="AU200" s="256" t="s">
        <v>143</v>
      </c>
      <c r="AV200" s="15" t="s">
        <v>142</v>
      </c>
      <c r="AW200" s="15" t="s">
        <v>30</v>
      </c>
      <c r="AX200" s="15" t="s">
        <v>12</v>
      </c>
      <c r="AY200" s="256" t="s">
        <v>136</v>
      </c>
    </row>
    <row r="201" spans="1:65" s="2" customFormat="1" ht="16.5" customHeight="1">
      <c r="A201" s="36"/>
      <c r="B201" s="37"/>
      <c r="C201" s="211" t="s">
        <v>206</v>
      </c>
      <c r="D201" s="211" t="s">
        <v>138</v>
      </c>
      <c r="E201" s="212" t="s">
        <v>207</v>
      </c>
      <c r="F201" s="213" t="s">
        <v>208</v>
      </c>
      <c r="G201" s="214" t="s">
        <v>155</v>
      </c>
      <c r="H201" s="215">
        <v>817.4</v>
      </c>
      <c r="I201" s="216"/>
      <c r="J201" s="215">
        <f>ROUND(I201*H201,3)</f>
        <v>0</v>
      </c>
      <c r="K201" s="217"/>
      <c r="L201" s="39"/>
      <c r="M201" s="218" t="s">
        <v>1</v>
      </c>
      <c r="N201" s="219" t="s">
        <v>43</v>
      </c>
      <c r="O201" s="73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2" t="s">
        <v>142</v>
      </c>
      <c r="AT201" s="222" t="s">
        <v>138</v>
      </c>
      <c r="AU201" s="222" t="s">
        <v>143</v>
      </c>
      <c r="AY201" s="18" t="s">
        <v>136</v>
      </c>
      <c r="BE201" s="110">
        <f>IF(N201="základná",J201,0)</f>
        <v>0</v>
      </c>
      <c r="BF201" s="110">
        <f>IF(N201="znížená",J201,0)</f>
        <v>0</v>
      </c>
      <c r="BG201" s="110">
        <f>IF(N201="zákl. prenesená",J201,0)</f>
        <v>0</v>
      </c>
      <c r="BH201" s="110">
        <f>IF(N201="zníž. prenesená",J201,0)</f>
        <v>0</v>
      </c>
      <c r="BI201" s="110">
        <f>IF(N201="nulová",J201,0)</f>
        <v>0</v>
      </c>
      <c r="BJ201" s="18" t="s">
        <v>143</v>
      </c>
      <c r="BK201" s="223">
        <f>ROUND(I201*H201,3)</f>
        <v>0</v>
      </c>
      <c r="BL201" s="18" t="s">
        <v>142</v>
      </c>
      <c r="BM201" s="222" t="s">
        <v>209</v>
      </c>
    </row>
    <row r="202" spans="1:65" s="13" customFormat="1">
      <c r="B202" s="224"/>
      <c r="C202" s="225"/>
      <c r="D202" s="226" t="s">
        <v>145</v>
      </c>
      <c r="E202" s="227" t="s">
        <v>1</v>
      </c>
      <c r="F202" s="228" t="s">
        <v>210</v>
      </c>
      <c r="G202" s="225"/>
      <c r="H202" s="227" t="s">
        <v>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145</v>
      </c>
      <c r="AU202" s="234" t="s">
        <v>143</v>
      </c>
      <c r="AV202" s="13" t="s">
        <v>12</v>
      </c>
      <c r="AW202" s="13" t="s">
        <v>30</v>
      </c>
      <c r="AX202" s="13" t="s">
        <v>77</v>
      </c>
      <c r="AY202" s="234" t="s">
        <v>136</v>
      </c>
    </row>
    <row r="203" spans="1:65" s="14" customFormat="1">
      <c r="B203" s="235"/>
      <c r="C203" s="236"/>
      <c r="D203" s="226" t="s">
        <v>145</v>
      </c>
      <c r="E203" s="237" t="s">
        <v>1</v>
      </c>
      <c r="F203" s="238" t="s">
        <v>211</v>
      </c>
      <c r="G203" s="236"/>
      <c r="H203" s="239">
        <v>142.19999999999999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145</v>
      </c>
      <c r="AU203" s="245" t="s">
        <v>143</v>
      </c>
      <c r="AV203" s="14" t="s">
        <v>143</v>
      </c>
      <c r="AW203" s="14" t="s">
        <v>30</v>
      </c>
      <c r="AX203" s="14" t="s">
        <v>77</v>
      </c>
      <c r="AY203" s="245" t="s">
        <v>136</v>
      </c>
    </row>
    <row r="204" spans="1:65" s="14" customFormat="1">
      <c r="B204" s="235"/>
      <c r="C204" s="236"/>
      <c r="D204" s="226" t="s">
        <v>145</v>
      </c>
      <c r="E204" s="237" t="s">
        <v>1</v>
      </c>
      <c r="F204" s="238" t="s">
        <v>212</v>
      </c>
      <c r="G204" s="236"/>
      <c r="H204" s="239">
        <v>140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145</v>
      </c>
      <c r="AU204" s="245" t="s">
        <v>143</v>
      </c>
      <c r="AV204" s="14" t="s">
        <v>143</v>
      </c>
      <c r="AW204" s="14" t="s">
        <v>30</v>
      </c>
      <c r="AX204" s="14" t="s">
        <v>77</v>
      </c>
      <c r="AY204" s="245" t="s">
        <v>136</v>
      </c>
    </row>
    <row r="205" spans="1:65" s="14" customFormat="1">
      <c r="B205" s="235"/>
      <c r="C205" s="236"/>
      <c r="D205" s="226" t="s">
        <v>145</v>
      </c>
      <c r="E205" s="237" t="s">
        <v>1</v>
      </c>
      <c r="F205" s="238" t="s">
        <v>213</v>
      </c>
      <c r="G205" s="236"/>
      <c r="H205" s="239">
        <v>191.4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145</v>
      </c>
      <c r="AU205" s="245" t="s">
        <v>143</v>
      </c>
      <c r="AV205" s="14" t="s">
        <v>143</v>
      </c>
      <c r="AW205" s="14" t="s">
        <v>30</v>
      </c>
      <c r="AX205" s="14" t="s">
        <v>77</v>
      </c>
      <c r="AY205" s="245" t="s">
        <v>136</v>
      </c>
    </row>
    <row r="206" spans="1:65" s="16" customFormat="1">
      <c r="B206" s="257"/>
      <c r="C206" s="258"/>
      <c r="D206" s="226" t="s">
        <v>145</v>
      </c>
      <c r="E206" s="259" t="s">
        <v>1</v>
      </c>
      <c r="F206" s="260" t="s">
        <v>171</v>
      </c>
      <c r="G206" s="258"/>
      <c r="H206" s="261">
        <v>473.6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AT206" s="267" t="s">
        <v>145</v>
      </c>
      <c r="AU206" s="267" t="s">
        <v>143</v>
      </c>
      <c r="AV206" s="16" t="s">
        <v>163</v>
      </c>
      <c r="AW206" s="16" t="s">
        <v>30</v>
      </c>
      <c r="AX206" s="16" t="s">
        <v>77</v>
      </c>
      <c r="AY206" s="267" t="s">
        <v>136</v>
      </c>
    </row>
    <row r="207" spans="1:65" s="13" customFormat="1">
      <c r="B207" s="224"/>
      <c r="C207" s="225"/>
      <c r="D207" s="226" t="s">
        <v>145</v>
      </c>
      <c r="E207" s="227" t="s">
        <v>1</v>
      </c>
      <c r="F207" s="228" t="s">
        <v>214</v>
      </c>
      <c r="G207" s="225"/>
      <c r="H207" s="227" t="s">
        <v>1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145</v>
      </c>
      <c r="AU207" s="234" t="s">
        <v>143</v>
      </c>
      <c r="AV207" s="13" t="s">
        <v>12</v>
      </c>
      <c r="AW207" s="13" t="s">
        <v>30</v>
      </c>
      <c r="AX207" s="13" t="s">
        <v>77</v>
      </c>
      <c r="AY207" s="234" t="s">
        <v>136</v>
      </c>
    </row>
    <row r="208" spans="1:65" s="14" customFormat="1">
      <c r="B208" s="235"/>
      <c r="C208" s="236"/>
      <c r="D208" s="226" t="s">
        <v>145</v>
      </c>
      <c r="E208" s="237" t="s">
        <v>1</v>
      </c>
      <c r="F208" s="238" t="s">
        <v>215</v>
      </c>
      <c r="G208" s="236"/>
      <c r="H208" s="239">
        <v>27.5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145</v>
      </c>
      <c r="AU208" s="245" t="s">
        <v>143</v>
      </c>
      <c r="AV208" s="14" t="s">
        <v>143</v>
      </c>
      <c r="AW208" s="14" t="s">
        <v>30</v>
      </c>
      <c r="AX208" s="14" t="s">
        <v>77</v>
      </c>
      <c r="AY208" s="245" t="s">
        <v>136</v>
      </c>
    </row>
    <row r="209" spans="1:65" s="14" customFormat="1">
      <c r="B209" s="235"/>
      <c r="C209" s="236"/>
      <c r="D209" s="226" t="s">
        <v>145</v>
      </c>
      <c r="E209" s="237" t="s">
        <v>1</v>
      </c>
      <c r="F209" s="238" t="s">
        <v>216</v>
      </c>
      <c r="G209" s="236"/>
      <c r="H209" s="239">
        <v>48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145</v>
      </c>
      <c r="AU209" s="245" t="s">
        <v>143</v>
      </c>
      <c r="AV209" s="14" t="s">
        <v>143</v>
      </c>
      <c r="AW209" s="14" t="s">
        <v>30</v>
      </c>
      <c r="AX209" s="14" t="s">
        <v>77</v>
      </c>
      <c r="AY209" s="245" t="s">
        <v>136</v>
      </c>
    </row>
    <row r="210" spans="1:65" s="14" customFormat="1">
      <c r="B210" s="235"/>
      <c r="C210" s="236"/>
      <c r="D210" s="226" t="s">
        <v>145</v>
      </c>
      <c r="E210" s="237" t="s">
        <v>1</v>
      </c>
      <c r="F210" s="238" t="s">
        <v>217</v>
      </c>
      <c r="G210" s="236"/>
      <c r="H210" s="239">
        <v>268.3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145</v>
      </c>
      <c r="AU210" s="245" t="s">
        <v>143</v>
      </c>
      <c r="AV210" s="14" t="s">
        <v>143</v>
      </c>
      <c r="AW210" s="14" t="s">
        <v>30</v>
      </c>
      <c r="AX210" s="14" t="s">
        <v>77</v>
      </c>
      <c r="AY210" s="245" t="s">
        <v>136</v>
      </c>
    </row>
    <row r="211" spans="1:65" s="16" customFormat="1">
      <c r="B211" s="257"/>
      <c r="C211" s="258"/>
      <c r="D211" s="226" t="s">
        <v>145</v>
      </c>
      <c r="E211" s="259" t="s">
        <v>1</v>
      </c>
      <c r="F211" s="260" t="s">
        <v>171</v>
      </c>
      <c r="G211" s="258"/>
      <c r="H211" s="261">
        <v>343.8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AT211" s="267" t="s">
        <v>145</v>
      </c>
      <c r="AU211" s="267" t="s">
        <v>143</v>
      </c>
      <c r="AV211" s="16" t="s">
        <v>163</v>
      </c>
      <c r="AW211" s="16" t="s">
        <v>30</v>
      </c>
      <c r="AX211" s="16" t="s">
        <v>77</v>
      </c>
      <c r="AY211" s="267" t="s">
        <v>136</v>
      </c>
    </row>
    <row r="212" spans="1:65" s="15" customFormat="1">
      <c r="B212" s="246"/>
      <c r="C212" s="247"/>
      <c r="D212" s="226" t="s">
        <v>145</v>
      </c>
      <c r="E212" s="248" t="s">
        <v>1</v>
      </c>
      <c r="F212" s="249" t="s">
        <v>151</v>
      </c>
      <c r="G212" s="247"/>
      <c r="H212" s="250">
        <v>817.4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145</v>
      </c>
      <c r="AU212" s="256" t="s">
        <v>143</v>
      </c>
      <c r="AV212" s="15" t="s">
        <v>142</v>
      </c>
      <c r="AW212" s="15" t="s">
        <v>30</v>
      </c>
      <c r="AX212" s="15" t="s">
        <v>12</v>
      </c>
      <c r="AY212" s="256" t="s">
        <v>136</v>
      </c>
    </row>
    <row r="213" spans="1:65" s="2" customFormat="1" ht="16.5" customHeight="1">
      <c r="A213" s="36"/>
      <c r="B213" s="37"/>
      <c r="C213" s="211" t="s">
        <v>218</v>
      </c>
      <c r="D213" s="211" t="s">
        <v>138</v>
      </c>
      <c r="E213" s="212" t="s">
        <v>219</v>
      </c>
      <c r="F213" s="213" t="s">
        <v>220</v>
      </c>
      <c r="G213" s="214" t="s">
        <v>155</v>
      </c>
      <c r="H213" s="215">
        <v>605.20000000000005</v>
      </c>
      <c r="I213" s="216"/>
      <c r="J213" s="215">
        <f>ROUND(I213*H213,3)</f>
        <v>0</v>
      </c>
      <c r="K213" s="217"/>
      <c r="L213" s="39"/>
      <c r="M213" s="218" t="s">
        <v>1</v>
      </c>
      <c r="N213" s="219" t="s">
        <v>43</v>
      </c>
      <c r="O213" s="73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142</v>
      </c>
      <c r="AT213" s="222" t="s">
        <v>138</v>
      </c>
      <c r="AU213" s="222" t="s">
        <v>143</v>
      </c>
      <c r="AY213" s="18" t="s">
        <v>136</v>
      </c>
      <c r="BE213" s="110">
        <f>IF(N213="základná",J213,0)</f>
        <v>0</v>
      </c>
      <c r="BF213" s="110">
        <f>IF(N213="znížená",J213,0)</f>
        <v>0</v>
      </c>
      <c r="BG213" s="110">
        <f>IF(N213="zákl. prenesená",J213,0)</f>
        <v>0</v>
      </c>
      <c r="BH213" s="110">
        <f>IF(N213="zníž. prenesená",J213,0)</f>
        <v>0</v>
      </c>
      <c r="BI213" s="110">
        <f>IF(N213="nulová",J213,0)</f>
        <v>0</v>
      </c>
      <c r="BJ213" s="18" t="s">
        <v>143</v>
      </c>
      <c r="BK213" s="223">
        <f>ROUND(I213*H213,3)</f>
        <v>0</v>
      </c>
      <c r="BL213" s="18" t="s">
        <v>142</v>
      </c>
      <c r="BM213" s="222" t="s">
        <v>221</v>
      </c>
    </row>
    <row r="214" spans="1:65" s="13" customFormat="1">
      <c r="B214" s="224"/>
      <c r="C214" s="225"/>
      <c r="D214" s="226" t="s">
        <v>145</v>
      </c>
      <c r="E214" s="227" t="s">
        <v>1</v>
      </c>
      <c r="F214" s="228" t="s">
        <v>222</v>
      </c>
      <c r="G214" s="225"/>
      <c r="H214" s="227" t="s">
        <v>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AT214" s="234" t="s">
        <v>145</v>
      </c>
      <c r="AU214" s="234" t="s">
        <v>143</v>
      </c>
      <c r="AV214" s="13" t="s">
        <v>12</v>
      </c>
      <c r="AW214" s="13" t="s">
        <v>30</v>
      </c>
      <c r="AX214" s="13" t="s">
        <v>77</v>
      </c>
      <c r="AY214" s="234" t="s">
        <v>136</v>
      </c>
    </row>
    <row r="215" spans="1:65" s="14" customFormat="1">
      <c r="B215" s="235"/>
      <c r="C215" s="236"/>
      <c r="D215" s="226" t="s">
        <v>145</v>
      </c>
      <c r="E215" s="237" t="s">
        <v>1</v>
      </c>
      <c r="F215" s="238" t="s">
        <v>168</v>
      </c>
      <c r="G215" s="236"/>
      <c r="H215" s="239">
        <v>69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145</v>
      </c>
      <c r="AU215" s="245" t="s">
        <v>143</v>
      </c>
      <c r="AV215" s="14" t="s">
        <v>143</v>
      </c>
      <c r="AW215" s="14" t="s">
        <v>30</v>
      </c>
      <c r="AX215" s="14" t="s">
        <v>77</v>
      </c>
      <c r="AY215" s="245" t="s">
        <v>136</v>
      </c>
    </row>
    <row r="216" spans="1:65" s="14" customFormat="1">
      <c r="B216" s="235"/>
      <c r="C216" s="236"/>
      <c r="D216" s="226" t="s">
        <v>145</v>
      </c>
      <c r="E216" s="237" t="s">
        <v>1</v>
      </c>
      <c r="F216" s="238" t="s">
        <v>169</v>
      </c>
      <c r="G216" s="236"/>
      <c r="H216" s="239">
        <v>287.2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145</v>
      </c>
      <c r="AU216" s="245" t="s">
        <v>143</v>
      </c>
      <c r="AV216" s="14" t="s">
        <v>143</v>
      </c>
      <c r="AW216" s="14" t="s">
        <v>30</v>
      </c>
      <c r="AX216" s="14" t="s">
        <v>77</v>
      </c>
      <c r="AY216" s="245" t="s">
        <v>136</v>
      </c>
    </row>
    <row r="217" spans="1:65" s="14" customFormat="1">
      <c r="B217" s="235"/>
      <c r="C217" s="236"/>
      <c r="D217" s="226" t="s">
        <v>145</v>
      </c>
      <c r="E217" s="237" t="s">
        <v>1</v>
      </c>
      <c r="F217" s="238" t="s">
        <v>223</v>
      </c>
      <c r="G217" s="236"/>
      <c r="H217" s="239">
        <v>249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145</v>
      </c>
      <c r="AU217" s="245" t="s">
        <v>143</v>
      </c>
      <c r="AV217" s="14" t="s">
        <v>143</v>
      </c>
      <c r="AW217" s="14" t="s">
        <v>30</v>
      </c>
      <c r="AX217" s="14" t="s">
        <v>77</v>
      </c>
      <c r="AY217" s="245" t="s">
        <v>136</v>
      </c>
    </row>
    <row r="218" spans="1:65" s="15" customFormat="1">
      <c r="B218" s="246"/>
      <c r="C218" s="247"/>
      <c r="D218" s="226" t="s">
        <v>145</v>
      </c>
      <c r="E218" s="248" t="s">
        <v>1</v>
      </c>
      <c r="F218" s="249" t="s">
        <v>151</v>
      </c>
      <c r="G218" s="247"/>
      <c r="H218" s="250">
        <v>605.20000000000005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145</v>
      </c>
      <c r="AU218" s="256" t="s">
        <v>143</v>
      </c>
      <c r="AV218" s="15" t="s">
        <v>142</v>
      </c>
      <c r="AW218" s="15" t="s">
        <v>30</v>
      </c>
      <c r="AX218" s="15" t="s">
        <v>12</v>
      </c>
      <c r="AY218" s="256" t="s">
        <v>136</v>
      </c>
    </row>
    <row r="219" spans="1:65" s="2" customFormat="1" ht="16.5" customHeight="1">
      <c r="A219" s="36"/>
      <c r="B219" s="37"/>
      <c r="C219" s="211" t="s">
        <v>224</v>
      </c>
      <c r="D219" s="211" t="s">
        <v>138</v>
      </c>
      <c r="E219" s="212" t="s">
        <v>225</v>
      </c>
      <c r="F219" s="213" t="s">
        <v>226</v>
      </c>
      <c r="G219" s="214" t="s">
        <v>227</v>
      </c>
      <c r="H219" s="215">
        <v>7.2720000000000002</v>
      </c>
      <c r="I219" s="216"/>
      <c r="J219" s="215">
        <f>ROUND(I219*H219,3)</f>
        <v>0</v>
      </c>
      <c r="K219" s="217"/>
      <c r="L219" s="39"/>
      <c r="M219" s="218" t="s">
        <v>1</v>
      </c>
      <c r="N219" s="219" t="s">
        <v>43</v>
      </c>
      <c r="O219" s="73"/>
      <c r="P219" s="220">
        <f>O219*H219</f>
        <v>0</v>
      </c>
      <c r="Q219" s="220">
        <v>2.3900000000000001E-2</v>
      </c>
      <c r="R219" s="220">
        <f>Q219*H219</f>
        <v>0.17380080000000001</v>
      </c>
      <c r="S219" s="220">
        <v>0</v>
      </c>
      <c r="T219" s="22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2" t="s">
        <v>142</v>
      </c>
      <c r="AT219" s="222" t="s">
        <v>138</v>
      </c>
      <c r="AU219" s="222" t="s">
        <v>143</v>
      </c>
      <c r="AY219" s="18" t="s">
        <v>136</v>
      </c>
      <c r="BE219" s="110">
        <f>IF(N219="základná",J219,0)</f>
        <v>0</v>
      </c>
      <c r="BF219" s="110">
        <f>IF(N219="znížená",J219,0)</f>
        <v>0</v>
      </c>
      <c r="BG219" s="110">
        <f>IF(N219="zákl. prenesená",J219,0)</f>
        <v>0</v>
      </c>
      <c r="BH219" s="110">
        <f>IF(N219="zníž. prenesená",J219,0)</f>
        <v>0</v>
      </c>
      <c r="BI219" s="110">
        <f>IF(N219="nulová",J219,0)</f>
        <v>0</v>
      </c>
      <c r="BJ219" s="18" t="s">
        <v>143</v>
      </c>
      <c r="BK219" s="223">
        <f>ROUND(I219*H219,3)</f>
        <v>0</v>
      </c>
      <c r="BL219" s="18" t="s">
        <v>142</v>
      </c>
      <c r="BM219" s="222" t="s">
        <v>228</v>
      </c>
    </row>
    <row r="220" spans="1:65" s="13" customFormat="1">
      <c r="B220" s="224"/>
      <c r="C220" s="225"/>
      <c r="D220" s="226" t="s">
        <v>145</v>
      </c>
      <c r="E220" s="227" t="s">
        <v>1</v>
      </c>
      <c r="F220" s="228" t="s">
        <v>229</v>
      </c>
      <c r="G220" s="225"/>
      <c r="H220" s="227" t="s">
        <v>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145</v>
      </c>
      <c r="AU220" s="234" t="s">
        <v>143</v>
      </c>
      <c r="AV220" s="13" t="s">
        <v>12</v>
      </c>
      <c r="AW220" s="13" t="s">
        <v>30</v>
      </c>
      <c r="AX220" s="13" t="s">
        <v>77</v>
      </c>
      <c r="AY220" s="234" t="s">
        <v>136</v>
      </c>
    </row>
    <row r="221" spans="1:65" s="14" customFormat="1">
      <c r="B221" s="235"/>
      <c r="C221" s="236"/>
      <c r="D221" s="226" t="s">
        <v>145</v>
      </c>
      <c r="E221" s="237" t="s">
        <v>1</v>
      </c>
      <c r="F221" s="238" t="s">
        <v>230</v>
      </c>
      <c r="G221" s="236"/>
      <c r="H221" s="239">
        <v>0.432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145</v>
      </c>
      <c r="AU221" s="245" t="s">
        <v>143</v>
      </c>
      <c r="AV221" s="14" t="s">
        <v>143</v>
      </c>
      <c r="AW221" s="14" t="s">
        <v>30</v>
      </c>
      <c r="AX221" s="14" t="s">
        <v>77</v>
      </c>
      <c r="AY221" s="245" t="s">
        <v>136</v>
      </c>
    </row>
    <row r="222" spans="1:65" s="14" customFormat="1">
      <c r="B222" s="235"/>
      <c r="C222" s="236"/>
      <c r="D222" s="226" t="s">
        <v>145</v>
      </c>
      <c r="E222" s="237" t="s">
        <v>1</v>
      </c>
      <c r="F222" s="238" t="s">
        <v>231</v>
      </c>
      <c r="G222" s="236"/>
      <c r="H222" s="239">
        <v>1.36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145</v>
      </c>
      <c r="AU222" s="245" t="s">
        <v>143</v>
      </c>
      <c r="AV222" s="14" t="s">
        <v>143</v>
      </c>
      <c r="AW222" s="14" t="s">
        <v>30</v>
      </c>
      <c r="AX222" s="14" t="s">
        <v>77</v>
      </c>
      <c r="AY222" s="245" t="s">
        <v>136</v>
      </c>
    </row>
    <row r="223" spans="1:65" s="14" customFormat="1">
      <c r="B223" s="235"/>
      <c r="C223" s="236"/>
      <c r="D223" s="226" t="s">
        <v>145</v>
      </c>
      <c r="E223" s="237" t="s">
        <v>1</v>
      </c>
      <c r="F223" s="238" t="s">
        <v>232</v>
      </c>
      <c r="G223" s="236"/>
      <c r="H223" s="239">
        <v>2.1920000000000002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145</v>
      </c>
      <c r="AU223" s="245" t="s">
        <v>143</v>
      </c>
      <c r="AV223" s="14" t="s">
        <v>143</v>
      </c>
      <c r="AW223" s="14" t="s">
        <v>30</v>
      </c>
      <c r="AX223" s="14" t="s">
        <v>77</v>
      </c>
      <c r="AY223" s="245" t="s">
        <v>136</v>
      </c>
    </row>
    <row r="224" spans="1:65" s="14" customFormat="1">
      <c r="B224" s="235"/>
      <c r="C224" s="236"/>
      <c r="D224" s="226" t="s">
        <v>145</v>
      </c>
      <c r="E224" s="237" t="s">
        <v>1</v>
      </c>
      <c r="F224" s="238" t="s">
        <v>233</v>
      </c>
      <c r="G224" s="236"/>
      <c r="H224" s="239">
        <v>2.1840000000000002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AT224" s="245" t="s">
        <v>145</v>
      </c>
      <c r="AU224" s="245" t="s">
        <v>143</v>
      </c>
      <c r="AV224" s="14" t="s">
        <v>143</v>
      </c>
      <c r="AW224" s="14" t="s">
        <v>30</v>
      </c>
      <c r="AX224" s="14" t="s">
        <v>77</v>
      </c>
      <c r="AY224" s="245" t="s">
        <v>136</v>
      </c>
    </row>
    <row r="225" spans="1:65" s="16" customFormat="1">
      <c r="B225" s="257"/>
      <c r="C225" s="258"/>
      <c r="D225" s="226" t="s">
        <v>145</v>
      </c>
      <c r="E225" s="259" t="s">
        <v>1</v>
      </c>
      <c r="F225" s="260" t="s">
        <v>171</v>
      </c>
      <c r="G225" s="258"/>
      <c r="H225" s="261">
        <v>6.1680000000000001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AT225" s="267" t="s">
        <v>145</v>
      </c>
      <c r="AU225" s="267" t="s">
        <v>143</v>
      </c>
      <c r="AV225" s="16" t="s">
        <v>163</v>
      </c>
      <c r="AW225" s="16" t="s">
        <v>30</v>
      </c>
      <c r="AX225" s="16" t="s">
        <v>77</v>
      </c>
      <c r="AY225" s="267" t="s">
        <v>136</v>
      </c>
    </row>
    <row r="226" spans="1:65" s="13" customFormat="1">
      <c r="B226" s="224"/>
      <c r="C226" s="225"/>
      <c r="D226" s="226" t="s">
        <v>145</v>
      </c>
      <c r="E226" s="227" t="s">
        <v>1</v>
      </c>
      <c r="F226" s="228" t="s">
        <v>234</v>
      </c>
      <c r="G226" s="225"/>
      <c r="H226" s="227" t="s">
        <v>1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145</v>
      </c>
      <c r="AU226" s="234" t="s">
        <v>143</v>
      </c>
      <c r="AV226" s="13" t="s">
        <v>12</v>
      </c>
      <c r="AW226" s="13" t="s">
        <v>30</v>
      </c>
      <c r="AX226" s="13" t="s">
        <v>77</v>
      </c>
      <c r="AY226" s="234" t="s">
        <v>136</v>
      </c>
    </row>
    <row r="227" spans="1:65" s="14" customFormat="1">
      <c r="B227" s="235"/>
      <c r="C227" s="236"/>
      <c r="D227" s="226" t="s">
        <v>145</v>
      </c>
      <c r="E227" s="237" t="s">
        <v>1</v>
      </c>
      <c r="F227" s="238" t="s">
        <v>235</v>
      </c>
      <c r="G227" s="236"/>
      <c r="H227" s="239">
        <v>1.1040000000000001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145</v>
      </c>
      <c r="AU227" s="245" t="s">
        <v>143</v>
      </c>
      <c r="AV227" s="14" t="s">
        <v>143</v>
      </c>
      <c r="AW227" s="14" t="s">
        <v>30</v>
      </c>
      <c r="AX227" s="14" t="s">
        <v>77</v>
      </c>
      <c r="AY227" s="245" t="s">
        <v>136</v>
      </c>
    </row>
    <row r="228" spans="1:65" s="16" customFormat="1">
      <c r="B228" s="257"/>
      <c r="C228" s="258"/>
      <c r="D228" s="226" t="s">
        <v>145</v>
      </c>
      <c r="E228" s="259" t="s">
        <v>1</v>
      </c>
      <c r="F228" s="260" t="s">
        <v>171</v>
      </c>
      <c r="G228" s="258"/>
      <c r="H228" s="261">
        <v>1.1040000000000001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AT228" s="267" t="s">
        <v>145</v>
      </c>
      <c r="AU228" s="267" t="s">
        <v>143</v>
      </c>
      <c r="AV228" s="16" t="s">
        <v>163</v>
      </c>
      <c r="AW228" s="16" t="s">
        <v>30</v>
      </c>
      <c r="AX228" s="16" t="s">
        <v>77</v>
      </c>
      <c r="AY228" s="267" t="s">
        <v>136</v>
      </c>
    </row>
    <row r="229" spans="1:65" s="15" customFormat="1">
      <c r="B229" s="246"/>
      <c r="C229" s="247"/>
      <c r="D229" s="226" t="s">
        <v>145</v>
      </c>
      <c r="E229" s="248" t="s">
        <v>1</v>
      </c>
      <c r="F229" s="249" t="s">
        <v>151</v>
      </c>
      <c r="G229" s="247"/>
      <c r="H229" s="250">
        <v>7.2720000000000002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145</v>
      </c>
      <c r="AU229" s="256" t="s">
        <v>143</v>
      </c>
      <c r="AV229" s="15" t="s">
        <v>142</v>
      </c>
      <c r="AW229" s="15" t="s">
        <v>30</v>
      </c>
      <c r="AX229" s="15" t="s">
        <v>12</v>
      </c>
      <c r="AY229" s="256" t="s">
        <v>136</v>
      </c>
    </row>
    <row r="230" spans="1:65" s="2" customFormat="1" ht="16.5" customHeight="1">
      <c r="A230" s="36"/>
      <c r="B230" s="37"/>
      <c r="C230" s="211" t="s">
        <v>236</v>
      </c>
      <c r="D230" s="211" t="s">
        <v>138</v>
      </c>
      <c r="E230" s="212" t="s">
        <v>237</v>
      </c>
      <c r="F230" s="213" t="s">
        <v>238</v>
      </c>
      <c r="G230" s="214" t="s">
        <v>227</v>
      </c>
      <c r="H230" s="215">
        <v>8.8780000000000001</v>
      </c>
      <c r="I230" s="216"/>
      <c r="J230" s="215">
        <f>ROUND(I230*H230,3)</f>
        <v>0</v>
      </c>
      <c r="K230" s="217"/>
      <c r="L230" s="39"/>
      <c r="M230" s="218" t="s">
        <v>1</v>
      </c>
      <c r="N230" s="219" t="s">
        <v>43</v>
      </c>
      <c r="O230" s="73"/>
      <c r="P230" s="220">
        <f>O230*H230</f>
        <v>0</v>
      </c>
      <c r="Q230" s="220">
        <v>2.3900000000000001E-2</v>
      </c>
      <c r="R230" s="220">
        <f>Q230*H230</f>
        <v>0.21218420000000002</v>
      </c>
      <c r="S230" s="220">
        <v>0</v>
      </c>
      <c r="T230" s="22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2" t="s">
        <v>142</v>
      </c>
      <c r="AT230" s="222" t="s">
        <v>138</v>
      </c>
      <c r="AU230" s="222" t="s">
        <v>143</v>
      </c>
      <c r="AY230" s="18" t="s">
        <v>136</v>
      </c>
      <c r="BE230" s="110">
        <f>IF(N230="základná",J230,0)</f>
        <v>0</v>
      </c>
      <c r="BF230" s="110">
        <f>IF(N230="znížená",J230,0)</f>
        <v>0</v>
      </c>
      <c r="BG230" s="110">
        <f>IF(N230="zákl. prenesená",J230,0)</f>
        <v>0</v>
      </c>
      <c r="BH230" s="110">
        <f>IF(N230="zníž. prenesená",J230,0)</f>
        <v>0</v>
      </c>
      <c r="BI230" s="110">
        <f>IF(N230="nulová",J230,0)</f>
        <v>0</v>
      </c>
      <c r="BJ230" s="18" t="s">
        <v>143</v>
      </c>
      <c r="BK230" s="223">
        <f>ROUND(I230*H230,3)</f>
        <v>0</v>
      </c>
      <c r="BL230" s="18" t="s">
        <v>142</v>
      </c>
      <c r="BM230" s="222" t="s">
        <v>239</v>
      </c>
    </row>
    <row r="231" spans="1:65" s="13" customFormat="1">
      <c r="B231" s="224"/>
      <c r="C231" s="225"/>
      <c r="D231" s="226" t="s">
        <v>145</v>
      </c>
      <c r="E231" s="227" t="s">
        <v>1</v>
      </c>
      <c r="F231" s="228" t="s">
        <v>240</v>
      </c>
      <c r="G231" s="225"/>
      <c r="H231" s="227" t="s">
        <v>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145</v>
      </c>
      <c r="AU231" s="234" t="s">
        <v>143</v>
      </c>
      <c r="AV231" s="13" t="s">
        <v>12</v>
      </c>
      <c r="AW231" s="13" t="s">
        <v>30</v>
      </c>
      <c r="AX231" s="13" t="s">
        <v>77</v>
      </c>
      <c r="AY231" s="234" t="s">
        <v>136</v>
      </c>
    </row>
    <row r="232" spans="1:65" s="14" customFormat="1">
      <c r="B232" s="235"/>
      <c r="C232" s="236"/>
      <c r="D232" s="226" t="s">
        <v>145</v>
      </c>
      <c r="E232" s="237" t="s">
        <v>1</v>
      </c>
      <c r="F232" s="238" t="s">
        <v>241</v>
      </c>
      <c r="G232" s="236"/>
      <c r="H232" s="239">
        <v>0.4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145</v>
      </c>
      <c r="AU232" s="245" t="s">
        <v>143</v>
      </c>
      <c r="AV232" s="14" t="s">
        <v>143</v>
      </c>
      <c r="AW232" s="14" t="s">
        <v>30</v>
      </c>
      <c r="AX232" s="14" t="s">
        <v>77</v>
      </c>
      <c r="AY232" s="245" t="s">
        <v>136</v>
      </c>
    </row>
    <row r="233" spans="1:65" s="14" customFormat="1">
      <c r="B233" s="235"/>
      <c r="C233" s="236"/>
      <c r="D233" s="226" t="s">
        <v>145</v>
      </c>
      <c r="E233" s="237" t="s">
        <v>1</v>
      </c>
      <c r="F233" s="238" t="s">
        <v>242</v>
      </c>
      <c r="G233" s="236"/>
      <c r="H233" s="239">
        <v>0.72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145</v>
      </c>
      <c r="AU233" s="245" t="s">
        <v>143</v>
      </c>
      <c r="AV233" s="14" t="s">
        <v>143</v>
      </c>
      <c r="AW233" s="14" t="s">
        <v>30</v>
      </c>
      <c r="AX233" s="14" t="s">
        <v>77</v>
      </c>
      <c r="AY233" s="245" t="s">
        <v>136</v>
      </c>
    </row>
    <row r="234" spans="1:65" s="14" customFormat="1">
      <c r="B234" s="235"/>
      <c r="C234" s="236"/>
      <c r="D234" s="226" t="s">
        <v>145</v>
      </c>
      <c r="E234" s="237" t="s">
        <v>1</v>
      </c>
      <c r="F234" s="238" t="s">
        <v>243</v>
      </c>
      <c r="G234" s="236"/>
      <c r="H234" s="239">
        <v>0.60599999999999998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145</v>
      </c>
      <c r="AU234" s="245" t="s">
        <v>143</v>
      </c>
      <c r="AV234" s="14" t="s">
        <v>143</v>
      </c>
      <c r="AW234" s="14" t="s">
        <v>30</v>
      </c>
      <c r="AX234" s="14" t="s">
        <v>77</v>
      </c>
      <c r="AY234" s="245" t="s">
        <v>136</v>
      </c>
    </row>
    <row r="235" spans="1:65" s="13" customFormat="1">
      <c r="B235" s="224"/>
      <c r="C235" s="225"/>
      <c r="D235" s="226" t="s">
        <v>145</v>
      </c>
      <c r="E235" s="227" t="s">
        <v>1</v>
      </c>
      <c r="F235" s="228" t="s">
        <v>244</v>
      </c>
      <c r="G235" s="225"/>
      <c r="H235" s="227" t="s">
        <v>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145</v>
      </c>
      <c r="AU235" s="234" t="s">
        <v>143</v>
      </c>
      <c r="AV235" s="13" t="s">
        <v>12</v>
      </c>
      <c r="AW235" s="13" t="s">
        <v>30</v>
      </c>
      <c r="AX235" s="13" t="s">
        <v>77</v>
      </c>
      <c r="AY235" s="234" t="s">
        <v>136</v>
      </c>
    </row>
    <row r="236" spans="1:65" s="14" customFormat="1">
      <c r="B236" s="235"/>
      <c r="C236" s="236"/>
      <c r="D236" s="226" t="s">
        <v>145</v>
      </c>
      <c r="E236" s="237" t="s">
        <v>1</v>
      </c>
      <c r="F236" s="238" t="s">
        <v>245</v>
      </c>
      <c r="G236" s="236"/>
      <c r="H236" s="239">
        <v>5.8999999999999997E-2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145</v>
      </c>
      <c r="AU236" s="245" t="s">
        <v>143</v>
      </c>
      <c r="AV236" s="14" t="s">
        <v>143</v>
      </c>
      <c r="AW236" s="14" t="s">
        <v>30</v>
      </c>
      <c r="AX236" s="14" t="s">
        <v>77</v>
      </c>
      <c r="AY236" s="245" t="s">
        <v>136</v>
      </c>
    </row>
    <row r="237" spans="1:65" s="14" customFormat="1">
      <c r="B237" s="235"/>
      <c r="C237" s="236"/>
      <c r="D237" s="226" t="s">
        <v>145</v>
      </c>
      <c r="E237" s="237" t="s">
        <v>1</v>
      </c>
      <c r="F237" s="238" t="s">
        <v>246</v>
      </c>
      <c r="G237" s="236"/>
      <c r="H237" s="239">
        <v>0.53800000000000003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145</v>
      </c>
      <c r="AU237" s="245" t="s">
        <v>143</v>
      </c>
      <c r="AV237" s="14" t="s">
        <v>143</v>
      </c>
      <c r="AW237" s="14" t="s">
        <v>30</v>
      </c>
      <c r="AX237" s="14" t="s">
        <v>77</v>
      </c>
      <c r="AY237" s="245" t="s">
        <v>136</v>
      </c>
    </row>
    <row r="238" spans="1:65" s="14" customFormat="1">
      <c r="B238" s="235"/>
      <c r="C238" s="236"/>
      <c r="D238" s="226" t="s">
        <v>145</v>
      </c>
      <c r="E238" s="237" t="s">
        <v>1</v>
      </c>
      <c r="F238" s="238" t="s">
        <v>247</v>
      </c>
      <c r="G238" s="236"/>
      <c r="H238" s="239">
        <v>0.32800000000000001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145</v>
      </c>
      <c r="AU238" s="245" t="s">
        <v>143</v>
      </c>
      <c r="AV238" s="14" t="s">
        <v>143</v>
      </c>
      <c r="AW238" s="14" t="s">
        <v>30</v>
      </c>
      <c r="AX238" s="14" t="s">
        <v>77</v>
      </c>
      <c r="AY238" s="245" t="s">
        <v>136</v>
      </c>
    </row>
    <row r="239" spans="1:65" s="14" customFormat="1">
      <c r="B239" s="235"/>
      <c r="C239" s="236"/>
      <c r="D239" s="226" t="s">
        <v>145</v>
      </c>
      <c r="E239" s="237" t="s">
        <v>1</v>
      </c>
      <c r="F239" s="238" t="s">
        <v>248</v>
      </c>
      <c r="G239" s="236"/>
      <c r="H239" s="239">
        <v>0.56599999999999995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145</v>
      </c>
      <c r="AU239" s="245" t="s">
        <v>143</v>
      </c>
      <c r="AV239" s="14" t="s">
        <v>143</v>
      </c>
      <c r="AW239" s="14" t="s">
        <v>30</v>
      </c>
      <c r="AX239" s="14" t="s">
        <v>77</v>
      </c>
      <c r="AY239" s="245" t="s">
        <v>136</v>
      </c>
    </row>
    <row r="240" spans="1:65" s="14" customFormat="1">
      <c r="B240" s="235"/>
      <c r="C240" s="236"/>
      <c r="D240" s="226" t="s">
        <v>145</v>
      </c>
      <c r="E240" s="237" t="s">
        <v>1</v>
      </c>
      <c r="F240" s="238" t="s">
        <v>249</v>
      </c>
      <c r="G240" s="236"/>
      <c r="H240" s="239">
        <v>8.4000000000000005E-2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145</v>
      </c>
      <c r="AU240" s="245" t="s">
        <v>143</v>
      </c>
      <c r="AV240" s="14" t="s">
        <v>143</v>
      </c>
      <c r="AW240" s="14" t="s">
        <v>30</v>
      </c>
      <c r="AX240" s="14" t="s">
        <v>77</v>
      </c>
      <c r="AY240" s="245" t="s">
        <v>136</v>
      </c>
    </row>
    <row r="241" spans="1:65" s="14" customFormat="1">
      <c r="B241" s="235"/>
      <c r="C241" s="236"/>
      <c r="D241" s="226" t="s">
        <v>145</v>
      </c>
      <c r="E241" s="237" t="s">
        <v>1</v>
      </c>
      <c r="F241" s="238" t="s">
        <v>250</v>
      </c>
      <c r="G241" s="236"/>
      <c r="H241" s="239">
        <v>5.577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145</v>
      </c>
      <c r="AU241" s="245" t="s">
        <v>143</v>
      </c>
      <c r="AV241" s="14" t="s">
        <v>143</v>
      </c>
      <c r="AW241" s="14" t="s">
        <v>30</v>
      </c>
      <c r="AX241" s="14" t="s">
        <v>77</v>
      </c>
      <c r="AY241" s="245" t="s">
        <v>136</v>
      </c>
    </row>
    <row r="242" spans="1:65" s="15" customFormat="1">
      <c r="B242" s="246"/>
      <c r="C242" s="247"/>
      <c r="D242" s="226" t="s">
        <v>145</v>
      </c>
      <c r="E242" s="248" t="s">
        <v>1</v>
      </c>
      <c r="F242" s="249" t="s">
        <v>151</v>
      </c>
      <c r="G242" s="247"/>
      <c r="H242" s="250">
        <v>8.8780000000000001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145</v>
      </c>
      <c r="AU242" s="256" t="s">
        <v>143</v>
      </c>
      <c r="AV242" s="15" t="s">
        <v>142</v>
      </c>
      <c r="AW242" s="15" t="s">
        <v>30</v>
      </c>
      <c r="AX242" s="15" t="s">
        <v>12</v>
      </c>
      <c r="AY242" s="256" t="s">
        <v>136</v>
      </c>
    </row>
    <row r="243" spans="1:65" s="2" customFormat="1" ht="16.5" customHeight="1">
      <c r="A243" s="36"/>
      <c r="B243" s="37"/>
      <c r="C243" s="211" t="s">
        <v>251</v>
      </c>
      <c r="D243" s="211" t="s">
        <v>138</v>
      </c>
      <c r="E243" s="212" t="s">
        <v>252</v>
      </c>
      <c r="F243" s="213" t="s">
        <v>253</v>
      </c>
      <c r="G243" s="214" t="s">
        <v>227</v>
      </c>
      <c r="H243" s="215">
        <v>9.7859999999999996</v>
      </c>
      <c r="I243" s="216"/>
      <c r="J243" s="215">
        <f>ROUND(I243*H243,3)</f>
        <v>0</v>
      </c>
      <c r="K243" s="217"/>
      <c r="L243" s="39"/>
      <c r="M243" s="218" t="s">
        <v>1</v>
      </c>
      <c r="N243" s="219" t="s">
        <v>43</v>
      </c>
      <c r="O243" s="73"/>
      <c r="P243" s="220">
        <f>O243*H243</f>
        <v>0</v>
      </c>
      <c r="Q243" s="220">
        <v>2.3900000000000001E-2</v>
      </c>
      <c r="R243" s="220">
        <f>Q243*H243</f>
        <v>0.23388539999999999</v>
      </c>
      <c r="S243" s="220">
        <v>0</v>
      </c>
      <c r="T243" s="22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2" t="s">
        <v>142</v>
      </c>
      <c r="AT243" s="222" t="s">
        <v>138</v>
      </c>
      <c r="AU243" s="222" t="s">
        <v>143</v>
      </c>
      <c r="AY243" s="18" t="s">
        <v>136</v>
      </c>
      <c r="BE243" s="110">
        <f>IF(N243="základná",J243,0)</f>
        <v>0</v>
      </c>
      <c r="BF243" s="110">
        <f>IF(N243="znížená",J243,0)</f>
        <v>0</v>
      </c>
      <c r="BG243" s="110">
        <f>IF(N243="zákl. prenesená",J243,0)</f>
        <v>0</v>
      </c>
      <c r="BH243" s="110">
        <f>IF(N243="zníž. prenesená",J243,0)</f>
        <v>0</v>
      </c>
      <c r="BI243" s="110">
        <f>IF(N243="nulová",J243,0)</f>
        <v>0</v>
      </c>
      <c r="BJ243" s="18" t="s">
        <v>143</v>
      </c>
      <c r="BK243" s="223">
        <f>ROUND(I243*H243,3)</f>
        <v>0</v>
      </c>
      <c r="BL243" s="18" t="s">
        <v>142</v>
      </c>
      <c r="BM243" s="222" t="s">
        <v>254</v>
      </c>
    </row>
    <row r="244" spans="1:65" s="13" customFormat="1">
      <c r="B244" s="224"/>
      <c r="C244" s="225"/>
      <c r="D244" s="226" t="s">
        <v>145</v>
      </c>
      <c r="E244" s="227" t="s">
        <v>1</v>
      </c>
      <c r="F244" s="228" t="s">
        <v>255</v>
      </c>
      <c r="G244" s="225"/>
      <c r="H244" s="227" t="s">
        <v>1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AT244" s="234" t="s">
        <v>145</v>
      </c>
      <c r="AU244" s="234" t="s">
        <v>143</v>
      </c>
      <c r="AV244" s="13" t="s">
        <v>12</v>
      </c>
      <c r="AW244" s="13" t="s">
        <v>30</v>
      </c>
      <c r="AX244" s="13" t="s">
        <v>77</v>
      </c>
      <c r="AY244" s="234" t="s">
        <v>136</v>
      </c>
    </row>
    <row r="245" spans="1:65" s="14" customFormat="1">
      <c r="B245" s="235"/>
      <c r="C245" s="236"/>
      <c r="D245" s="226" t="s">
        <v>145</v>
      </c>
      <c r="E245" s="237" t="s">
        <v>1</v>
      </c>
      <c r="F245" s="238" t="s">
        <v>256</v>
      </c>
      <c r="G245" s="236"/>
      <c r="H245" s="239">
        <v>0.22800000000000001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145</v>
      </c>
      <c r="AU245" s="245" t="s">
        <v>143</v>
      </c>
      <c r="AV245" s="14" t="s">
        <v>143</v>
      </c>
      <c r="AW245" s="14" t="s">
        <v>30</v>
      </c>
      <c r="AX245" s="14" t="s">
        <v>77</v>
      </c>
      <c r="AY245" s="245" t="s">
        <v>136</v>
      </c>
    </row>
    <row r="246" spans="1:65" s="14" customFormat="1">
      <c r="B246" s="235"/>
      <c r="C246" s="236"/>
      <c r="D246" s="226" t="s">
        <v>145</v>
      </c>
      <c r="E246" s="237" t="s">
        <v>1</v>
      </c>
      <c r="F246" s="238" t="s">
        <v>257</v>
      </c>
      <c r="G246" s="236"/>
      <c r="H246" s="239">
        <v>0.90700000000000003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145</v>
      </c>
      <c r="AU246" s="245" t="s">
        <v>143</v>
      </c>
      <c r="AV246" s="14" t="s">
        <v>143</v>
      </c>
      <c r="AW246" s="14" t="s">
        <v>30</v>
      </c>
      <c r="AX246" s="14" t="s">
        <v>77</v>
      </c>
      <c r="AY246" s="245" t="s">
        <v>136</v>
      </c>
    </row>
    <row r="247" spans="1:65" s="14" customFormat="1">
      <c r="B247" s="235"/>
      <c r="C247" s="236"/>
      <c r="D247" s="226" t="s">
        <v>145</v>
      </c>
      <c r="E247" s="237" t="s">
        <v>1</v>
      </c>
      <c r="F247" s="238" t="s">
        <v>258</v>
      </c>
      <c r="G247" s="236"/>
      <c r="H247" s="239">
        <v>2.3940000000000001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145</v>
      </c>
      <c r="AU247" s="245" t="s">
        <v>143</v>
      </c>
      <c r="AV247" s="14" t="s">
        <v>143</v>
      </c>
      <c r="AW247" s="14" t="s">
        <v>30</v>
      </c>
      <c r="AX247" s="14" t="s">
        <v>77</v>
      </c>
      <c r="AY247" s="245" t="s">
        <v>136</v>
      </c>
    </row>
    <row r="248" spans="1:65" s="14" customFormat="1">
      <c r="B248" s="235"/>
      <c r="C248" s="236"/>
      <c r="D248" s="226" t="s">
        <v>145</v>
      </c>
      <c r="E248" s="237" t="s">
        <v>1</v>
      </c>
      <c r="F248" s="238" t="s">
        <v>259</v>
      </c>
      <c r="G248" s="236"/>
      <c r="H248" s="239">
        <v>2.6629999999999998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145</v>
      </c>
      <c r="AU248" s="245" t="s">
        <v>143</v>
      </c>
      <c r="AV248" s="14" t="s">
        <v>143</v>
      </c>
      <c r="AW248" s="14" t="s">
        <v>30</v>
      </c>
      <c r="AX248" s="14" t="s">
        <v>77</v>
      </c>
      <c r="AY248" s="245" t="s">
        <v>136</v>
      </c>
    </row>
    <row r="249" spans="1:65" s="14" customFormat="1">
      <c r="B249" s="235"/>
      <c r="C249" s="236"/>
      <c r="D249" s="226" t="s">
        <v>145</v>
      </c>
      <c r="E249" s="237" t="s">
        <v>1</v>
      </c>
      <c r="F249" s="238" t="s">
        <v>260</v>
      </c>
      <c r="G249" s="236"/>
      <c r="H249" s="239">
        <v>3.5939999999999999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145</v>
      </c>
      <c r="AU249" s="245" t="s">
        <v>143</v>
      </c>
      <c r="AV249" s="14" t="s">
        <v>143</v>
      </c>
      <c r="AW249" s="14" t="s">
        <v>30</v>
      </c>
      <c r="AX249" s="14" t="s">
        <v>77</v>
      </c>
      <c r="AY249" s="245" t="s">
        <v>136</v>
      </c>
    </row>
    <row r="250" spans="1:65" s="15" customFormat="1">
      <c r="B250" s="246"/>
      <c r="C250" s="247"/>
      <c r="D250" s="226" t="s">
        <v>145</v>
      </c>
      <c r="E250" s="248" t="s">
        <v>1</v>
      </c>
      <c r="F250" s="249" t="s">
        <v>151</v>
      </c>
      <c r="G250" s="247"/>
      <c r="H250" s="250">
        <v>9.7859999999999996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145</v>
      </c>
      <c r="AU250" s="256" t="s">
        <v>143</v>
      </c>
      <c r="AV250" s="15" t="s">
        <v>142</v>
      </c>
      <c r="AW250" s="15" t="s">
        <v>30</v>
      </c>
      <c r="AX250" s="15" t="s">
        <v>12</v>
      </c>
      <c r="AY250" s="256" t="s">
        <v>136</v>
      </c>
    </row>
    <row r="251" spans="1:65" s="2" customFormat="1" ht="16.5" customHeight="1">
      <c r="A251" s="36"/>
      <c r="B251" s="37"/>
      <c r="C251" s="211" t="s">
        <v>261</v>
      </c>
      <c r="D251" s="211" t="s">
        <v>138</v>
      </c>
      <c r="E251" s="212" t="s">
        <v>262</v>
      </c>
      <c r="F251" s="213" t="s">
        <v>263</v>
      </c>
      <c r="G251" s="214" t="s">
        <v>227</v>
      </c>
      <c r="H251" s="215">
        <v>2.5259999999999998</v>
      </c>
      <c r="I251" s="216"/>
      <c r="J251" s="215">
        <f>ROUND(I251*H251,3)</f>
        <v>0</v>
      </c>
      <c r="K251" s="217"/>
      <c r="L251" s="39"/>
      <c r="M251" s="218" t="s">
        <v>1</v>
      </c>
      <c r="N251" s="219" t="s">
        <v>43</v>
      </c>
      <c r="O251" s="73"/>
      <c r="P251" s="220">
        <f>O251*H251</f>
        <v>0</v>
      </c>
      <c r="Q251" s="220">
        <v>2.3900000000000001E-2</v>
      </c>
      <c r="R251" s="220">
        <f>Q251*H251</f>
        <v>6.0371399999999999E-2</v>
      </c>
      <c r="S251" s="220">
        <v>0</v>
      </c>
      <c r="T251" s="22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2" t="s">
        <v>142</v>
      </c>
      <c r="AT251" s="222" t="s">
        <v>138</v>
      </c>
      <c r="AU251" s="222" t="s">
        <v>143</v>
      </c>
      <c r="AY251" s="18" t="s">
        <v>136</v>
      </c>
      <c r="BE251" s="110">
        <f>IF(N251="základná",J251,0)</f>
        <v>0</v>
      </c>
      <c r="BF251" s="110">
        <f>IF(N251="znížená",J251,0)</f>
        <v>0</v>
      </c>
      <c r="BG251" s="110">
        <f>IF(N251="zákl. prenesená",J251,0)</f>
        <v>0</v>
      </c>
      <c r="BH251" s="110">
        <f>IF(N251="zníž. prenesená",J251,0)</f>
        <v>0</v>
      </c>
      <c r="BI251" s="110">
        <f>IF(N251="nulová",J251,0)</f>
        <v>0</v>
      </c>
      <c r="BJ251" s="18" t="s">
        <v>143</v>
      </c>
      <c r="BK251" s="223">
        <f>ROUND(I251*H251,3)</f>
        <v>0</v>
      </c>
      <c r="BL251" s="18" t="s">
        <v>142</v>
      </c>
      <c r="BM251" s="222" t="s">
        <v>264</v>
      </c>
    </row>
    <row r="252" spans="1:65" s="13" customFormat="1">
      <c r="B252" s="224"/>
      <c r="C252" s="225"/>
      <c r="D252" s="226" t="s">
        <v>145</v>
      </c>
      <c r="E252" s="227" t="s">
        <v>1</v>
      </c>
      <c r="F252" s="228" t="s">
        <v>265</v>
      </c>
      <c r="G252" s="225"/>
      <c r="H252" s="227" t="s">
        <v>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AT252" s="234" t="s">
        <v>145</v>
      </c>
      <c r="AU252" s="234" t="s">
        <v>143</v>
      </c>
      <c r="AV252" s="13" t="s">
        <v>12</v>
      </c>
      <c r="AW252" s="13" t="s">
        <v>30</v>
      </c>
      <c r="AX252" s="13" t="s">
        <v>77</v>
      </c>
      <c r="AY252" s="234" t="s">
        <v>136</v>
      </c>
    </row>
    <row r="253" spans="1:65" s="14" customFormat="1">
      <c r="B253" s="235"/>
      <c r="C253" s="236"/>
      <c r="D253" s="226" t="s">
        <v>145</v>
      </c>
      <c r="E253" s="237" t="s">
        <v>1</v>
      </c>
      <c r="F253" s="238" t="s">
        <v>266</v>
      </c>
      <c r="G253" s="236"/>
      <c r="H253" s="239">
        <v>0.38300000000000001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145</v>
      </c>
      <c r="AU253" s="245" t="s">
        <v>143</v>
      </c>
      <c r="AV253" s="14" t="s">
        <v>143</v>
      </c>
      <c r="AW253" s="14" t="s">
        <v>30</v>
      </c>
      <c r="AX253" s="14" t="s">
        <v>77</v>
      </c>
      <c r="AY253" s="245" t="s">
        <v>136</v>
      </c>
    </row>
    <row r="254" spans="1:65" s="14" customFormat="1">
      <c r="B254" s="235"/>
      <c r="C254" s="236"/>
      <c r="D254" s="226" t="s">
        <v>145</v>
      </c>
      <c r="E254" s="237" t="s">
        <v>1</v>
      </c>
      <c r="F254" s="238" t="s">
        <v>267</v>
      </c>
      <c r="G254" s="236"/>
      <c r="H254" s="239">
        <v>0.45400000000000001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145</v>
      </c>
      <c r="AU254" s="245" t="s">
        <v>143</v>
      </c>
      <c r="AV254" s="14" t="s">
        <v>143</v>
      </c>
      <c r="AW254" s="14" t="s">
        <v>30</v>
      </c>
      <c r="AX254" s="14" t="s">
        <v>77</v>
      </c>
      <c r="AY254" s="245" t="s">
        <v>136</v>
      </c>
    </row>
    <row r="255" spans="1:65" s="14" customFormat="1">
      <c r="B255" s="235"/>
      <c r="C255" s="236"/>
      <c r="D255" s="226" t="s">
        <v>145</v>
      </c>
      <c r="E255" s="237" t="s">
        <v>1</v>
      </c>
      <c r="F255" s="238" t="s">
        <v>268</v>
      </c>
      <c r="G255" s="236"/>
      <c r="H255" s="239">
        <v>0.58699999999999997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145</v>
      </c>
      <c r="AU255" s="245" t="s">
        <v>143</v>
      </c>
      <c r="AV255" s="14" t="s">
        <v>143</v>
      </c>
      <c r="AW255" s="14" t="s">
        <v>30</v>
      </c>
      <c r="AX255" s="14" t="s">
        <v>77</v>
      </c>
      <c r="AY255" s="245" t="s">
        <v>136</v>
      </c>
    </row>
    <row r="256" spans="1:65" s="14" customFormat="1">
      <c r="B256" s="235"/>
      <c r="C256" s="236"/>
      <c r="D256" s="226" t="s">
        <v>145</v>
      </c>
      <c r="E256" s="237" t="s">
        <v>1</v>
      </c>
      <c r="F256" s="238" t="s">
        <v>269</v>
      </c>
      <c r="G256" s="236"/>
      <c r="H256" s="239">
        <v>0.89700000000000002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145</v>
      </c>
      <c r="AU256" s="245" t="s">
        <v>143</v>
      </c>
      <c r="AV256" s="14" t="s">
        <v>143</v>
      </c>
      <c r="AW256" s="14" t="s">
        <v>30</v>
      </c>
      <c r="AX256" s="14" t="s">
        <v>77</v>
      </c>
      <c r="AY256" s="245" t="s">
        <v>136</v>
      </c>
    </row>
    <row r="257" spans="1:65" s="14" customFormat="1">
      <c r="B257" s="235"/>
      <c r="C257" s="236"/>
      <c r="D257" s="226" t="s">
        <v>145</v>
      </c>
      <c r="E257" s="237" t="s">
        <v>1</v>
      </c>
      <c r="F257" s="238" t="s">
        <v>270</v>
      </c>
      <c r="G257" s="236"/>
      <c r="H257" s="239">
        <v>0.20499999999999999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145</v>
      </c>
      <c r="AU257" s="245" t="s">
        <v>143</v>
      </c>
      <c r="AV257" s="14" t="s">
        <v>143</v>
      </c>
      <c r="AW257" s="14" t="s">
        <v>30</v>
      </c>
      <c r="AX257" s="14" t="s">
        <v>77</v>
      </c>
      <c r="AY257" s="245" t="s">
        <v>136</v>
      </c>
    </row>
    <row r="258" spans="1:65" s="15" customFormat="1">
      <c r="B258" s="246"/>
      <c r="C258" s="247"/>
      <c r="D258" s="226" t="s">
        <v>145</v>
      </c>
      <c r="E258" s="248" t="s">
        <v>1</v>
      </c>
      <c r="F258" s="249" t="s">
        <v>151</v>
      </c>
      <c r="G258" s="247"/>
      <c r="H258" s="250">
        <v>2.5259999999999998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145</v>
      </c>
      <c r="AU258" s="256" t="s">
        <v>143</v>
      </c>
      <c r="AV258" s="15" t="s">
        <v>142</v>
      </c>
      <c r="AW258" s="15" t="s">
        <v>30</v>
      </c>
      <c r="AX258" s="15" t="s">
        <v>12</v>
      </c>
      <c r="AY258" s="256" t="s">
        <v>136</v>
      </c>
    </row>
    <row r="259" spans="1:65" s="12" customFormat="1" ht="22.8" customHeight="1">
      <c r="B259" s="195"/>
      <c r="C259" s="196"/>
      <c r="D259" s="197" t="s">
        <v>76</v>
      </c>
      <c r="E259" s="209" t="s">
        <v>206</v>
      </c>
      <c r="F259" s="209" t="s">
        <v>271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SUM(P260:P329)</f>
        <v>0</v>
      </c>
      <c r="Q259" s="203"/>
      <c r="R259" s="204">
        <f>SUM(R260:R329)</f>
        <v>26.612139999999997</v>
      </c>
      <c r="S259" s="203"/>
      <c r="T259" s="205">
        <f>SUM(T260:T329)</f>
        <v>0</v>
      </c>
      <c r="AR259" s="206" t="s">
        <v>12</v>
      </c>
      <c r="AT259" s="207" t="s">
        <v>76</v>
      </c>
      <c r="AU259" s="207" t="s">
        <v>12</v>
      </c>
      <c r="AY259" s="206" t="s">
        <v>136</v>
      </c>
      <c r="BK259" s="208">
        <f>SUM(BK260:BK329)</f>
        <v>0</v>
      </c>
    </row>
    <row r="260" spans="1:65" s="2" customFormat="1" ht="21.75" customHeight="1">
      <c r="A260" s="36"/>
      <c r="B260" s="37"/>
      <c r="C260" s="211" t="s">
        <v>272</v>
      </c>
      <c r="D260" s="211" t="s">
        <v>138</v>
      </c>
      <c r="E260" s="212" t="s">
        <v>273</v>
      </c>
      <c r="F260" s="213" t="s">
        <v>274</v>
      </c>
      <c r="G260" s="214" t="s">
        <v>141</v>
      </c>
      <c r="H260" s="215">
        <v>35</v>
      </c>
      <c r="I260" s="216"/>
      <c r="J260" s="215">
        <f>ROUND(I260*H260,3)</f>
        <v>0</v>
      </c>
      <c r="K260" s="217"/>
      <c r="L260" s="39"/>
      <c r="M260" s="218" t="s">
        <v>1</v>
      </c>
      <c r="N260" s="219" t="s">
        <v>43</v>
      </c>
      <c r="O260" s="73"/>
      <c r="P260" s="220">
        <f>O260*H260</f>
        <v>0</v>
      </c>
      <c r="Q260" s="220">
        <v>1.8849999999999999E-2</v>
      </c>
      <c r="R260" s="220">
        <f>Q260*H260</f>
        <v>0.65974999999999995</v>
      </c>
      <c r="S260" s="220">
        <v>0</v>
      </c>
      <c r="T260" s="22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2" t="s">
        <v>142</v>
      </c>
      <c r="AT260" s="222" t="s">
        <v>138</v>
      </c>
      <c r="AU260" s="222" t="s">
        <v>143</v>
      </c>
      <c r="AY260" s="18" t="s">
        <v>136</v>
      </c>
      <c r="BE260" s="110">
        <f>IF(N260="základná",J260,0)</f>
        <v>0</v>
      </c>
      <c r="BF260" s="110">
        <f>IF(N260="znížená",J260,0)</f>
        <v>0</v>
      </c>
      <c r="BG260" s="110">
        <f>IF(N260="zákl. prenesená",J260,0)</f>
        <v>0</v>
      </c>
      <c r="BH260" s="110">
        <f>IF(N260="zníž. prenesená",J260,0)</f>
        <v>0</v>
      </c>
      <c r="BI260" s="110">
        <f>IF(N260="nulová",J260,0)</f>
        <v>0</v>
      </c>
      <c r="BJ260" s="18" t="s">
        <v>143</v>
      </c>
      <c r="BK260" s="223">
        <f>ROUND(I260*H260,3)</f>
        <v>0</v>
      </c>
      <c r="BL260" s="18" t="s">
        <v>142</v>
      </c>
      <c r="BM260" s="222" t="s">
        <v>275</v>
      </c>
    </row>
    <row r="261" spans="1:65" s="14" customFormat="1">
      <c r="B261" s="235"/>
      <c r="C261" s="236"/>
      <c r="D261" s="226" t="s">
        <v>145</v>
      </c>
      <c r="E261" s="237" t="s">
        <v>1</v>
      </c>
      <c r="F261" s="238" t="s">
        <v>276</v>
      </c>
      <c r="G261" s="236"/>
      <c r="H261" s="239">
        <v>35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145</v>
      </c>
      <c r="AU261" s="245" t="s">
        <v>143</v>
      </c>
      <c r="AV261" s="14" t="s">
        <v>143</v>
      </c>
      <c r="AW261" s="14" t="s">
        <v>30</v>
      </c>
      <c r="AX261" s="14" t="s">
        <v>12</v>
      </c>
      <c r="AY261" s="245" t="s">
        <v>136</v>
      </c>
    </row>
    <row r="262" spans="1:65" s="2" customFormat="1" ht="21.75" customHeight="1">
      <c r="A262" s="36"/>
      <c r="B262" s="37"/>
      <c r="C262" s="211" t="s">
        <v>277</v>
      </c>
      <c r="D262" s="211" t="s">
        <v>138</v>
      </c>
      <c r="E262" s="212" t="s">
        <v>278</v>
      </c>
      <c r="F262" s="213" t="s">
        <v>279</v>
      </c>
      <c r="G262" s="214" t="s">
        <v>141</v>
      </c>
      <c r="H262" s="215">
        <v>27</v>
      </c>
      <c r="I262" s="216"/>
      <c r="J262" s="215">
        <f>ROUND(I262*H262,3)</f>
        <v>0</v>
      </c>
      <c r="K262" s="217"/>
      <c r="L262" s="39"/>
      <c r="M262" s="218" t="s">
        <v>1</v>
      </c>
      <c r="N262" s="219" t="s">
        <v>43</v>
      </c>
      <c r="O262" s="73"/>
      <c r="P262" s="220">
        <f>O262*H262</f>
        <v>0</v>
      </c>
      <c r="Q262" s="220">
        <v>1.7850000000000001E-2</v>
      </c>
      <c r="R262" s="220">
        <f>Q262*H262</f>
        <v>0.48195000000000005</v>
      </c>
      <c r="S262" s="220">
        <v>0</v>
      </c>
      <c r="T262" s="22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2" t="s">
        <v>142</v>
      </c>
      <c r="AT262" s="222" t="s">
        <v>138</v>
      </c>
      <c r="AU262" s="222" t="s">
        <v>143</v>
      </c>
      <c r="AY262" s="18" t="s">
        <v>136</v>
      </c>
      <c r="BE262" s="110">
        <f>IF(N262="základná",J262,0)</f>
        <v>0</v>
      </c>
      <c r="BF262" s="110">
        <f>IF(N262="znížená",J262,0)</f>
        <v>0</v>
      </c>
      <c r="BG262" s="110">
        <f>IF(N262="zákl. prenesená",J262,0)</f>
        <v>0</v>
      </c>
      <c r="BH262" s="110">
        <f>IF(N262="zníž. prenesená",J262,0)</f>
        <v>0</v>
      </c>
      <c r="BI262" s="110">
        <f>IF(N262="nulová",J262,0)</f>
        <v>0</v>
      </c>
      <c r="BJ262" s="18" t="s">
        <v>143</v>
      </c>
      <c r="BK262" s="223">
        <f>ROUND(I262*H262,3)</f>
        <v>0</v>
      </c>
      <c r="BL262" s="18" t="s">
        <v>142</v>
      </c>
      <c r="BM262" s="222" t="s">
        <v>280</v>
      </c>
    </row>
    <row r="263" spans="1:65" s="13" customFormat="1">
      <c r="B263" s="224"/>
      <c r="C263" s="225"/>
      <c r="D263" s="226" t="s">
        <v>145</v>
      </c>
      <c r="E263" s="227" t="s">
        <v>1</v>
      </c>
      <c r="F263" s="228" t="s">
        <v>281</v>
      </c>
      <c r="G263" s="225"/>
      <c r="H263" s="227" t="s">
        <v>1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145</v>
      </c>
      <c r="AU263" s="234" t="s">
        <v>143</v>
      </c>
      <c r="AV263" s="13" t="s">
        <v>12</v>
      </c>
      <c r="AW263" s="13" t="s">
        <v>30</v>
      </c>
      <c r="AX263" s="13" t="s">
        <v>77</v>
      </c>
      <c r="AY263" s="234" t="s">
        <v>136</v>
      </c>
    </row>
    <row r="264" spans="1:65" s="14" customFormat="1">
      <c r="B264" s="235"/>
      <c r="C264" s="236"/>
      <c r="D264" s="226" t="s">
        <v>145</v>
      </c>
      <c r="E264" s="237" t="s">
        <v>1</v>
      </c>
      <c r="F264" s="238" t="s">
        <v>282</v>
      </c>
      <c r="G264" s="236"/>
      <c r="H264" s="239">
        <v>27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145</v>
      </c>
      <c r="AU264" s="245" t="s">
        <v>143</v>
      </c>
      <c r="AV264" s="14" t="s">
        <v>143</v>
      </c>
      <c r="AW264" s="14" t="s">
        <v>30</v>
      </c>
      <c r="AX264" s="14" t="s">
        <v>12</v>
      </c>
      <c r="AY264" s="245" t="s">
        <v>136</v>
      </c>
    </row>
    <row r="265" spans="1:65" s="2" customFormat="1" ht="21.75" customHeight="1">
      <c r="A265" s="36"/>
      <c r="B265" s="37"/>
      <c r="C265" s="211" t="s">
        <v>283</v>
      </c>
      <c r="D265" s="211" t="s">
        <v>138</v>
      </c>
      <c r="E265" s="212" t="s">
        <v>284</v>
      </c>
      <c r="F265" s="213" t="s">
        <v>285</v>
      </c>
      <c r="G265" s="214" t="s">
        <v>141</v>
      </c>
      <c r="H265" s="215">
        <v>40</v>
      </c>
      <c r="I265" s="216"/>
      <c r="J265" s="215">
        <f>ROUND(I265*H265,3)</f>
        <v>0</v>
      </c>
      <c r="K265" s="217"/>
      <c r="L265" s="39"/>
      <c r="M265" s="218" t="s">
        <v>1</v>
      </c>
      <c r="N265" s="219" t="s">
        <v>43</v>
      </c>
      <c r="O265" s="73"/>
      <c r="P265" s="220">
        <f>O265*H265</f>
        <v>0</v>
      </c>
      <c r="Q265" s="220">
        <v>2.0230000000000001E-2</v>
      </c>
      <c r="R265" s="220">
        <f>Q265*H265</f>
        <v>0.80920000000000003</v>
      </c>
      <c r="S265" s="220">
        <v>0</v>
      </c>
      <c r="T265" s="22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2" t="s">
        <v>142</v>
      </c>
      <c r="AT265" s="222" t="s">
        <v>138</v>
      </c>
      <c r="AU265" s="222" t="s">
        <v>143</v>
      </c>
      <c r="AY265" s="18" t="s">
        <v>136</v>
      </c>
      <c r="BE265" s="110">
        <f>IF(N265="základná",J265,0)</f>
        <v>0</v>
      </c>
      <c r="BF265" s="110">
        <f>IF(N265="znížená",J265,0)</f>
        <v>0</v>
      </c>
      <c r="BG265" s="110">
        <f>IF(N265="zákl. prenesená",J265,0)</f>
        <v>0</v>
      </c>
      <c r="BH265" s="110">
        <f>IF(N265="zníž. prenesená",J265,0)</f>
        <v>0</v>
      </c>
      <c r="BI265" s="110">
        <f>IF(N265="nulová",J265,0)</f>
        <v>0</v>
      </c>
      <c r="BJ265" s="18" t="s">
        <v>143</v>
      </c>
      <c r="BK265" s="223">
        <f>ROUND(I265*H265,3)</f>
        <v>0</v>
      </c>
      <c r="BL265" s="18" t="s">
        <v>142</v>
      </c>
      <c r="BM265" s="222" t="s">
        <v>286</v>
      </c>
    </row>
    <row r="266" spans="1:65" s="13" customFormat="1">
      <c r="B266" s="224"/>
      <c r="C266" s="225"/>
      <c r="D266" s="226" t="s">
        <v>145</v>
      </c>
      <c r="E266" s="227" t="s">
        <v>1</v>
      </c>
      <c r="F266" s="228" t="s">
        <v>287</v>
      </c>
      <c r="G266" s="225"/>
      <c r="H266" s="227" t="s">
        <v>1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145</v>
      </c>
      <c r="AU266" s="234" t="s">
        <v>143</v>
      </c>
      <c r="AV266" s="13" t="s">
        <v>12</v>
      </c>
      <c r="AW266" s="13" t="s">
        <v>30</v>
      </c>
      <c r="AX266" s="13" t="s">
        <v>77</v>
      </c>
      <c r="AY266" s="234" t="s">
        <v>136</v>
      </c>
    </row>
    <row r="267" spans="1:65" s="14" customFormat="1">
      <c r="B267" s="235"/>
      <c r="C267" s="236"/>
      <c r="D267" s="226" t="s">
        <v>145</v>
      </c>
      <c r="E267" s="237" t="s">
        <v>1</v>
      </c>
      <c r="F267" s="238" t="s">
        <v>288</v>
      </c>
      <c r="G267" s="236"/>
      <c r="H267" s="239">
        <v>40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145</v>
      </c>
      <c r="AU267" s="245" t="s">
        <v>143</v>
      </c>
      <c r="AV267" s="14" t="s">
        <v>143</v>
      </c>
      <c r="AW267" s="14" t="s">
        <v>30</v>
      </c>
      <c r="AX267" s="14" t="s">
        <v>12</v>
      </c>
      <c r="AY267" s="245" t="s">
        <v>136</v>
      </c>
    </row>
    <row r="268" spans="1:65" s="2" customFormat="1" ht="33" customHeight="1">
      <c r="A268" s="36"/>
      <c r="B268" s="37"/>
      <c r="C268" s="211" t="s">
        <v>289</v>
      </c>
      <c r="D268" s="211" t="s">
        <v>138</v>
      </c>
      <c r="E268" s="212" t="s">
        <v>290</v>
      </c>
      <c r="F268" s="213" t="s">
        <v>291</v>
      </c>
      <c r="G268" s="214" t="s">
        <v>141</v>
      </c>
      <c r="H268" s="215">
        <v>49</v>
      </c>
      <c r="I268" s="216"/>
      <c r="J268" s="215">
        <f>ROUND(I268*H268,3)</f>
        <v>0</v>
      </c>
      <c r="K268" s="217"/>
      <c r="L268" s="39"/>
      <c r="M268" s="218" t="s">
        <v>1</v>
      </c>
      <c r="N268" s="219" t="s">
        <v>43</v>
      </c>
      <c r="O268" s="73"/>
      <c r="P268" s="220">
        <f>O268*H268</f>
        <v>0</v>
      </c>
      <c r="Q268" s="220">
        <v>1.8849999999999999E-2</v>
      </c>
      <c r="R268" s="220">
        <f>Q268*H268</f>
        <v>0.92364999999999997</v>
      </c>
      <c r="S268" s="220">
        <v>0</v>
      </c>
      <c r="T268" s="22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2" t="s">
        <v>142</v>
      </c>
      <c r="AT268" s="222" t="s">
        <v>138</v>
      </c>
      <c r="AU268" s="222" t="s">
        <v>143</v>
      </c>
      <c r="AY268" s="18" t="s">
        <v>136</v>
      </c>
      <c r="BE268" s="110">
        <f>IF(N268="základná",J268,0)</f>
        <v>0</v>
      </c>
      <c r="BF268" s="110">
        <f>IF(N268="znížená",J268,0)</f>
        <v>0</v>
      </c>
      <c r="BG268" s="110">
        <f>IF(N268="zákl. prenesená",J268,0)</f>
        <v>0</v>
      </c>
      <c r="BH268" s="110">
        <f>IF(N268="zníž. prenesená",J268,0)</f>
        <v>0</v>
      </c>
      <c r="BI268" s="110">
        <f>IF(N268="nulová",J268,0)</f>
        <v>0</v>
      </c>
      <c r="BJ268" s="18" t="s">
        <v>143</v>
      </c>
      <c r="BK268" s="223">
        <f>ROUND(I268*H268,3)</f>
        <v>0</v>
      </c>
      <c r="BL268" s="18" t="s">
        <v>142</v>
      </c>
      <c r="BM268" s="222" t="s">
        <v>292</v>
      </c>
    </row>
    <row r="269" spans="1:65" s="13" customFormat="1">
      <c r="B269" s="224"/>
      <c r="C269" s="225"/>
      <c r="D269" s="226" t="s">
        <v>145</v>
      </c>
      <c r="E269" s="227" t="s">
        <v>1</v>
      </c>
      <c r="F269" s="228" t="s">
        <v>293</v>
      </c>
      <c r="G269" s="225"/>
      <c r="H269" s="227" t="s">
        <v>1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AT269" s="234" t="s">
        <v>145</v>
      </c>
      <c r="AU269" s="234" t="s">
        <v>143</v>
      </c>
      <c r="AV269" s="13" t="s">
        <v>12</v>
      </c>
      <c r="AW269" s="13" t="s">
        <v>30</v>
      </c>
      <c r="AX269" s="13" t="s">
        <v>77</v>
      </c>
      <c r="AY269" s="234" t="s">
        <v>136</v>
      </c>
    </row>
    <row r="270" spans="1:65" s="14" customFormat="1">
      <c r="B270" s="235"/>
      <c r="C270" s="236"/>
      <c r="D270" s="226" t="s">
        <v>145</v>
      </c>
      <c r="E270" s="237" t="s">
        <v>1</v>
      </c>
      <c r="F270" s="238" t="s">
        <v>294</v>
      </c>
      <c r="G270" s="236"/>
      <c r="H270" s="239">
        <v>49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145</v>
      </c>
      <c r="AU270" s="245" t="s">
        <v>143</v>
      </c>
      <c r="AV270" s="14" t="s">
        <v>143</v>
      </c>
      <c r="AW270" s="14" t="s">
        <v>30</v>
      </c>
      <c r="AX270" s="14" t="s">
        <v>12</v>
      </c>
      <c r="AY270" s="245" t="s">
        <v>136</v>
      </c>
    </row>
    <row r="271" spans="1:65" s="2" customFormat="1" ht="21.75" customHeight="1">
      <c r="A271" s="36"/>
      <c r="B271" s="37"/>
      <c r="C271" s="211" t="s">
        <v>295</v>
      </c>
      <c r="D271" s="211" t="s">
        <v>138</v>
      </c>
      <c r="E271" s="212" t="s">
        <v>296</v>
      </c>
      <c r="F271" s="213" t="s">
        <v>297</v>
      </c>
      <c r="G271" s="214" t="s">
        <v>141</v>
      </c>
      <c r="H271" s="215">
        <v>14</v>
      </c>
      <c r="I271" s="216"/>
      <c r="J271" s="215">
        <f>ROUND(I271*H271,3)</f>
        <v>0</v>
      </c>
      <c r="K271" s="217"/>
      <c r="L271" s="39"/>
      <c r="M271" s="218" t="s">
        <v>1</v>
      </c>
      <c r="N271" s="219" t="s">
        <v>43</v>
      </c>
      <c r="O271" s="73"/>
      <c r="P271" s="220">
        <f>O271*H271</f>
        <v>0</v>
      </c>
      <c r="Q271" s="220">
        <v>1.8849999999999999E-2</v>
      </c>
      <c r="R271" s="220">
        <f>Q271*H271</f>
        <v>0.26389999999999997</v>
      </c>
      <c r="S271" s="220">
        <v>0</v>
      </c>
      <c r="T271" s="22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2" t="s">
        <v>142</v>
      </c>
      <c r="AT271" s="222" t="s">
        <v>138</v>
      </c>
      <c r="AU271" s="222" t="s">
        <v>143</v>
      </c>
      <c r="AY271" s="18" t="s">
        <v>136</v>
      </c>
      <c r="BE271" s="110">
        <f>IF(N271="základná",J271,0)</f>
        <v>0</v>
      </c>
      <c r="BF271" s="110">
        <f>IF(N271="znížená",J271,0)</f>
        <v>0</v>
      </c>
      <c r="BG271" s="110">
        <f>IF(N271="zákl. prenesená",J271,0)</f>
        <v>0</v>
      </c>
      <c r="BH271" s="110">
        <f>IF(N271="zníž. prenesená",J271,0)</f>
        <v>0</v>
      </c>
      <c r="BI271" s="110">
        <f>IF(N271="nulová",J271,0)</f>
        <v>0</v>
      </c>
      <c r="BJ271" s="18" t="s">
        <v>143</v>
      </c>
      <c r="BK271" s="223">
        <f>ROUND(I271*H271,3)</f>
        <v>0</v>
      </c>
      <c r="BL271" s="18" t="s">
        <v>142</v>
      </c>
      <c r="BM271" s="222" t="s">
        <v>298</v>
      </c>
    </row>
    <row r="272" spans="1:65" s="13" customFormat="1">
      <c r="B272" s="224"/>
      <c r="C272" s="225"/>
      <c r="D272" s="226" t="s">
        <v>145</v>
      </c>
      <c r="E272" s="227" t="s">
        <v>1</v>
      </c>
      <c r="F272" s="228" t="s">
        <v>299</v>
      </c>
      <c r="G272" s="225"/>
      <c r="H272" s="227" t="s">
        <v>1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145</v>
      </c>
      <c r="AU272" s="234" t="s">
        <v>143</v>
      </c>
      <c r="AV272" s="13" t="s">
        <v>12</v>
      </c>
      <c r="AW272" s="13" t="s">
        <v>30</v>
      </c>
      <c r="AX272" s="13" t="s">
        <v>77</v>
      </c>
      <c r="AY272" s="234" t="s">
        <v>136</v>
      </c>
    </row>
    <row r="273" spans="1:65" s="14" customFormat="1">
      <c r="B273" s="235"/>
      <c r="C273" s="236"/>
      <c r="D273" s="226" t="s">
        <v>145</v>
      </c>
      <c r="E273" s="237" t="s">
        <v>1</v>
      </c>
      <c r="F273" s="238" t="s">
        <v>300</v>
      </c>
      <c r="G273" s="236"/>
      <c r="H273" s="239">
        <v>14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145</v>
      </c>
      <c r="AU273" s="245" t="s">
        <v>143</v>
      </c>
      <c r="AV273" s="14" t="s">
        <v>143</v>
      </c>
      <c r="AW273" s="14" t="s">
        <v>30</v>
      </c>
      <c r="AX273" s="14" t="s">
        <v>12</v>
      </c>
      <c r="AY273" s="245" t="s">
        <v>136</v>
      </c>
    </row>
    <row r="274" spans="1:65" s="2" customFormat="1" ht="21.75" customHeight="1">
      <c r="A274" s="36"/>
      <c r="B274" s="37"/>
      <c r="C274" s="211" t="s">
        <v>301</v>
      </c>
      <c r="D274" s="211" t="s">
        <v>138</v>
      </c>
      <c r="E274" s="212" t="s">
        <v>302</v>
      </c>
      <c r="F274" s="213" t="s">
        <v>303</v>
      </c>
      <c r="G274" s="214" t="s">
        <v>141</v>
      </c>
      <c r="H274" s="215">
        <v>14</v>
      </c>
      <c r="I274" s="216"/>
      <c r="J274" s="215">
        <f>ROUND(I274*H274,3)</f>
        <v>0</v>
      </c>
      <c r="K274" s="217"/>
      <c r="L274" s="39"/>
      <c r="M274" s="218" t="s">
        <v>1</v>
      </c>
      <c r="N274" s="219" t="s">
        <v>43</v>
      </c>
      <c r="O274" s="73"/>
      <c r="P274" s="220">
        <f>O274*H274</f>
        <v>0</v>
      </c>
      <c r="Q274" s="220">
        <v>1.7850000000000001E-2</v>
      </c>
      <c r="R274" s="220">
        <f>Q274*H274</f>
        <v>0.24990000000000001</v>
      </c>
      <c r="S274" s="220">
        <v>0</v>
      </c>
      <c r="T274" s="22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2" t="s">
        <v>142</v>
      </c>
      <c r="AT274" s="222" t="s">
        <v>138</v>
      </c>
      <c r="AU274" s="222" t="s">
        <v>143</v>
      </c>
      <c r="AY274" s="18" t="s">
        <v>136</v>
      </c>
      <c r="BE274" s="110">
        <f>IF(N274="základná",J274,0)</f>
        <v>0</v>
      </c>
      <c r="BF274" s="110">
        <f>IF(N274="znížená",J274,0)</f>
        <v>0</v>
      </c>
      <c r="BG274" s="110">
        <f>IF(N274="zákl. prenesená",J274,0)</f>
        <v>0</v>
      </c>
      <c r="BH274" s="110">
        <f>IF(N274="zníž. prenesená",J274,0)</f>
        <v>0</v>
      </c>
      <c r="BI274" s="110">
        <f>IF(N274="nulová",J274,0)</f>
        <v>0</v>
      </c>
      <c r="BJ274" s="18" t="s">
        <v>143</v>
      </c>
      <c r="BK274" s="223">
        <f>ROUND(I274*H274,3)</f>
        <v>0</v>
      </c>
      <c r="BL274" s="18" t="s">
        <v>142</v>
      </c>
      <c r="BM274" s="222" t="s">
        <v>304</v>
      </c>
    </row>
    <row r="275" spans="1:65" s="13" customFormat="1">
      <c r="B275" s="224"/>
      <c r="C275" s="225"/>
      <c r="D275" s="226" t="s">
        <v>145</v>
      </c>
      <c r="E275" s="227" t="s">
        <v>1</v>
      </c>
      <c r="F275" s="228" t="s">
        <v>305</v>
      </c>
      <c r="G275" s="225"/>
      <c r="H275" s="227" t="s">
        <v>1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145</v>
      </c>
      <c r="AU275" s="234" t="s">
        <v>143</v>
      </c>
      <c r="AV275" s="13" t="s">
        <v>12</v>
      </c>
      <c r="AW275" s="13" t="s">
        <v>30</v>
      </c>
      <c r="AX275" s="13" t="s">
        <v>77</v>
      </c>
      <c r="AY275" s="234" t="s">
        <v>136</v>
      </c>
    </row>
    <row r="276" spans="1:65" s="14" customFormat="1">
      <c r="B276" s="235"/>
      <c r="C276" s="236"/>
      <c r="D276" s="226" t="s">
        <v>145</v>
      </c>
      <c r="E276" s="237" t="s">
        <v>1</v>
      </c>
      <c r="F276" s="238" t="s">
        <v>300</v>
      </c>
      <c r="G276" s="236"/>
      <c r="H276" s="239">
        <v>14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145</v>
      </c>
      <c r="AU276" s="245" t="s">
        <v>143</v>
      </c>
      <c r="AV276" s="14" t="s">
        <v>143</v>
      </c>
      <c r="AW276" s="14" t="s">
        <v>30</v>
      </c>
      <c r="AX276" s="14" t="s">
        <v>12</v>
      </c>
      <c r="AY276" s="245" t="s">
        <v>136</v>
      </c>
    </row>
    <row r="277" spans="1:65" s="2" customFormat="1" ht="21.75" customHeight="1">
      <c r="A277" s="36"/>
      <c r="B277" s="37"/>
      <c r="C277" s="211" t="s">
        <v>306</v>
      </c>
      <c r="D277" s="211" t="s">
        <v>138</v>
      </c>
      <c r="E277" s="212" t="s">
        <v>307</v>
      </c>
      <c r="F277" s="213" t="s">
        <v>308</v>
      </c>
      <c r="G277" s="214" t="s">
        <v>141</v>
      </c>
      <c r="H277" s="215">
        <v>12</v>
      </c>
      <c r="I277" s="216"/>
      <c r="J277" s="215">
        <f>ROUND(I277*H277,3)</f>
        <v>0</v>
      </c>
      <c r="K277" s="217"/>
      <c r="L277" s="39"/>
      <c r="M277" s="218" t="s">
        <v>1</v>
      </c>
      <c r="N277" s="219" t="s">
        <v>43</v>
      </c>
      <c r="O277" s="73"/>
      <c r="P277" s="220">
        <f>O277*H277</f>
        <v>0</v>
      </c>
      <c r="Q277" s="220">
        <v>1.7999999999999999E-2</v>
      </c>
      <c r="R277" s="220">
        <f>Q277*H277</f>
        <v>0.21599999999999997</v>
      </c>
      <c r="S277" s="220">
        <v>0</v>
      </c>
      <c r="T277" s="22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2" t="s">
        <v>142</v>
      </c>
      <c r="AT277" s="222" t="s">
        <v>138</v>
      </c>
      <c r="AU277" s="222" t="s">
        <v>143</v>
      </c>
      <c r="AY277" s="18" t="s">
        <v>136</v>
      </c>
      <c r="BE277" s="110">
        <f>IF(N277="základná",J277,0)</f>
        <v>0</v>
      </c>
      <c r="BF277" s="110">
        <f>IF(N277="znížená",J277,0)</f>
        <v>0</v>
      </c>
      <c r="BG277" s="110">
        <f>IF(N277="zákl. prenesená",J277,0)</f>
        <v>0</v>
      </c>
      <c r="BH277" s="110">
        <f>IF(N277="zníž. prenesená",J277,0)</f>
        <v>0</v>
      </c>
      <c r="BI277" s="110">
        <f>IF(N277="nulová",J277,0)</f>
        <v>0</v>
      </c>
      <c r="BJ277" s="18" t="s">
        <v>143</v>
      </c>
      <c r="BK277" s="223">
        <f>ROUND(I277*H277,3)</f>
        <v>0</v>
      </c>
      <c r="BL277" s="18" t="s">
        <v>142</v>
      </c>
      <c r="BM277" s="222" t="s">
        <v>309</v>
      </c>
    </row>
    <row r="278" spans="1:65" s="13" customFormat="1">
      <c r="B278" s="224"/>
      <c r="C278" s="225"/>
      <c r="D278" s="226" t="s">
        <v>145</v>
      </c>
      <c r="E278" s="227" t="s">
        <v>1</v>
      </c>
      <c r="F278" s="228" t="s">
        <v>310</v>
      </c>
      <c r="G278" s="225"/>
      <c r="H278" s="227" t="s">
        <v>1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145</v>
      </c>
      <c r="AU278" s="234" t="s">
        <v>143</v>
      </c>
      <c r="AV278" s="13" t="s">
        <v>12</v>
      </c>
      <c r="AW278" s="13" t="s">
        <v>30</v>
      </c>
      <c r="AX278" s="13" t="s">
        <v>77</v>
      </c>
      <c r="AY278" s="234" t="s">
        <v>136</v>
      </c>
    </row>
    <row r="279" spans="1:65" s="14" customFormat="1">
      <c r="B279" s="235"/>
      <c r="C279" s="236"/>
      <c r="D279" s="226" t="s">
        <v>145</v>
      </c>
      <c r="E279" s="237" t="s">
        <v>1</v>
      </c>
      <c r="F279" s="238" t="s">
        <v>311</v>
      </c>
      <c r="G279" s="236"/>
      <c r="H279" s="239">
        <v>12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145</v>
      </c>
      <c r="AU279" s="245" t="s">
        <v>143</v>
      </c>
      <c r="AV279" s="14" t="s">
        <v>143</v>
      </c>
      <c r="AW279" s="14" t="s">
        <v>30</v>
      </c>
      <c r="AX279" s="14" t="s">
        <v>12</v>
      </c>
      <c r="AY279" s="245" t="s">
        <v>136</v>
      </c>
    </row>
    <row r="280" spans="1:65" s="2" customFormat="1" ht="21.75" customHeight="1">
      <c r="A280" s="36"/>
      <c r="B280" s="37"/>
      <c r="C280" s="211" t="s">
        <v>312</v>
      </c>
      <c r="D280" s="211" t="s">
        <v>138</v>
      </c>
      <c r="E280" s="212" t="s">
        <v>313</v>
      </c>
      <c r="F280" s="213" t="s">
        <v>314</v>
      </c>
      <c r="G280" s="214" t="s">
        <v>141</v>
      </c>
      <c r="H280" s="215">
        <v>18</v>
      </c>
      <c r="I280" s="216"/>
      <c r="J280" s="215">
        <f>ROUND(I280*H280,3)</f>
        <v>0</v>
      </c>
      <c r="K280" s="217"/>
      <c r="L280" s="39"/>
      <c r="M280" s="218" t="s">
        <v>1</v>
      </c>
      <c r="N280" s="219" t="s">
        <v>43</v>
      </c>
      <c r="O280" s="73"/>
      <c r="P280" s="220">
        <f>O280*H280</f>
        <v>0</v>
      </c>
      <c r="Q280" s="220">
        <v>1.8849999999999999E-2</v>
      </c>
      <c r="R280" s="220">
        <f>Q280*H280</f>
        <v>0.33929999999999999</v>
      </c>
      <c r="S280" s="220">
        <v>0</v>
      </c>
      <c r="T280" s="22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2" t="s">
        <v>142</v>
      </c>
      <c r="AT280" s="222" t="s">
        <v>138</v>
      </c>
      <c r="AU280" s="222" t="s">
        <v>143</v>
      </c>
      <c r="AY280" s="18" t="s">
        <v>136</v>
      </c>
      <c r="BE280" s="110">
        <f>IF(N280="základná",J280,0)</f>
        <v>0</v>
      </c>
      <c r="BF280" s="110">
        <f>IF(N280="znížená",J280,0)</f>
        <v>0</v>
      </c>
      <c r="BG280" s="110">
        <f>IF(N280="zákl. prenesená",J280,0)</f>
        <v>0</v>
      </c>
      <c r="BH280" s="110">
        <f>IF(N280="zníž. prenesená",J280,0)</f>
        <v>0</v>
      </c>
      <c r="BI280" s="110">
        <f>IF(N280="nulová",J280,0)</f>
        <v>0</v>
      </c>
      <c r="BJ280" s="18" t="s">
        <v>143</v>
      </c>
      <c r="BK280" s="223">
        <f>ROUND(I280*H280,3)</f>
        <v>0</v>
      </c>
      <c r="BL280" s="18" t="s">
        <v>142</v>
      </c>
      <c r="BM280" s="222" t="s">
        <v>315</v>
      </c>
    </row>
    <row r="281" spans="1:65" s="14" customFormat="1">
      <c r="B281" s="235"/>
      <c r="C281" s="236"/>
      <c r="D281" s="226" t="s">
        <v>145</v>
      </c>
      <c r="E281" s="237" t="s">
        <v>1</v>
      </c>
      <c r="F281" s="238" t="s">
        <v>316</v>
      </c>
      <c r="G281" s="236"/>
      <c r="H281" s="239">
        <v>18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145</v>
      </c>
      <c r="AU281" s="245" t="s">
        <v>143</v>
      </c>
      <c r="AV281" s="14" t="s">
        <v>143</v>
      </c>
      <c r="AW281" s="14" t="s">
        <v>30</v>
      </c>
      <c r="AX281" s="14" t="s">
        <v>12</v>
      </c>
      <c r="AY281" s="245" t="s">
        <v>136</v>
      </c>
    </row>
    <row r="282" spans="1:65" s="2" customFormat="1" ht="21.75" customHeight="1">
      <c r="A282" s="36"/>
      <c r="B282" s="37"/>
      <c r="C282" s="211" t="s">
        <v>317</v>
      </c>
      <c r="D282" s="211" t="s">
        <v>138</v>
      </c>
      <c r="E282" s="212" t="s">
        <v>318</v>
      </c>
      <c r="F282" s="213" t="s">
        <v>319</v>
      </c>
      <c r="G282" s="214" t="s">
        <v>141</v>
      </c>
      <c r="H282" s="215">
        <v>14</v>
      </c>
      <c r="I282" s="216"/>
      <c r="J282" s="215">
        <f>ROUND(I282*H282,3)</f>
        <v>0</v>
      </c>
      <c r="K282" s="217"/>
      <c r="L282" s="39"/>
      <c r="M282" s="218" t="s">
        <v>1</v>
      </c>
      <c r="N282" s="219" t="s">
        <v>43</v>
      </c>
      <c r="O282" s="73"/>
      <c r="P282" s="220">
        <f>O282*H282</f>
        <v>0</v>
      </c>
      <c r="Q282" s="220">
        <v>1.8849999999999999E-2</v>
      </c>
      <c r="R282" s="220">
        <f>Q282*H282</f>
        <v>0.26389999999999997</v>
      </c>
      <c r="S282" s="220">
        <v>0</v>
      </c>
      <c r="T282" s="22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2" t="s">
        <v>142</v>
      </c>
      <c r="AT282" s="222" t="s">
        <v>138</v>
      </c>
      <c r="AU282" s="222" t="s">
        <v>143</v>
      </c>
      <c r="AY282" s="18" t="s">
        <v>136</v>
      </c>
      <c r="BE282" s="110">
        <f>IF(N282="základná",J282,0)</f>
        <v>0</v>
      </c>
      <c r="BF282" s="110">
        <f>IF(N282="znížená",J282,0)</f>
        <v>0</v>
      </c>
      <c r="BG282" s="110">
        <f>IF(N282="zákl. prenesená",J282,0)</f>
        <v>0</v>
      </c>
      <c r="BH282" s="110">
        <f>IF(N282="zníž. prenesená",J282,0)</f>
        <v>0</v>
      </c>
      <c r="BI282" s="110">
        <f>IF(N282="nulová",J282,0)</f>
        <v>0</v>
      </c>
      <c r="BJ282" s="18" t="s">
        <v>143</v>
      </c>
      <c r="BK282" s="223">
        <f>ROUND(I282*H282,3)</f>
        <v>0</v>
      </c>
      <c r="BL282" s="18" t="s">
        <v>142</v>
      </c>
      <c r="BM282" s="222" t="s">
        <v>320</v>
      </c>
    </row>
    <row r="283" spans="1:65" s="13" customFormat="1">
      <c r="B283" s="224"/>
      <c r="C283" s="225"/>
      <c r="D283" s="226" t="s">
        <v>145</v>
      </c>
      <c r="E283" s="227" t="s">
        <v>1</v>
      </c>
      <c r="F283" s="228" t="s">
        <v>299</v>
      </c>
      <c r="G283" s="225"/>
      <c r="H283" s="227" t="s">
        <v>1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145</v>
      </c>
      <c r="AU283" s="234" t="s">
        <v>143</v>
      </c>
      <c r="AV283" s="13" t="s">
        <v>12</v>
      </c>
      <c r="AW283" s="13" t="s">
        <v>30</v>
      </c>
      <c r="AX283" s="13" t="s">
        <v>77</v>
      </c>
      <c r="AY283" s="234" t="s">
        <v>136</v>
      </c>
    </row>
    <row r="284" spans="1:65" s="14" customFormat="1">
      <c r="B284" s="235"/>
      <c r="C284" s="236"/>
      <c r="D284" s="226" t="s">
        <v>145</v>
      </c>
      <c r="E284" s="237" t="s">
        <v>1</v>
      </c>
      <c r="F284" s="238" t="s">
        <v>321</v>
      </c>
      <c r="G284" s="236"/>
      <c r="H284" s="239">
        <v>14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145</v>
      </c>
      <c r="AU284" s="245" t="s">
        <v>143</v>
      </c>
      <c r="AV284" s="14" t="s">
        <v>143</v>
      </c>
      <c r="AW284" s="14" t="s">
        <v>30</v>
      </c>
      <c r="AX284" s="14" t="s">
        <v>12</v>
      </c>
      <c r="AY284" s="245" t="s">
        <v>136</v>
      </c>
    </row>
    <row r="285" spans="1:65" s="2" customFormat="1" ht="21.75" customHeight="1">
      <c r="A285" s="36"/>
      <c r="B285" s="37"/>
      <c r="C285" s="211" t="s">
        <v>7</v>
      </c>
      <c r="D285" s="211" t="s">
        <v>138</v>
      </c>
      <c r="E285" s="212" t="s">
        <v>322</v>
      </c>
      <c r="F285" s="213" t="s">
        <v>323</v>
      </c>
      <c r="G285" s="214" t="s">
        <v>141</v>
      </c>
      <c r="H285" s="215">
        <v>49</v>
      </c>
      <c r="I285" s="216"/>
      <c r="J285" s="215">
        <f>ROUND(I285*H285,3)</f>
        <v>0</v>
      </c>
      <c r="K285" s="217"/>
      <c r="L285" s="39"/>
      <c r="M285" s="218" t="s">
        <v>1</v>
      </c>
      <c r="N285" s="219" t="s">
        <v>43</v>
      </c>
      <c r="O285" s="73"/>
      <c r="P285" s="220">
        <f>O285*H285</f>
        <v>0</v>
      </c>
      <c r="Q285" s="220">
        <v>1.8849999999999999E-2</v>
      </c>
      <c r="R285" s="220">
        <f>Q285*H285</f>
        <v>0.92364999999999997</v>
      </c>
      <c r="S285" s="220">
        <v>0</v>
      </c>
      <c r="T285" s="221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2" t="s">
        <v>142</v>
      </c>
      <c r="AT285" s="222" t="s">
        <v>138</v>
      </c>
      <c r="AU285" s="222" t="s">
        <v>143</v>
      </c>
      <c r="AY285" s="18" t="s">
        <v>136</v>
      </c>
      <c r="BE285" s="110">
        <f>IF(N285="základná",J285,0)</f>
        <v>0</v>
      </c>
      <c r="BF285" s="110">
        <f>IF(N285="znížená",J285,0)</f>
        <v>0</v>
      </c>
      <c r="BG285" s="110">
        <f>IF(N285="zákl. prenesená",J285,0)</f>
        <v>0</v>
      </c>
      <c r="BH285" s="110">
        <f>IF(N285="zníž. prenesená",J285,0)</f>
        <v>0</v>
      </c>
      <c r="BI285" s="110">
        <f>IF(N285="nulová",J285,0)</f>
        <v>0</v>
      </c>
      <c r="BJ285" s="18" t="s">
        <v>143</v>
      </c>
      <c r="BK285" s="223">
        <f>ROUND(I285*H285,3)</f>
        <v>0</v>
      </c>
      <c r="BL285" s="18" t="s">
        <v>142</v>
      </c>
      <c r="BM285" s="222" t="s">
        <v>324</v>
      </c>
    </row>
    <row r="286" spans="1:65" s="13" customFormat="1">
      <c r="B286" s="224"/>
      <c r="C286" s="225"/>
      <c r="D286" s="226" t="s">
        <v>145</v>
      </c>
      <c r="E286" s="227" t="s">
        <v>1</v>
      </c>
      <c r="F286" s="228" t="s">
        <v>325</v>
      </c>
      <c r="G286" s="225"/>
      <c r="H286" s="227" t="s">
        <v>1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145</v>
      </c>
      <c r="AU286" s="234" t="s">
        <v>143</v>
      </c>
      <c r="AV286" s="13" t="s">
        <v>12</v>
      </c>
      <c r="AW286" s="13" t="s">
        <v>30</v>
      </c>
      <c r="AX286" s="13" t="s">
        <v>77</v>
      </c>
      <c r="AY286" s="234" t="s">
        <v>136</v>
      </c>
    </row>
    <row r="287" spans="1:65" s="14" customFormat="1">
      <c r="B287" s="235"/>
      <c r="C287" s="236"/>
      <c r="D287" s="226" t="s">
        <v>145</v>
      </c>
      <c r="E287" s="237" t="s">
        <v>1</v>
      </c>
      <c r="F287" s="238" t="s">
        <v>326</v>
      </c>
      <c r="G287" s="236"/>
      <c r="H287" s="239">
        <v>49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145</v>
      </c>
      <c r="AU287" s="245" t="s">
        <v>143</v>
      </c>
      <c r="AV287" s="14" t="s">
        <v>143</v>
      </c>
      <c r="AW287" s="14" t="s">
        <v>30</v>
      </c>
      <c r="AX287" s="14" t="s">
        <v>12</v>
      </c>
      <c r="AY287" s="245" t="s">
        <v>136</v>
      </c>
    </row>
    <row r="288" spans="1:65" s="2" customFormat="1" ht="21.75" customHeight="1">
      <c r="A288" s="36"/>
      <c r="B288" s="37"/>
      <c r="C288" s="211" t="s">
        <v>327</v>
      </c>
      <c r="D288" s="211" t="s">
        <v>138</v>
      </c>
      <c r="E288" s="212" t="s">
        <v>328</v>
      </c>
      <c r="F288" s="213" t="s">
        <v>329</v>
      </c>
      <c r="G288" s="214" t="s">
        <v>141</v>
      </c>
      <c r="H288" s="215">
        <v>14</v>
      </c>
      <c r="I288" s="216"/>
      <c r="J288" s="215">
        <f>ROUND(I288*H288,3)</f>
        <v>0</v>
      </c>
      <c r="K288" s="217"/>
      <c r="L288" s="39"/>
      <c r="M288" s="218" t="s">
        <v>1</v>
      </c>
      <c r="N288" s="219" t="s">
        <v>43</v>
      </c>
      <c r="O288" s="73"/>
      <c r="P288" s="220">
        <f>O288*H288</f>
        <v>0</v>
      </c>
      <c r="Q288" s="220">
        <v>1.8849999999999999E-2</v>
      </c>
      <c r="R288" s="220">
        <f>Q288*H288</f>
        <v>0.26389999999999997</v>
      </c>
      <c r="S288" s="220">
        <v>0</v>
      </c>
      <c r="T288" s="22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2" t="s">
        <v>142</v>
      </c>
      <c r="AT288" s="222" t="s">
        <v>138</v>
      </c>
      <c r="AU288" s="222" t="s">
        <v>143</v>
      </c>
      <c r="AY288" s="18" t="s">
        <v>136</v>
      </c>
      <c r="BE288" s="110">
        <f>IF(N288="základná",J288,0)</f>
        <v>0</v>
      </c>
      <c r="BF288" s="110">
        <f>IF(N288="znížená",J288,0)</f>
        <v>0</v>
      </c>
      <c r="BG288" s="110">
        <f>IF(N288="zákl. prenesená",J288,0)</f>
        <v>0</v>
      </c>
      <c r="BH288" s="110">
        <f>IF(N288="zníž. prenesená",J288,0)</f>
        <v>0</v>
      </c>
      <c r="BI288" s="110">
        <f>IF(N288="nulová",J288,0)</f>
        <v>0</v>
      </c>
      <c r="BJ288" s="18" t="s">
        <v>143</v>
      </c>
      <c r="BK288" s="223">
        <f>ROUND(I288*H288,3)</f>
        <v>0</v>
      </c>
      <c r="BL288" s="18" t="s">
        <v>142</v>
      </c>
      <c r="BM288" s="222" t="s">
        <v>330</v>
      </c>
    </row>
    <row r="289" spans="1:65" s="13" customFormat="1">
      <c r="B289" s="224"/>
      <c r="C289" s="225"/>
      <c r="D289" s="226" t="s">
        <v>145</v>
      </c>
      <c r="E289" s="227" t="s">
        <v>1</v>
      </c>
      <c r="F289" s="228" t="s">
        <v>331</v>
      </c>
      <c r="G289" s="225"/>
      <c r="H289" s="227" t="s">
        <v>1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AT289" s="234" t="s">
        <v>145</v>
      </c>
      <c r="AU289" s="234" t="s">
        <v>143</v>
      </c>
      <c r="AV289" s="13" t="s">
        <v>12</v>
      </c>
      <c r="AW289" s="13" t="s">
        <v>30</v>
      </c>
      <c r="AX289" s="13" t="s">
        <v>77</v>
      </c>
      <c r="AY289" s="234" t="s">
        <v>136</v>
      </c>
    </row>
    <row r="290" spans="1:65" s="14" customFormat="1">
      <c r="B290" s="235"/>
      <c r="C290" s="236"/>
      <c r="D290" s="226" t="s">
        <v>145</v>
      </c>
      <c r="E290" s="237" t="s">
        <v>1</v>
      </c>
      <c r="F290" s="238" t="s">
        <v>321</v>
      </c>
      <c r="G290" s="236"/>
      <c r="H290" s="239">
        <v>14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145</v>
      </c>
      <c r="AU290" s="245" t="s">
        <v>143</v>
      </c>
      <c r="AV290" s="14" t="s">
        <v>143</v>
      </c>
      <c r="AW290" s="14" t="s">
        <v>30</v>
      </c>
      <c r="AX290" s="14" t="s">
        <v>12</v>
      </c>
      <c r="AY290" s="245" t="s">
        <v>136</v>
      </c>
    </row>
    <row r="291" spans="1:65" s="2" customFormat="1" ht="21.75" customHeight="1">
      <c r="A291" s="36"/>
      <c r="B291" s="37"/>
      <c r="C291" s="211" t="s">
        <v>332</v>
      </c>
      <c r="D291" s="211" t="s">
        <v>138</v>
      </c>
      <c r="E291" s="212" t="s">
        <v>333</v>
      </c>
      <c r="F291" s="213" t="s">
        <v>334</v>
      </c>
      <c r="G291" s="214" t="s">
        <v>141</v>
      </c>
      <c r="H291" s="215">
        <v>9</v>
      </c>
      <c r="I291" s="216"/>
      <c r="J291" s="215">
        <f>ROUND(I291*H291,3)</f>
        <v>0</v>
      </c>
      <c r="K291" s="217"/>
      <c r="L291" s="39"/>
      <c r="M291" s="218" t="s">
        <v>1</v>
      </c>
      <c r="N291" s="219" t="s">
        <v>43</v>
      </c>
      <c r="O291" s="73"/>
      <c r="P291" s="220">
        <f>O291*H291</f>
        <v>0</v>
      </c>
      <c r="Q291" s="220">
        <v>1.8849999999999999E-2</v>
      </c>
      <c r="R291" s="220">
        <f>Q291*H291</f>
        <v>0.16965</v>
      </c>
      <c r="S291" s="220">
        <v>0</v>
      </c>
      <c r="T291" s="22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2" t="s">
        <v>142</v>
      </c>
      <c r="AT291" s="222" t="s">
        <v>138</v>
      </c>
      <c r="AU291" s="222" t="s">
        <v>143</v>
      </c>
      <c r="AY291" s="18" t="s">
        <v>136</v>
      </c>
      <c r="BE291" s="110">
        <f>IF(N291="základná",J291,0)</f>
        <v>0</v>
      </c>
      <c r="BF291" s="110">
        <f>IF(N291="znížená",J291,0)</f>
        <v>0</v>
      </c>
      <c r="BG291" s="110">
        <f>IF(N291="zákl. prenesená",J291,0)</f>
        <v>0</v>
      </c>
      <c r="BH291" s="110">
        <f>IF(N291="zníž. prenesená",J291,0)</f>
        <v>0</v>
      </c>
      <c r="BI291" s="110">
        <f>IF(N291="nulová",J291,0)</f>
        <v>0</v>
      </c>
      <c r="BJ291" s="18" t="s">
        <v>143</v>
      </c>
      <c r="BK291" s="223">
        <f>ROUND(I291*H291,3)</f>
        <v>0</v>
      </c>
      <c r="BL291" s="18" t="s">
        <v>142</v>
      </c>
      <c r="BM291" s="222" t="s">
        <v>335</v>
      </c>
    </row>
    <row r="292" spans="1:65" s="13" customFormat="1">
      <c r="B292" s="224"/>
      <c r="C292" s="225"/>
      <c r="D292" s="226" t="s">
        <v>145</v>
      </c>
      <c r="E292" s="227" t="s">
        <v>1</v>
      </c>
      <c r="F292" s="228" t="s">
        <v>336</v>
      </c>
      <c r="G292" s="225"/>
      <c r="H292" s="227" t="s">
        <v>1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145</v>
      </c>
      <c r="AU292" s="234" t="s">
        <v>143</v>
      </c>
      <c r="AV292" s="13" t="s">
        <v>12</v>
      </c>
      <c r="AW292" s="13" t="s">
        <v>30</v>
      </c>
      <c r="AX292" s="13" t="s">
        <v>77</v>
      </c>
      <c r="AY292" s="234" t="s">
        <v>136</v>
      </c>
    </row>
    <row r="293" spans="1:65" s="14" customFormat="1">
      <c r="B293" s="235"/>
      <c r="C293" s="236"/>
      <c r="D293" s="226" t="s">
        <v>145</v>
      </c>
      <c r="E293" s="237" t="s">
        <v>1</v>
      </c>
      <c r="F293" s="238" t="s">
        <v>337</v>
      </c>
      <c r="G293" s="236"/>
      <c r="H293" s="239">
        <v>9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145</v>
      </c>
      <c r="AU293" s="245" t="s">
        <v>143</v>
      </c>
      <c r="AV293" s="14" t="s">
        <v>143</v>
      </c>
      <c r="AW293" s="14" t="s">
        <v>30</v>
      </c>
      <c r="AX293" s="14" t="s">
        <v>12</v>
      </c>
      <c r="AY293" s="245" t="s">
        <v>136</v>
      </c>
    </row>
    <row r="294" spans="1:65" s="2" customFormat="1" ht="21.75" customHeight="1">
      <c r="A294" s="36"/>
      <c r="B294" s="37"/>
      <c r="C294" s="211" t="s">
        <v>338</v>
      </c>
      <c r="D294" s="211" t="s">
        <v>138</v>
      </c>
      <c r="E294" s="212" t="s">
        <v>339</v>
      </c>
      <c r="F294" s="213" t="s">
        <v>340</v>
      </c>
      <c r="G294" s="214" t="s">
        <v>141</v>
      </c>
      <c r="H294" s="215">
        <v>30</v>
      </c>
      <c r="I294" s="216"/>
      <c r="J294" s="215">
        <f>ROUND(I294*H294,3)</f>
        <v>0</v>
      </c>
      <c r="K294" s="217"/>
      <c r="L294" s="39"/>
      <c r="M294" s="218" t="s">
        <v>1</v>
      </c>
      <c r="N294" s="219" t="s">
        <v>43</v>
      </c>
      <c r="O294" s="73"/>
      <c r="P294" s="220">
        <f>O294*H294</f>
        <v>0</v>
      </c>
      <c r="Q294" s="220">
        <v>1.8849999999999999E-2</v>
      </c>
      <c r="R294" s="220">
        <f>Q294*H294</f>
        <v>0.5655</v>
      </c>
      <c r="S294" s="220">
        <v>0</v>
      </c>
      <c r="T294" s="22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2" t="s">
        <v>142</v>
      </c>
      <c r="AT294" s="222" t="s">
        <v>138</v>
      </c>
      <c r="AU294" s="222" t="s">
        <v>143</v>
      </c>
      <c r="AY294" s="18" t="s">
        <v>136</v>
      </c>
      <c r="BE294" s="110">
        <f>IF(N294="základná",J294,0)</f>
        <v>0</v>
      </c>
      <c r="BF294" s="110">
        <f>IF(N294="znížená",J294,0)</f>
        <v>0</v>
      </c>
      <c r="BG294" s="110">
        <f>IF(N294="zákl. prenesená",J294,0)</f>
        <v>0</v>
      </c>
      <c r="BH294" s="110">
        <f>IF(N294="zníž. prenesená",J294,0)</f>
        <v>0</v>
      </c>
      <c r="BI294" s="110">
        <f>IF(N294="nulová",J294,0)</f>
        <v>0</v>
      </c>
      <c r="BJ294" s="18" t="s">
        <v>143</v>
      </c>
      <c r="BK294" s="223">
        <f>ROUND(I294*H294,3)</f>
        <v>0</v>
      </c>
      <c r="BL294" s="18" t="s">
        <v>142</v>
      </c>
      <c r="BM294" s="222" t="s">
        <v>341</v>
      </c>
    </row>
    <row r="295" spans="1:65" s="13" customFormat="1">
      <c r="B295" s="224"/>
      <c r="C295" s="225"/>
      <c r="D295" s="226" t="s">
        <v>145</v>
      </c>
      <c r="E295" s="227" t="s">
        <v>1</v>
      </c>
      <c r="F295" s="228" t="s">
        <v>342</v>
      </c>
      <c r="G295" s="225"/>
      <c r="H295" s="227" t="s">
        <v>1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145</v>
      </c>
      <c r="AU295" s="234" t="s">
        <v>143</v>
      </c>
      <c r="AV295" s="13" t="s">
        <v>12</v>
      </c>
      <c r="AW295" s="13" t="s">
        <v>30</v>
      </c>
      <c r="AX295" s="13" t="s">
        <v>77</v>
      </c>
      <c r="AY295" s="234" t="s">
        <v>136</v>
      </c>
    </row>
    <row r="296" spans="1:65" s="14" customFormat="1">
      <c r="B296" s="235"/>
      <c r="C296" s="236"/>
      <c r="D296" s="226" t="s">
        <v>145</v>
      </c>
      <c r="E296" s="237" t="s">
        <v>1</v>
      </c>
      <c r="F296" s="238" t="s">
        <v>343</v>
      </c>
      <c r="G296" s="236"/>
      <c r="H296" s="239">
        <v>30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145</v>
      </c>
      <c r="AU296" s="245" t="s">
        <v>143</v>
      </c>
      <c r="AV296" s="14" t="s">
        <v>143</v>
      </c>
      <c r="AW296" s="14" t="s">
        <v>30</v>
      </c>
      <c r="AX296" s="14" t="s">
        <v>12</v>
      </c>
      <c r="AY296" s="245" t="s">
        <v>136</v>
      </c>
    </row>
    <row r="297" spans="1:65" s="2" customFormat="1" ht="21.75" customHeight="1">
      <c r="A297" s="36"/>
      <c r="B297" s="37"/>
      <c r="C297" s="211" t="s">
        <v>344</v>
      </c>
      <c r="D297" s="211" t="s">
        <v>138</v>
      </c>
      <c r="E297" s="212" t="s">
        <v>345</v>
      </c>
      <c r="F297" s="213" t="s">
        <v>346</v>
      </c>
      <c r="G297" s="214" t="s">
        <v>141</v>
      </c>
      <c r="H297" s="215">
        <v>30</v>
      </c>
      <c r="I297" s="216"/>
      <c r="J297" s="215">
        <f>ROUND(I297*H297,3)</f>
        <v>0</v>
      </c>
      <c r="K297" s="217"/>
      <c r="L297" s="39"/>
      <c r="M297" s="218" t="s">
        <v>1</v>
      </c>
      <c r="N297" s="219" t="s">
        <v>43</v>
      </c>
      <c r="O297" s="73"/>
      <c r="P297" s="220">
        <f>O297*H297</f>
        <v>0</v>
      </c>
      <c r="Q297" s="220">
        <v>1.8849999999999999E-2</v>
      </c>
      <c r="R297" s="220">
        <f>Q297*H297</f>
        <v>0.5655</v>
      </c>
      <c r="S297" s="220">
        <v>0</v>
      </c>
      <c r="T297" s="22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2" t="s">
        <v>142</v>
      </c>
      <c r="AT297" s="222" t="s">
        <v>138</v>
      </c>
      <c r="AU297" s="222" t="s">
        <v>143</v>
      </c>
      <c r="AY297" s="18" t="s">
        <v>136</v>
      </c>
      <c r="BE297" s="110">
        <f>IF(N297="základná",J297,0)</f>
        <v>0</v>
      </c>
      <c r="BF297" s="110">
        <f>IF(N297="znížená",J297,0)</f>
        <v>0</v>
      </c>
      <c r="BG297" s="110">
        <f>IF(N297="zákl. prenesená",J297,0)</f>
        <v>0</v>
      </c>
      <c r="BH297" s="110">
        <f>IF(N297="zníž. prenesená",J297,0)</f>
        <v>0</v>
      </c>
      <c r="BI297" s="110">
        <f>IF(N297="nulová",J297,0)</f>
        <v>0</v>
      </c>
      <c r="BJ297" s="18" t="s">
        <v>143</v>
      </c>
      <c r="BK297" s="223">
        <f>ROUND(I297*H297,3)</f>
        <v>0</v>
      </c>
      <c r="BL297" s="18" t="s">
        <v>142</v>
      </c>
      <c r="BM297" s="222" t="s">
        <v>347</v>
      </c>
    </row>
    <row r="298" spans="1:65" s="13" customFormat="1">
      <c r="B298" s="224"/>
      <c r="C298" s="225"/>
      <c r="D298" s="226" t="s">
        <v>145</v>
      </c>
      <c r="E298" s="227" t="s">
        <v>1</v>
      </c>
      <c r="F298" s="228" t="s">
        <v>348</v>
      </c>
      <c r="G298" s="225"/>
      <c r="H298" s="227" t="s">
        <v>1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AT298" s="234" t="s">
        <v>145</v>
      </c>
      <c r="AU298" s="234" t="s">
        <v>143</v>
      </c>
      <c r="AV298" s="13" t="s">
        <v>12</v>
      </c>
      <c r="AW298" s="13" t="s">
        <v>30</v>
      </c>
      <c r="AX298" s="13" t="s">
        <v>77</v>
      </c>
      <c r="AY298" s="234" t="s">
        <v>136</v>
      </c>
    </row>
    <row r="299" spans="1:65" s="14" customFormat="1">
      <c r="B299" s="235"/>
      <c r="C299" s="236"/>
      <c r="D299" s="226" t="s">
        <v>145</v>
      </c>
      <c r="E299" s="237" t="s">
        <v>1</v>
      </c>
      <c r="F299" s="238" t="s">
        <v>349</v>
      </c>
      <c r="G299" s="236"/>
      <c r="H299" s="239">
        <v>30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145</v>
      </c>
      <c r="AU299" s="245" t="s">
        <v>143</v>
      </c>
      <c r="AV299" s="14" t="s">
        <v>143</v>
      </c>
      <c r="AW299" s="14" t="s">
        <v>30</v>
      </c>
      <c r="AX299" s="14" t="s">
        <v>12</v>
      </c>
      <c r="AY299" s="245" t="s">
        <v>136</v>
      </c>
    </row>
    <row r="300" spans="1:65" s="2" customFormat="1" ht="21.75" customHeight="1">
      <c r="A300" s="36"/>
      <c r="B300" s="37"/>
      <c r="C300" s="211" t="s">
        <v>350</v>
      </c>
      <c r="D300" s="211" t="s">
        <v>138</v>
      </c>
      <c r="E300" s="212" t="s">
        <v>351</v>
      </c>
      <c r="F300" s="213" t="s">
        <v>352</v>
      </c>
      <c r="G300" s="214" t="s">
        <v>141</v>
      </c>
      <c r="H300" s="215">
        <v>33</v>
      </c>
      <c r="I300" s="216"/>
      <c r="J300" s="215">
        <f>ROUND(I300*H300,3)</f>
        <v>0</v>
      </c>
      <c r="K300" s="217"/>
      <c r="L300" s="39"/>
      <c r="M300" s="218" t="s">
        <v>1</v>
      </c>
      <c r="N300" s="219" t="s">
        <v>43</v>
      </c>
      <c r="O300" s="73"/>
      <c r="P300" s="220">
        <f>O300*H300</f>
        <v>0</v>
      </c>
      <c r="Q300" s="220">
        <v>1.8849999999999999E-2</v>
      </c>
      <c r="R300" s="220">
        <f>Q300*H300</f>
        <v>0.62204999999999999</v>
      </c>
      <c r="S300" s="220">
        <v>0</v>
      </c>
      <c r="T300" s="22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2" t="s">
        <v>142</v>
      </c>
      <c r="AT300" s="222" t="s">
        <v>138</v>
      </c>
      <c r="AU300" s="222" t="s">
        <v>143</v>
      </c>
      <c r="AY300" s="18" t="s">
        <v>136</v>
      </c>
      <c r="BE300" s="110">
        <f>IF(N300="základná",J300,0)</f>
        <v>0</v>
      </c>
      <c r="BF300" s="110">
        <f>IF(N300="znížená",J300,0)</f>
        <v>0</v>
      </c>
      <c r="BG300" s="110">
        <f>IF(N300="zákl. prenesená",J300,0)</f>
        <v>0</v>
      </c>
      <c r="BH300" s="110">
        <f>IF(N300="zníž. prenesená",J300,0)</f>
        <v>0</v>
      </c>
      <c r="BI300" s="110">
        <f>IF(N300="nulová",J300,0)</f>
        <v>0</v>
      </c>
      <c r="BJ300" s="18" t="s">
        <v>143</v>
      </c>
      <c r="BK300" s="223">
        <f>ROUND(I300*H300,3)</f>
        <v>0</v>
      </c>
      <c r="BL300" s="18" t="s">
        <v>142</v>
      </c>
      <c r="BM300" s="222" t="s">
        <v>353</v>
      </c>
    </row>
    <row r="301" spans="1:65" s="13" customFormat="1">
      <c r="B301" s="224"/>
      <c r="C301" s="225"/>
      <c r="D301" s="226" t="s">
        <v>145</v>
      </c>
      <c r="E301" s="227" t="s">
        <v>1</v>
      </c>
      <c r="F301" s="228" t="s">
        <v>354</v>
      </c>
      <c r="G301" s="225"/>
      <c r="H301" s="227" t="s">
        <v>1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AT301" s="234" t="s">
        <v>145</v>
      </c>
      <c r="AU301" s="234" t="s">
        <v>143</v>
      </c>
      <c r="AV301" s="13" t="s">
        <v>12</v>
      </c>
      <c r="AW301" s="13" t="s">
        <v>30</v>
      </c>
      <c r="AX301" s="13" t="s">
        <v>77</v>
      </c>
      <c r="AY301" s="234" t="s">
        <v>136</v>
      </c>
    </row>
    <row r="302" spans="1:65" s="14" customFormat="1">
      <c r="B302" s="235"/>
      <c r="C302" s="236"/>
      <c r="D302" s="226" t="s">
        <v>145</v>
      </c>
      <c r="E302" s="237" t="s">
        <v>1</v>
      </c>
      <c r="F302" s="238" t="s">
        <v>355</v>
      </c>
      <c r="G302" s="236"/>
      <c r="H302" s="239">
        <v>33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145</v>
      </c>
      <c r="AU302" s="245" t="s">
        <v>143</v>
      </c>
      <c r="AV302" s="14" t="s">
        <v>143</v>
      </c>
      <c r="AW302" s="14" t="s">
        <v>30</v>
      </c>
      <c r="AX302" s="14" t="s">
        <v>12</v>
      </c>
      <c r="AY302" s="245" t="s">
        <v>136</v>
      </c>
    </row>
    <row r="303" spans="1:65" s="2" customFormat="1" ht="21.75" customHeight="1">
      <c r="A303" s="36"/>
      <c r="B303" s="37"/>
      <c r="C303" s="211" t="s">
        <v>356</v>
      </c>
      <c r="D303" s="211" t="s">
        <v>138</v>
      </c>
      <c r="E303" s="212" t="s">
        <v>357</v>
      </c>
      <c r="F303" s="213" t="s">
        <v>358</v>
      </c>
      <c r="G303" s="214" t="s">
        <v>141</v>
      </c>
      <c r="H303" s="215">
        <v>34</v>
      </c>
      <c r="I303" s="216"/>
      <c r="J303" s="215">
        <f>ROUND(I303*H303,3)</f>
        <v>0</v>
      </c>
      <c r="K303" s="217"/>
      <c r="L303" s="39"/>
      <c r="M303" s="218" t="s">
        <v>1</v>
      </c>
      <c r="N303" s="219" t="s">
        <v>43</v>
      </c>
      <c r="O303" s="73"/>
      <c r="P303" s="220">
        <f>O303*H303</f>
        <v>0</v>
      </c>
      <c r="Q303" s="220">
        <v>1.8849999999999999E-2</v>
      </c>
      <c r="R303" s="220">
        <f>Q303*H303</f>
        <v>0.64089999999999991</v>
      </c>
      <c r="S303" s="220">
        <v>0</v>
      </c>
      <c r="T303" s="22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2" t="s">
        <v>142</v>
      </c>
      <c r="AT303" s="222" t="s">
        <v>138</v>
      </c>
      <c r="AU303" s="222" t="s">
        <v>143</v>
      </c>
      <c r="AY303" s="18" t="s">
        <v>136</v>
      </c>
      <c r="BE303" s="110">
        <f>IF(N303="základná",J303,0)</f>
        <v>0</v>
      </c>
      <c r="BF303" s="110">
        <f>IF(N303="znížená",J303,0)</f>
        <v>0</v>
      </c>
      <c r="BG303" s="110">
        <f>IF(N303="zákl. prenesená",J303,0)</f>
        <v>0</v>
      </c>
      <c r="BH303" s="110">
        <f>IF(N303="zníž. prenesená",J303,0)</f>
        <v>0</v>
      </c>
      <c r="BI303" s="110">
        <f>IF(N303="nulová",J303,0)</f>
        <v>0</v>
      </c>
      <c r="BJ303" s="18" t="s">
        <v>143</v>
      </c>
      <c r="BK303" s="223">
        <f>ROUND(I303*H303,3)</f>
        <v>0</v>
      </c>
      <c r="BL303" s="18" t="s">
        <v>142</v>
      </c>
      <c r="BM303" s="222" t="s">
        <v>359</v>
      </c>
    </row>
    <row r="304" spans="1:65" s="13" customFormat="1">
      <c r="B304" s="224"/>
      <c r="C304" s="225"/>
      <c r="D304" s="226" t="s">
        <v>145</v>
      </c>
      <c r="E304" s="227" t="s">
        <v>1</v>
      </c>
      <c r="F304" s="228" t="s">
        <v>360</v>
      </c>
      <c r="G304" s="225"/>
      <c r="H304" s="227" t="s">
        <v>1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145</v>
      </c>
      <c r="AU304" s="234" t="s">
        <v>143</v>
      </c>
      <c r="AV304" s="13" t="s">
        <v>12</v>
      </c>
      <c r="AW304" s="13" t="s">
        <v>30</v>
      </c>
      <c r="AX304" s="13" t="s">
        <v>77</v>
      </c>
      <c r="AY304" s="234" t="s">
        <v>136</v>
      </c>
    </row>
    <row r="305" spans="1:65" s="14" customFormat="1">
      <c r="B305" s="235"/>
      <c r="C305" s="236"/>
      <c r="D305" s="226" t="s">
        <v>145</v>
      </c>
      <c r="E305" s="237" t="s">
        <v>1</v>
      </c>
      <c r="F305" s="238" t="s">
        <v>361</v>
      </c>
      <c r="G305" s="236"/>
      <c r="H305" s="239">
        <v>34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145</v>
      </c>
      <c r="AU305" s="245" t="s">
        <v>143</v>
      </c>
      <c r="AV305" s="14" t="s">
        <v>143</v>
      </c>
      <c r="AW305" s="14" t="s">
        <v>30</v>
      </c>
      <c r="AX305" s="14" t="s">
        <v>12</v>
      </c>
      <c r="AY305" s="245" t="s">
        <v>136</v>
      </c>
    </row>
    <row r="306" spans="1:65" s="2" customFormat="1" ht="21.75" customHeight="1">
      <c r="A306" s="36"/>
      <c r="B306" s="37"/>
      <c r="C306" s="211" t="s">
        <v>362</v>
      </c>
      <c r="D306" s="211" t="s">
        <v>138</v>
      </c>
      <c r="E306" s="212" t="s">
        <v>363</v>
      </c>
      <c r="F306" s="213" t="s">
        <v>364</v>
      </c>
      <c r="G306" s="214" t="s">
        <v>141</v>
      </c>
      <c r="H306" s="215">
        <v>14</v>
      </c>
      <c r="I306" s="216"/>
      <c r="J306" s="215">
        <f>ROUND(I306*H306,3)</f>
        <v>0</v>
      </c>
      <c r="K306" s="217"/>
      <c r="L306" s="39"/>
      <c r="M306" s="218" t="s">
        <v>1</v>
      </c>
      <c r="N306" s="219" t="s">
        <v>43</v>
      </c>
      <c r="O306" s="73"/>
      <c r="P306" s="220">
        <f>O306*H306</f>
        <v>0</v>
      </c>
      <c r="Q306" s="220">
        <v>1.8849999999999999E-2</v>
      </c>
      <c r="R306" s="220">
        <f>Q306*H306</f>
        <v>0.26389999999999997</v>
      </c>
      <c r="S306" s="220">
        <v>0</v>
      </c>
      <c r="T306" s="22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2" t="s">
        <v>142</v>
      </c>
      <c r="AT306" s="222" t="s">
        <v>138</v>
      </c>
      <c r="AU306" s="222" t="s">
        <v>143</v>
      </c>
      <c r="AY306" s="18" t="s">
        <v>136</v>
      </c>
      <c r="BE306" s="110">
        <f>IF(N306="základná",J306,0)</f>
        <v>0</v>
      </c>
      <c r="BF306" s="110">
        <f>IF(N306="znížená",J306,0)</f>
        <v>0</v>
      </c>
      <c r="BG306" s="110">
        <f>IF(N306="zákl. prenesená",J306,0)</f>
        <v>0</v>
      </c>
      <c r="BH306" s="110">
        <f>IF(N306="zníž. prenesená",J306,0)</f>
        <v>0</v>
      </c>
      <c r="BI306" s="110">
        <f>IF(N306="nulová",J306,0)</f>
        <v>0</v>
      </c>
      <c r="BJ306" s="18" t="s">
        <v>143</v>
      </c>
      <c r="BK306" s="223">
        <f>ROUND(I306*H306,3)</f>
        <v>0</v>
      </c>
      <c r="BL306" s="18" t="s">
        <v>142</v>
      </c>
      <c r="BM306" s="222" t="s">
        <v>365</v>
      </c>
    </row>
    <row r="307" spans="1:65" s="13" customFormat="1">
      <c r="B307" s="224"/>
      <c r="C307" s="225"/>
      <c r="D307" s="226" t="s">
        <v>145</v>
      </c>
      <c r="E307" s="227" t="s">
        <v>1</v>
      </c>
      <c r="F307" s="228" t="s">
        <v>366</v>
      </c>
      <c r="G307" s="225"/>
      <c r="H307" s="227" t="s">
        <v>1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AT307" s="234" t="s">
        <v>145</v>
      </c>
      <c r="AU307" s="234" t="s">
        <v>143</v>
      </c>
      <c r="AV307" s="13" t="s">
        <v>12</v>
      </c>
      <c r="AW307" s="13" t="s">
        <v>30</v>
      </c>
      <c r="AX307" s="13" t="s">
        <v>77</v>
      </c>
      <c r="AY307" s="234" t="s">
        <v>136</v>
      </c>
    </row>
    <row r="308" spans="1:65" s="14" customFormat="1">
      <c r="B308" s="235"/>
      <c r="C308" s="236"/>
      <c r="D308" s="226" t="s">
        <v>145</v>
      </c>
      <c r="E308" s="237" t="s">
        <v>1</v>
      </c>
      <c r="F308" s="238" t="s">
        <v>367</v>
      </c>
      <c r="G308" s="236"/>
      <c r="H308" s="239">
        <v>14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145</v>
      </c>
      <c r="AU308" s="245" t="s">
        <v>143</v>
      </c>
      <c r="AV308" s="14" t="s">
        <v>143</v>
      </c>
      <c r="AW308" s="14" t="s">
        <v>30</v>
      </c>
      <c r="AX308" s="14" t="s">
        <v>12</v>
      </c>
      <c r="AY308" s="245" t="s">
        <v>136</v>
      </c>
    </row>
    <row r="309" spans="1:65" s="2" customFormat="1" ht="21.75" customHeight="1">
      <c r="A309" s="36"/>
      <c r="B309" s="37"/>
      <c r="C309" s="211" t="s">
        <v>368</v>
      </c>
      <c r="D309" s="211" t="s">
        <v>138</v>
      </c>
      <c r="E309" s="212" t="s">
        <v>369</v>
      </c>
      <c r="F309" s="213" t="s">
        <v>370</v>
      </c>
      <c r="G309" s="214" t="s">
        <v>141</v>
      </c>
      <c r="H309" s="215">
        <v>14</v>
      </c>
      <c r="I309" s="216"/>
      <c r="J309" s="215">
        <f>ROUND(I309*H309,3)</f>
        <v>0</v>
      </c>
      <c r="K309" s="217"/>
      <c r="L309" s="39"/>
      <c r="M309" s="218" t="s">
        <v>1</v>
      </c>
      <c r="N309" s="219" t="s">
        <v>43</v>
      </c>
      <c r="O309" s="73"/>
      <c r="P309" s="220">
        <f>O309*H309</f>
        <v>0</v>
      </c>
      <c r="Q309" s="220">
        <v>1.8849999999999999E-2</v>
      </c>
      <c r="R309" s="220">
        <f>Q309*H309</f>
        <v>0.26389999999999997</v>
      </c>
      <c r="S309" s="220">
        <v>0</v>
      </c>
      <c r="T309" s="22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2" t="s">
        <v>142</v>
      </c>
      <c r="AT309" s="222" t="s">
        <v>138</v>
      </c>
      <c r="AU309" s="222" t="s">
        <v>143</v>
      </c>
      <c r="AY309" s="18" t="s">
        <v>136</v>
      </c>
      <c r="BE309" s="110">
        <f>IF(N309="základná",J309,0)</f>
        <v>0</v>
      </c>
      <c r="BF309" s="110">
        <f>IF(N309="znížená",J309,0)</f>
        <v>0</v>
      </c>
      <c r="BG309" s="110">
        <f>IF(N309="zákl. prenesená",J309,0)</f>
        <v>0</v>
      </c>
      <c r="BH309" s="110">
        <f>IF(N309="zníž. prenesená",J309,0)</f>
        <v>0</v>
      </c>
      <c r="BI309" s="110">
        <f>IF(N309="nulová",J309,0)</f>
        <v>0</v>
      </c>
      <c r="BJ309" s="18" t="s">
        <v>143</v>
      </c>
      <c r="BK309" s="223">
        <f>ROUND(I309*H309,3)</f>
        <v>0</v>
      </c>
      <c r="BL309" s="18" t="s">
        <v>142</v>
      </c>
      <c r="BM309" s="222" t="s">
        <v>371</v>
      </c>
    </row>
    <row r="310" spans="1:65" s="13" customFormat="1">
      <c r="B310" s="224"/>
      <c r="C310" s="225"/>
      <c r="D310" s="226" t="s">
        <v>145</v>
      </c>
      <c r="E310" s="227" t="s">
        <v>1</v>
      </c>
      <c r="F310" s="228" t="s">
        <v>372</v>
      </c>
      <c r="G310" s="225"/>
      <c r="H310" s="227" t="s">
        <v>1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AT310" s="234" t="s">
        <v>145</v>
      </c>
      <c r="AU310" s="234" t="s">
        <v>143</v>
      </c>
      <c r="AV310" s="13" t="s">
        <v>12</v>
      </c>
      <c r="AW310" s="13" t="s">
        <v>30</v>
      </c>
      <c r="AX310" s="13" t="s">
        <v>77</v>
      </c>
      <c r="AY310" s="234" t="s">
        <v>136</v>
      </c>
    </row>
    <row r="311" spans="1:65" s="14" customFormat="1">
      <c r="B311" s="235"/>
      <c r="C311" s="236"/>
      <c r="D311" s="226" t="s">
        <v>145</v>
      </c>
      <c r="E311" s="237" t="s">
        <v>1</v>
      </c>
      <c r="F311" s="238" t="s">
        <v>367</v>
      </c>
      <c r="G311" s="236"/>
      <c r="H311" s="239">
        <v>14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145</v>
      </c>
      <c r="AU311" s="245" t="s">
        <v>143</v>
      </c>
      <c r="AV311" s="14" t="s">
        <v>143</v>
      </c>
      <c r="AW311" s="14" t="s">
        <v>30</v>
      </c>
      <c r="AX311" s="14" t="s">
        <v>12</v>
      </c>
      <c r="AY311" s="245" t="s">
        <v>136</v>
      </c>
    </row>
    <row r="312" spans="1:65" s="2" customFormat="1" ht="21.75" customHeight="1">
      <c r="A312" s="36"/>
      <c r="B312" s="37"/>
      <c r="C312" s="211" t="s">
        <v>373</v>
      </c>
      <c r="D312" s="211" t="s">
        <v>138</v>
      </c>
      <c r="E312" s="212" t="s">
        <v>374</v>
      </c>
      <c r="F312" s="213" t="s">
        <v>375</v>
      </c>
      <c r="G312" s="214" t="s">
        <v>141</v>
      </c>
      <c r="H312" s="215">
        <v>37.6</v>
      </c>
      <c r="I312" s="216"/>
      <c r="J312" s="215">
        <f>ROUND(I312*H312,3)</f>
        <v>0</v>
      </c>
      <c r="K312" s="217"/>
      <c r="L312" s="39"/>
      <c r="M312" s="218" t="s">
        <v>1</v>
      </c>
      <c r="N312" s="219" t="s">
        <v>43</v>
      </c>
      <c r="O312" s="73"/>
      <c r="P312" s="220">
        <f>O312*H312</f>
        <v>0</v>
      </c>
      <c r="Q312" s="220">
        <v>4.1000000000000002E-2</v>
      </c>
      <c r="R312" s="220">
        <f>Q312*H312</f>
        <v>1.5416000000000001</v>
      </c>
      <c r="S312" s="220">
        <v>0</v>
      </c>
      <c r="T312" s="22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2" t="s">
        <v>142</v>
      </c>
      <c r="AT312" s="222" t="s">
        <v>138</v>
      </c>
      <c r="AU312" s="222" t="s">
        <v>143</v>
      </c>
      <c r="AY312" s="18" t="s">
        <v>136</v>
      </c>
      <c r="BE312" s="110">
        <f>IF(N312="základná",J312,0)</f>
        <v>0</v>
      </c>
      <c r="BF312" s="110">
        <f>IF(N312="znížená",J312,0)</f>
        <v>0</v>
      </c>
      <c r="BG312" s="110">
        <f>IF(N312="zákl. prenesená",J312,0)</f>
        <v>0</v>
      </c>
      <c r="BH312" s="110">
        <f>IF(N312="zníž. prenesená",J312,0)</f>
        <v>0</v>
      </c>
      <c r="BI312" s="110">
        <f>IF(N312="nulová",J312,0)</f>
        <v>0</v>
      </c>
      <c r="BJ312" s="18" t="s">
        <v>143</v>
      </c>
      <c r="BK312" s="223">
        <f>ROUND(I312*H312,3)</f>
        <v>0</v>
      </c>
      <c r="BL312" s="18" t="s">
        <v>142</v>
      </c>
      <c r="BM312" s="222" t="s">
        <v>376</v>
      </c>
    </row>
    <row r="313" spans="1:65" s="13" customFormat="1">
      <c r="B313" s="224"/>
      <c r="C313" s="225"/>
      <c r="D313" s="226" t="s">
        <v>145</v>
      </c>
      <c r="E313" s="227" t="s">
        <v>1</v>
      </c>
      <c r="F313" s="228" t="s">
        <v>377</v>
      </c>
      <c r="G313" s="225"/>
      <c r="H313" s="227" t="s">
        <v>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145</v>
      </c>
      <c r="AU313" s="234" t="s">
        <v>143</v>
      </c>
      <c r="AV313" s="13" t="s">
        <v>12</v>
      </c>
      <c r="AW313" s="13" t="s">
        <v>30</v>
      </c>
      <c r="AX313" s="13" t="s">
        <v>77</v>
      </c>
      <c r="AY313" s="234" t="s">
        <v>136</v>
      </c>
    </row>
    <row r="314" spans="1:65" s="14" customFormat="1">
      <c r="B314" s="235"/>
      <c r="C314" s="236"/>
      <c r="D314" s="226" t="s">
        <v>145</v>
      </c>
      <c r="E314" s="237" t="s">
        <v>1</v>
      </c>
      <c r="F314" s="238" t="s">
        <v>378</v>
      </c>
      <c r="G314" s="236"/>
      <c r="H314" s="239">
        <v>37.6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145</v>
      </c>
      <c r="AU314" s="245" t="s">
        <v>143</v>
      </c>
      <c r="AV314" s="14" t="s">
        <v>143</v>
      </c>
      <c r="AW314" s="14" t="s">
        <v>30</v>
      </c>
      <c r="AX314" s="14" t="s">
        <v>12</v>
      </c>
      <c r="AY314" s="245" t="s">
        <v>136</v>
      </c>
    </row>
    <row r="315" spans="1:65" s="2" customFormat="1" ht="21.75" customHeight="1">
      <c r="A315" s="36"/>
      <c r="B315" s="37"/>
      <c r="C315" s="211" t="s">
        <v>379</v>
      </c>
      <c r="D315" s="211" t="s">
        <v>138</v>
      </c>
      <c r="E315" s="212" t="s">
        <v>380</v>
      </c>
      <c r="F315" s="213" t="s">
        <v>381</v>
      </c>
      <c r="G315" s="214" t="s">
        <v>141</v>
      </c>
      <c r="H315" s="215">
        <v>16</v>
      </c>
      <c r="I315" s="216"/>
      <c r="J315" s="215">
        <f>ROUND(I315*H315,3)</f>
        <v>0</v>
      </c>
      <c r="K315" s="217"/>
      <c r="L315" s="39"/>
      <c r="M315" s="218" t="s">
        <v>1</v>
      </c>
      <c r="N315" s="219" t="s">
        <v>43</v>
      </c>
      <c r="O315" s="73"/>
      <c r="P315" s="220">
        <f>O315*H315</f>
        <v>0</v>
      </c>
      <c r="Q315" s="220">
        <v>4.0500000000000001E-2</v>
      </c>
      <c r="R315" s="220">
        <f>Q315*H315</f>
        <v>0.64800000000000002</v>
      </c>
      <c r="S315" s="220">
        <v>0</v>
      </c>
      <c r="T315" s="22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2" t="s">
        <v>142</v>
      </c>
      <c r="AT315" s="222" t="s">
        <v>138</v>
      </c>
      <c r="AU315" s="222" t="s">
        <v>143</v>
      </c>
      <c r="AY315" s="18" t="s">
        <v>136</v>
      </c>
      <c r="BE315" s="110">
        <f>IF(N315="základná",J315,0)</f>
        <v>0</v>
      </c>
      <c r="BF315" s="110">
        <f>IF(N315="znížená",J315,0)</f>
        <v>0</v>
      </c>
      <c r="BG315" s="110">
        <f>IF(N315="zákl. prenesená",J315,0)</f>
        <v>0</v>
      </c>
      <c r="BH315" s="110">
        <f>IF(N315="zníž. prenesená",J315,0)</f>
        <v>0</v>
      </c>
      <c r="BI315" s="110">
        <f>IF(N315="nulová",J315,0)</f>
        <v>0</v>
      </c>
      <c r="BJ315" s="18" t="s">
        <v>143</v>
      </c>
      <c r="BK315" s="223">
        <f>ROUND(I315*H315,3)</f>
        <v>0</v>
      </c>
      <c r="BL315" s="18" t="s">
        <v>142</v>
      </c>
      <c r="BM315" s="222" t="s">
        <v>382</v>
      </c>
    </row>
    <row r="316" spans="1:65" s="13" customFormat="1">
      <c r="B316" s="224"/>
      <c r="C316" s="225"/>
      <c r="D316" s="226" t="s">
        <v>145</v>
      </c>
      <c r="E316" s="227" t="s">
        <v>1</v>
      </c>
      <c r="F316" s="228" t="s">
        <v>383</v>
      </c>
      <c r="G316" s="225"/>
      <c r="H316" s="227" t="s">
        <v>1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145</v>
      </c>
      <c r="AU316" s="234" t="s">
        <v>143</v>
      </c>
      <c r="AV316" s="13" t="s">
        <v>12</v>
      </c>
      <c r="AW316" s="13" t="s">
        <v>30</v>
      </c>
      <c r="AX316" s="13" t="s">
        <v>77</v>
      </c>
      <c r="AY316" s="234" t="s">
        <v>136</v>
      </c>
    </row>
    <row r="317" spans="1:65" s="14" customFormat="1">
      <c r="B317" s="235"/>
      <c r="C317" s="236"/>
      <c r="D317" s="226" t="s">
        <v>145</v>
      </c>
      <c r="E317" s="237" t="s">
        <v>1</v>
      </c>
      <c r="F317" s="238" t="s">
        <v>384</v>
      </c>
      <c r="G317" s="236"/>
      <c r="H317" s="239">
        <v>8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145</v>
      </c>
      <c r="AU317" s="245" t="s">
        <v>143</v>
      </c>
      <c r="AV317" s="14" t="s">
        <v>143</v>
      </c>
      <c r="AW317" s="14" t="s">
        <v>30</v>
      </c>
      <c r="AX317" s="14" t="s">
        <v>77</v>
      </c>
      <c r="AY317" s="245" t="s">
        <v>136</v>
      </c>
    </row>
    <row r="318" spans="1:65" s="13" customFormat="1">
      <c r="B318" s="224"/>
      <c r="C318" s="225"/>
      <c r="D318" s="226" t="s">
        <v>145</v>
      </c>
      <c r="E318" s="227" t="s">
        <v>1</v>
      </c>
      <c r="F318" s="228" t="s">
        <v>385</v>
      </c>
      <c r="G318" s="225"/>
      <c r="H318" s="227" t="s">
        <v>1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AT318" s="234" t="s">
        <v>145</v>
      </c>
      <c r="AU318" s="234" t="s">
        <v>143</v>
      </c>
      <c r="AV318" s="13" t="s">
        <v>12</v>
      </c>
      <c r="AW318" s="13" t="s">
        <v>30</v>
      </c>
      <c r="AX318" s="13" t="s">
        <v>77</v>
      </c>
      <c r="AY318" s="234" t="s">
        <v>136</v>
      </c>
    </row>
    <row r="319" spans="1:65" s="14" customFormat="1">
      <c r="B319" s="235"/>
      <c r="C319" s="236"/>
      <c r="D319" s="226" t="s">
        <v>145</v>
      </c>
      <c r="E319" s="237" t="s">
        <v>1</v>
      </c>
      <c r="F319" s="238" t="s">
        <v>386</v>
      </c>
      <c r="G319" s="236"/>
      <c r="H319" s="239">
        <v>8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145</v>
      </c>
      <c r="AU319" s="245" t="s">
        <v>143</v>
      </c>
      <c r="AV319" s="14" t="s">
        <v>143</v>
      </c>
      <c r="AW319" s="14" t="s">
        <v>30</v>
      </c>
      <c r="AX319" s="14" t="s">
        <v>77</v>
      </c>
      <c r="AY319" s="245" t="s">
        <v>136</v>
      </c>
    </row>
    <row r="320" spans="1:65" s="15" customFormat="1">
      <c r="B320" s="246"/>
      <c r="C320" s="247"/>
      <c r="D320" s="226" t="s">
        <v>145</v>
      </c>
      <c r="E320" s="248" t="s">
        <v>1</v>
      </c>
      <c r="F320" s="249" t="s">
        <v>151</v>
      </c>
      <c r="G320" s="247"/>
      <c r="H320" s="250">
        <v>16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AT320" s="256" t="s">
        <v>145</v>
      </c>
      <c r="AU320" s="256" t="s">
        <v>143</v>
      </c>
      <c r="AV320" s="15" t="s">
        <v>142</v>
      </c>
      <c r="AW320" s="15" t="s">
        <v>30</v>
      </c>
      <c r="AX320" s="15" t="s">
        <v>12</v>
      </c>
      <c r="AY320" s="256" t="s">
        <v>136</v>
      </c>
    </row>
    <row r="321" spans="1:65" s="2" customFormat="1" ht="21.75" customHeight="1">
      <c r="A321" s="36"/>
      <c r="B321" s="37"/>
      <c r="C321" s="211" t="s">
        <v>387</v>
      </c>
      <c r="D321" s="211" t="s">
        <v>138</v>
      </c>
      <c r="E321" s="212" t="s">
        <v>388</v>
      </c>
      <c r="F321" s="213" t="s">
        <v>389</v>
      </c>
      <c r="G321" s="214" t="s">
        <v>141</v>
      </c>
      <c r="H321" s="215">
        <v>44</v>
      </c>
      <c r="I321" s="216"/>
      <c r="J321" s="215">
        <f>ROUND(I321*H321,3)</f>
        <v>0</v>
      </c>
      <c r="K321" s="217"/>
      <c r="L321" s="39"/>
      <c r="M321" s="218" t="s">
        <v>1</v>
      </c>
      <c r="N321" s="219" t="s">
        <v>43</v>
      </c>
      <c r="O321" s="73"/>
      <c r="P321" s="220">
        <f>O321*H321</f>
        <v>0</v>
      </c>
      <c r="Q321" s="220">
        <v>0.35565999999999998</v>
      </c>
      <c r="R321" s="220">
        <f>Q321*H321</f>
        <v>15.649039999999999</v>
      </c>
      <c r="S321" s="220">
        <v>0</v>
      </c>
      <c r="T321" s="22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2" t="s">
        <v>142</v>
      </c>
      <c r="AT321" s="222" t="s">
        <v>138</v>
      </c>
      <c r="AU321" s="222" t="s">
        <v>143</v>
      </c>
      <c r="AY321" s="18" t="s">
        <v>136</v>
      </c>
      <c r="BE321" s="110">
        <f>IF(N321="základná",J321,0)</f>
        <v>0</v>
      </c>
      <c r="BF321" s="110">
        <f>IF(N321="znížená",J321,0)</f>
        <v>0</v>
      </c>
      <c r="BG321" s="110">
        <f>IF(N321="zákl. prenesená",J321,0)</f>
        <v>0</v>
      </c>
      <c r="BH321" s="110">
        <f>IF(N321="zníž. prenesená",J321,0)</f>
        <v>0</v>
      </c>
      <c r="BI321" s="110">
        <f>IF(N321="nulová",J321,0)</f>
        <v>0</v>
      </c>
      <c r="BJ321" s="18" t="s">
        <v>143</v>
      </c>
      <c r="BK321" s="223">
        <f>ROUND(I321*H321,3)</f>
        <v>0</v>
      </c>
      <c r="BL321" s="18" t="s">
        <v>142</v>
      </c>
      <c r="BM321" s="222" t="s">
        <v>390</v>
      </c>
    </row>
    <row r="322" spans="1:65" s="13" customFormat="1">
      <c r="B322" s="224"/>
      <c r="C322" s="225"/>
      <c r="D322" s="226" t="s">
        <v>145</v>
      </c>
      <c r="E322" s="227" t="s">
        <v>1</v>
      </c>
      <c r="F322" s="228" t="s">
        <v>391</v>
      </c>
      <c r="G322" s="225"/>
      <c r="H322" s="227" t="s">
        <v>1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AT322" s="234" t="s">
        <v>145</v>
      </c>
      <c r="AU322" s="234" t="s">
        <v>143</v>
      </c>
      <c r="AV322" s="13" t="s">
        <v>12</v>
      </c>
      <c r="AW322" s="13" t="s">
        <v>30</v>
      </c>
      <c r="AX322" s="13" t="s">
        <v>77</v>
      </c>
      <c r="AY322" s="234" t="s">
        <v>136</v>
      </c>
    </row>
    <row r="323" spans="1:65" s="14" customFormat="1">
      <c r="B323" s="235"/>
      <c r="C323" s="236"/>
      <c r="D323" s="226" t="s">
        <v>145</v>
      </c>
      <c r="E323" s="237" t="s">
        <v>1</v>
      </c>
      <c r="F323" s="238" t="s">
        <v>392</v>
      </c>
      <c r="G323" s="236"/>
      <c r="H323" s="239">
        <v>22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145</v>
      </c>
      <c r="AU323" s="245" t="s">
        <v>143</v>
      </c>
      <c r="AV323" s="14" t="s">
        <v>143</v>
      </c>
      <c r="AW323" s="14" t="s">
        <v>30</v>
      </c>
      <c r="AX323" s="14" t="s">
        <v>77</v>
      </c>
      <c r="AY323" s="245" t="s">
        <v>136</v>
      </c>
    </row>
    <row r="324" spans="1:65" s="13" customFormat="1">
      <c r="B324" s="224"/>
      <c r="C324" s="225"/>
      <c r="D324" s="226" t="s">
        <v>145</v>
      </c>
      <c r="E324" s="227" t="s">
        <v>1</v>
      </c>
      <c r="F324" s="228" t="s">
        <v>393</v>
      </c>
      <c r="G324" s="225"/>
      <c r="H324" s="227" t="s">
        <v>1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145</v>
      </c>
      <c r="AU324" s="234" t="s">
        <v>143</v>
      </c>
      <c r="AV324" s="13" t="s">
        <v>12</v>
      </c>
      <c r="AW324" s="13" t="s">
        <v>30</v>
      </c>
      <c r="AX324" s="13" t="s">
        <v>77</v>
      </c>
      <c r="AY324" s="234" t="s">
        <v>136</v>
      </c>
    </row>
    <row r="325" spans="1:65" s="14" customFormat="1">
      <c r="B325" s="235"/>
      <c r="C325" s="236"/>
      <c r="D325" s="226" t="s">
        <v>145</v>
      </c>
      <c r="E325" s="237" t="s">
        <v>1</v>
      </c>
      <c r="F325" s="238" t="s">
        <v>394</v>
      </c>
      <c r="G325" s="236"/>
      <c r="H325" s="239">
        <v>22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145</v>
      </c>
      <c r="AU325" s="245" t="s">
        <v>143</v>
      </c>
      <c r="AV325" s="14" t="s">
        <v>143</v>
      </c>
      <c r="AW325" s="14" t="s">
        <v>30</v>
      </c>
      <c r="AX325" s="14" t="s">
        <v>77</v>
      </c>
      <c r="AY325" s="245" t="s">
        <v>136</v>
      </c>
    </row>
    <row r="326" spans="1:65" s="15" customFormat="1">
      <c r="B326" s="246"/>
      <c r="C326" s="247"/>
      <c r="D326" s="226" t="s">
        <v>145</v>
      </c>
      <c r="E326" s="248" t="s">
        <v>1</v>
      </c>
      <c r="F326" s="249" t="s">
        <v>151</v>
      </c>
      <c r="G326" s="247"/>
      <c r="H326" s="250">
        <v>44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AT326" s="256" t="s">
        <v>145</v>
      </c>
      <c r="AU326" s="256" t="s">
        <v>143</v>
      </c>
      <c r="AV326" s="15" t="s">
        <v>142</v>
      </c>
      <c r="AW326" s="15" t="s">
        <v>30</v>
      </c>
      <c r="AX326" s="15" t="s">
        <v>12</v>
      </c>
      <c r="AY326" s="256" t="s">
        <v>136</v>
      </c>
    </row>
    <row r="327" spans="1:65" s="2" customFormat="1" ht="21.75" customHeight="1">
      <c r="A327" s="36"/>
      <c r="B327" s="37"/>
      <c r="C327" s="211" t="s">
        <v>395</v>
      </c>
      <c r="D327" s="211" t="s">
        <v>138</v>
      </c>
      <c r="E327" s="212" t="s">
        <v>396</v>
      </c>
      <c r="F327" s="213" t="s">
        <v>397</v>
      </c>
      <c r="G327" s="214" t="s">
        <v>141</v>
      </c>
      <c r="H327" s="215">
        <v>7</v>
      </c>
      <c r="I327" s="216"/>
      <c r="J327" s="215">
        <f>ROUND(I327*H327,3)</f>
        <v>0</v>
      </c>
      <c r="K327" s="217"/>
      <c r="L327" s="39"/>
      <c r="M327" s="218" t="s">
        <v>1</v>
      </c>
      <c r="N327" s="219" t="s">
        <v>43</v>
      </c>
      <c r="O327" s="73"/>
      <c r="P327" s="220">
        <f>O327*H327</f>
        <v>0</v>
      </c>
      <c r="Q327" s="220">
        <v>4.1000000000000002E-2</v>
      </c>
      <c r="R327" s="220">
        <f>Q327*H327</f>
        <v>0.28700000000000003</v>
      </c>
      <c r="S327" s="220">
        <v>0</v>
      </c>
      <c r="T327" s="221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2" t="s">
        <v>142</v>
      </c>
      <c r="AT327" s="222" t="s">
        <v>138</v>
      </c>
      <c r="AU327" s="222" t="s">
        <v>143</v>
      </c>
      <c r="AY327" s="18" t="s">
        <v>136</v>
      </c>
      <c r="BE327" s="110">
        <f>IF(N327="základná",J327,0)</f>
        <v>0</v>
      </c>
      <c r="BF327" s="110">
        <f>IF(N327="znížená",J327,0)</f>
        <v>0</v>
      </c>
      <c r="BG327" s="110">
        <f>IF(N327="zákl. prenesená",J327,0)</f>
        <v>0</v>
      </c>
      <c r="BH327" s="110">
        <f>IF(N327="zníž. prenesená",J327,0)</f>
        <v>0</v>
      </c>
      <c r="BI327" s="110">
        <f>IF(N327="nulová",J327,0)</f>
        <v>0</v>
      </c>
      <c r="BJ327" s="18" t="s">
        <v>143</v>
      </c>
      <c r="BK327" s="223">
        <f>ROUND(I327*H327,3)</f>
        <v>0</v>
      </c>
      <c r="BL327" s="18" t="s">
        <v>142</v>
      </c>
      <c r="BM327" s="222" t="s">
        <v>398</v>
      </c>
    </row>
    <row r="328" spans="1:65" s="13" customFormat="1">
      <c r="B328" s="224"/>
      <c r="C328" s="225"/>
      <c r="D328" s="226" t="s">
        <v>145</v>
      </c>
      <c r="E328" s="227" t="s">
        <v>1</v>
      </c>
      <c r="F328" s="228" t="s">
        <v>399</v>
      </c>
      <c r="G328" s="225"/>
      <c r="H328" s="227" t="s">
        <v>1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AT328" s="234" t="s">
        <v>145</v>
      </c>
      <c r="AU328" s="234" t="s">
        <v>143</v>
      </c>
      <c r="AV328" s="13" t="s">
        <v>12</v>
      </c>
      <c r="AW328" s="13" t="s">
        <v>30</v>
      </c>
      <c r="AX328" s="13" t="s">
        <v>77</v>
      </c>
      <c r="AY328" s="234" t="s">
        <v>136</v>
      </c>
    </row>
    <row r="329" spans="1:65" s="14" customFormat="1">
      <c r="B329" s="235"/>
      <c r="C329" s="236"/>
      <c r="D329" s="226" t="s">
        <v>145</v>
      </c>
      <c r="E329" s="237" t="s">
        <v>1</v>
      </c>
      <c r="F329" s="238" t="s">
        <v>400</v>
      </c>
      <c r="G329" s="236"/>
      <c r="H329" s="239">
        <v>7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145</v>
      </c>
      <c r="AU329" s="245" t="s">
        <v>143</v>
      </c>
      <c r="AV329" s="14" t="s">
        <v>143</v>
      </c>
      <c r="AW329" s="14" t="s">
        <v>30</v>
      </c>
      <c r="AX329" s="14" t="s">
        <v>12</v>
      </c>
      <c r="AY329" s="245" t="s">
        <v>136</v>
      </c>
    </row>
    <row r="330" spans="1:65" s="12" customFormat="1" ht="22.8" customHeight="1">
      <c r="B330" s="195"/>
      <c r="C330" s="196"/>
      <c r="D330" s="197" t="s">
        <v>76</v>
      </c>
      <c r="E330" s="209" t="s">
        <v>218</v>
      </c>
      <c r="F330" s="209" t="s">
        <v>401</v>
      </c>
      <c r="G330" s="196"/>
      <c r="H330" s="196"/>
      <c r="I330" s="199"/>
      <c r="J330" s="210">
        <f>BK330</f>
        <v>0</v>
      </c>
      <c r="K330" s="196"/>
      <c r="L330" s="201"/>
      <c r="M330" s="202"/>
      <c r="N330" s="203"/>
      <c r="O330" s="203"/>
      <c r="P330" s="204">
        <f>SUM(P331:P473)</f>
        <v>0</v>
      </c>
      <c r="Q330" s="203"/>
      <c r="R330" s="204">
        <f>SUM(R331:R473)</f>
        <v>47.133457099999994</v>
      </c>
      <c r="S330" s="203"/>
      <c r="T330" s="205">
        <f>SUM(T331:T473)</f>
        <v>0</v>
      </c>
      <c r="AR330" s="206" t="s">
        <v>12</v>
      </c>
      <c r="AT330" s="207" t="s">
        <v>76</v>
      </c>
      <c r="AU330" s="207" t="s">
        <v>12</v>
      </c>
      <c r="AY330" s="206" t="s">
        <v>136</v>
      </c>
      <c r="BK330" s="208">
        <f>SUM(BK331:BK473)</f>
        <v>0</v>
      </c>
    </row>
    <row r="331" spans="1:65" s="2" customFormat="1" ht="16.5" customHeight="1">
      <c r="A331" s="36"/>
      <c r="B331" s="37"/>
      <c r="C331" s="211" t="s">
        <v>402</v>
      </c>
      <c r="D331" s="211" t="s">
        <v>138</v>
      </c>
      <c r="E331" s="212" t="s">
        <v>403</v>
      </c>
      <c r="F331" s="213" t="s">
        <v>404</v>
      </c>
      <c r="G331" s="214" t="s">
        <v>141</v>
      </c>
      <c r="H331" s="215">
        <v>1540</v>
      </c>
      <c r="I331" s="216"/>
      <c r="J331" s="215">
        <f>ROUND(I331*H331,3)</f>
        <v>0</v>
      </c>
      <c r="K331" s="217"/>
      <c r="L331" s="39"/>
      <c r="M331" s="218" t="s">
        <v>1</v>
      </c>
      <c r="N331" s="219" t="s">
        <v>43</v>
      </c>
      <c r="O331" s="73"/>
      <c r="P331" s="220">
        <f>O331*H331</f>
        <v>0</v>
      </c>
      <c r="Q331" s="220">
        <v>8.0000000000000007E-5</v>
      </c>
      <c r="R331" s="220">
        <f>Q331*H331</f>
        <v>0.1232</v>
      </c>
      <c r="S331" s="220">
        <v>0</v>
      </c>
      <c r="T331" s="22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2" t="s">
        <v>142</v>
      </c>
      <c r="AT331" s="222" t="s">
        <v>138</v>
      </c>
      <c r="AU331" s="222" t="s">
        <v>143</v>
      </c>
      <c r="AY331" s="18" t="s">
        <v>136</v>
      </c>
      <c r="BE331" s="110">
        <f>IF(N331="základná",J331,0)</f>
        <v>0</v>
      </c>
      <c r="BF331" s="110">
        <f>IF(N331="znížená",J331,0)</f>
        <v>0</v>
      </c>
      <c r="BG331" s="110">
        <f>IF(N331="zákl. prenesená",J331,0)</f>
        <v>0</v>
      </c>
      <c r="BH331" s="110">
        <f>IF(N331="zníž. prenesená",J331,0)</f>
        <v>0</v>
      </c>
      <c r="BI331" s="110">
        <f>IF(N331="nulová",J331,0)</f>
        <v>0</v>
      </c>
      <c r="BJ331" s="18" t="s">
        <v>143</v>
      </c>
      <c r="BK331" s="223">
        <f>ROUND(I331*H331,3)</f>
        <v>0</v>
      </c>
      <c r="BL331" s="18" t="s">
        <v>142</v>
      </c>
      <c r="BM331" s="222" t="s">
        <v>405</v>
      </c>
    </row>
    <row r="332" spans="1:65" s="13" customFormat="1">
      <c r="B332" s="224"/>
      <c r="C332" s="225"/>
      <c r="D332" s="226" t="s">
        <v>145</v>
      </c>
      <c r="E332" s="227" t="s">
        <v>1</v>
      </c>
      <c r="F332" s="228" t="s">
        <v>406</v>
      </c>
      <c r="G332" s="225"/>
      <c r="H332" s="227" t="s">
        <v>1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145</v>
      </c>
      <c r="AU332" s="234" t="s">
        <v>143</v>
      </c>
      <c r="AV332" s="13" t="s">
        <v>12</v>
      </c>
      <c r="AW332" s="13" t="s">
        <v>30</v>
      </c>
      <c r="AX332" s="13" t="s">
        <v>77</v>
      </c>
      <c r="AY332" s="234" t="s">
        <v>136</v>
      </c>
    </row>
    <row r="333" spans="1:65" s="14" customFormat="1">
      <c r="B333" s="235"/>
      <c r="C333" s="236"/>
      <c r="D333" s="226" t="s">
        <v>145</v>
      </c>
      <c r="E333" s="237" t="s">
        <v>1</v>
      </c>
      <c r="F333" s="238" t="s">
        <v>407</v>
      </c>
      <c r="G333" s="236"/>
      <c r="H333" s="239">
        <v>1540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145</v>
      </c>
      <c r="AU333" s="245" t="s">
        <v>143</v>
      </c>
      <c r="AV333" s="14" t="s">
        <v>143</v>
      </c>
      <c r="AW333" s="14" t="s">
        <v>30</v>
      </c>
      <c r="AX333" s="14" t="s">
        <v>12</v>
      </c>
      <c r="AY333" s="245" t="s">
        <v>136</v>
      </c>
    </row>
    <row r="334" spans="1:65" s="2" customFormat="1" ht="16.5" customHeight="1">
      <c r="A334" s="36"/>
      <c r="B334" s="37"/>
      <c r="C334" s="211" t="s">
        <v>408</v>
      </c>
      <c r="D334" s="211" t="s">
        <v>138</v>
      </c>
      <c r="E334" s="212" t="s">
        <v>409</v>
      </c>
      <c r="F334" s="213" t="s">
        <v>410</v>
      </c>
      <c r="G334" s="214" t="s">
        <v>155</v>
      </c>
      <c r="H334" s="215">
        <v>766</v>
      </c>
      <c r="I334" s="216"/>
      <c r="J334" s="215">
        <f>ROUND(I334*H334,3)</f>
        <v>0</v>
      </c>
      <c r="K334" s="217"/>
      <c r="L334" s="39"/>
      <c r="M334" s="218" t="s">
        <v>1</v>
      </c>
      <c r="N334" s="219" t="s">
        <v>43</v>
      </c>
      <c r="O334" s="73"/>
      <c r="P334" s="220">
        <f>O334*H334</f>
        <v>0</v>
      </c>
      <c r="Q334" s="220">
        <v>1E-3</v>
      </c>
      <c r="R334" s="220">
        <f>Q334*H334</f>
        <v>0.76600000000000001</v>
      </c>
      <c r="S334" s="220">
        <v>0</v>
      </c>
      <c r="T334" s="221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2" t="s">
        <v>142</v>
      </c>
      <c r="AT334" s="222" t="s">
        <v>138</v>
      </c>
      <c r="AU334" s="222" t="s">
        <v>143</v>
      </c>
      <c r="AY334" s="18" t="s">
        <v>136</v>
      </c>
      <c r="BE334" s="110">
        <f>IF(N334="základná",J334,0)</f>
        <v>0</v>
      </c>
      <c r="BF334" s="110">
        <f>IF(N334="znížená",J334,0)</f>
        <v>0</v>
      </c>
      <c r="BG334" s="110">
        <f>IF(N334="zákl. prenesená",J334,0)</f>
        <v>0</v>
      </c>
      <c r="BH334" s="110">
        <f>IF(N334="zníž. prenesená",J334,0)</f>
        <v>0</v>
      </c>
      <c r="BI334" s="110">
        <f>IF(N334="nulová",J334,0)</f>
        <v>0</v>
      </c>
      <c r="BJ334" s="18" t="s">
        <v>143</v>
      </c>
      <c r="BK334" s="223">
        <f>ROUND(I334*H334,3)</f>
        <v>0</v>
      </c>
      <c r="BL334" s="18" t="s">
        <v>142</v>
      </c>
      <c r="BM334" s="222" t="s">
        <v>411</v>
      </c>
    </row>
    <row r="335" spans="1:65" s="13" customFormat="1">
      <c r="B335" s="224"/>
      <c r="C335" s="225"/>
      <c r="D335" s="226" t="s">
        <v>145</v>
      </c>
      <c r="E335" s="227" t="s">
        <v>1</v>
      </c>
      <c r="F335" s="228" t="s">
        <v>412</v>
      </c>
      <c r="G335" s="225"/>
      <c r="H335" s="227" t="s">
        <v>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AT335" s="234" t="s">
        <v>145</v>
      </c>
      <c r="AU335" s="234" t="s">
        <v>143</v>
      </c>
      <c r="AV335" s="13" t="s">
        <v>12</v>
      </c>
      <c r="AW335" s="13" t="s">
        <v>30</v>
      </c>
      <c r="AX335" s="13" t="s">
        <v>77</v>
      </c>
      <c r="AY335" s="234" t="s">
        <v>136</v>
      </c>
    </row>
    <row r="336" spans="1:65" s="14" customFormat="1">
      <c r="B336" s="235"/>
      <c r="C336" s="236"/>
      <c r="D336" s="226" t="s">
        <v>145</v>
      </c>
      <c r="E336" s="237" t="s">
        <v>1</v>
      </c>
      <c r="F336" s="238" t="s">
        <v>413</v>
      </c>
      <c r="G336" s="236"/>
      <c r="H336" s="239">
        <v>27.5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145</v>
      </c>
      <c r="AU336" s="245" t="s">
        <v>143</v>
      </c>
      <c r="AV336" s="14" t="s">
        <v>143</v>
      </c>
      <c r="AW336" s="14" t="s">
        <v>30</v>
      </c>
      <c r="AX336" s="14" t="s">
        <v>77</v>
      </c>
      <c r="AY336" s="245" t="s">
        <v>136</v>
      </c>
    </row>
    <row r="337" spans="1:65" s="14" customFormat="1">
      <c r="B337" s="235"/>
      <c r="C337" s="236"/>
      <c r="D337" s="226" t="s">
        <v>145</v>
      </c>
      <c r="E337" s="237" t="s">
        <v>1</v>
      </c>
      <c r="F337" s="238" t="s">
        <v>414</v>
      </c>
      <c r="G337" s="236"/>
      <c r="H337" s="239">
        <v>48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145</v>
      </c>
      <c r="AU337" s="245" t="s">
        <v>143</v>
      </c>
      <c r="AV337" s="14" t="s">
        <v>143</v>
      </c>
      <c r="AW337" s="14" t="s">
        <v>30</v>
      </c>
      <c r="AX337" s="14" t="s">
        <v>77</v>
      </c>
      <c r="AY337" s="245" t="s">
        <v>136</v>
      </c>
    </row>
    <row r="338" spans="1:65" s="14" customFormat="1">
      <c r="B338" s="235"/>
      <c r="C338" s="236"/>
      <c r="D338" s="226" t="s">
        <v>145</v>
      </c>
      <c r="E338" s="237" t="s">
        <v>1</v>
      </c>
      <c r="F338" s="238" t="s">
        <v>415</v>
      </c>
      <c r="G338" s="236"/>
      <c r="H338" s="239">
        <v>268.3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AT338" s="245" t="s">
        <v>145</v>
      </c>
      <c r="AU338" s="245" t="s">
        <v>143</v>
      </c>
      <c r="AV338" s="14" t="s">
        <v>143</v>
      </c>
      <c r="AW338" s="14" t="s">
        <v>30</v>
      </c>
      <c r="AX338" s="14" t="s">
        <v>77</v>
      </c>
      <c r="AY338" s="245" t="s">
        <v>136</v>
      </c>
    </row>
    <row r="339" spans="1:65" s="16" customFormat="1">
      <c r="B339" s="257"/>
      <c r="C339" s="258"/>
      <c r="D339" s="226" t="s">
        <v>145</v>
      </c>
      <c r="E339" s="259" t="s">
        <v>1</v>
      </c>
      <c r="F339" s="260" t="s">
        <v>171</v>
      </c>
      <c r="G339" s="258"/>
      <c r="H339" s="261">
        <v>343.8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AT339" s="267" t="s">
        <v>145</v>
      </c>
      <c r="AU339" s="267" t="s">
        <v>143</v>
      </c>
      <c r="AV339" s="16" t="s">
        <v>163</v>
      </c>
      <c r="AW339" s="16" t="s">
        <v>30</v>
      </c>
      <c r="AX339" s="16" t="s">
        <v>77</v>
      </c>
      <c r="AY339" s="267" t="s">
        <v>136</v>
      </c>
    </row>
    <row r="340" spans="1:65" s="13" customFormat="1">
      <c r="B340" s="224"/>
      <c r="C340" s="225"/>
      <c r="D340" s="226" t="s">
        <v>145</v>
      </c>
      <c r="E340" s="227" t="s">
        <v>1</v>
      </c>
      <c r="F340" s="228" t="s">
        <v>416</v>
      </c>
      <c r="G340" s="225"/>
      <c r="H340" s="227" t="s">
        <v>1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AT340" s="234" t="s">
        <v>145</v>
      </c>
      <c r="AU340" s="234" t="s">
        <v>143</v>
      </c>
      <c r="AV340" s="13" t="s">
        <v>12</v>
      </c>
      <c r="AW340" s="13" t="s">
        <v>30</v>
      </c>
      <c r="AX340" s="13" t="s">
        <v>77</v>
      </c>
      <c r="AY340" s="234" t="s">
        <v>136</v>
      </c>
    </row>
    <row r="341" spans="1:65" s="14" customFormat="1">
      <c r="B341" s="235"/>
      <c r="C341" s="236"/>
      <c r="D341" s="226" t="s">
        <v>145</v>
      </c>
      <c r="E341" s="237" t="s">
        <v>1</v>
      </c>
      <c r="F341" s="238" t="s">
        <v>417</v>
      </c>
      <c r="G341" s="236"/>
      <c r="H341" s="239">
        <v>142.19999999999999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145</v>
      </c>
      <c r="AU341" s="245" t="s">
        <v>143</v>
      </c>
      <c r="AV341" s="14" t="s">
        <v>143</v>
      </c>
      <c r="AW341" s="14" t="s">
        <v>30</v>
      </c>
      <c r="AX341" s="14" t="s">
        <v>77</v>
      </c>
      <c r="AY341" s="245" t="s">
        <v>136</v>
      </c>
    </row>
    <row r="342" spans="1:65" s="14" customFormat="1">
      <c r="B342" s="235"/>
      <c r="C342" s="236"/>
      <c r="D342" s="226" t="s">
        <v>145</v>
      </c>
      <c r="E342" s="237" t="s">
        <v>1</v>
      </c>
      <c r="F342" s="238" t="s">
        <v>418</v>
      </c>
      <c r="G342" s="236"/>
      <c r="H342" s="239">
        <v>140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145</v>
      </c>
      <c r="AU342" s="245" t="s">
        <v>143</v>
      </c>
      <c r="AV342" s="14" t="s">
        <v>143</v>
      </c>
      <c r="AW342" s="14" t="s">
        <v>30</v>
      </c>
      <c r="AX342" s="14" t="s">
        <v>77</v>
      </c>
      <c r="AY342" s="245" t="s">
        <v>136</v>
      </c>
    </row>
    <row r="343" spans="1:65" s="14" customFormat="1">
      <c r="B343" s="235"/>
      <c r="C343" s="236"/>
      <c r="D343" s="226" t="s">
        <v>145</v>
      </c>
      <c r="E343" s="237" t="s">
        <v>1</v>
      </c>
      <c r="F343" s="238" t="s">
        <v>419</v>
      </c>
      <c r="G343" s="236"/>
      <c r="H343" s="239">
        <v>140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AT343" s="245" t="s">
        <v>145</v>
      </c>
      <c r="AU343" s="245" t="s">
        <v>143</v>
      </c>
      <c r="AV343" s="14" t="s">
        <v>143</v>
      </c>
      <c r="AW343" s="14" t="s">
        <v>30</v>
      </c>
      <c r="AX343" s="14" t="s">
        <v>77</v>
      </c>
      <c r="AY343" s="245" t="s">
        <v>136</v>
      </c>
    </row>
    <row r="344" spans="1:65" s="16" customFormat="1">
      <c r="B344" s="257"/>
      <c r="C344" s="258"/>
      <c r="D344" s="226" t="s">
        <v>145</v>
      </c>
      <c r="E344" s="259" t="s">
        <v>1</v>
      </c>
      <c r="F344" s="260" t="s">
        <v>171</v>
      </c>
      <c r="G344" s="258"/>
      <c r="H344" s="261">
        <v>422.2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AT344" s="267" t="s">
        <v>145</v>
      </c>
      <c r="AU344" s="267" t="s">
        <v>143</v>
      </c>
      <c r="AV344" s="16" t="s">
        <v>163</v>
      </c>
      <c r="AW344" s="16" t="s">
        <v>30</v>
      </c>
      <c r="AX344" s="16" t="s">
        <v>77</v>
      </c>
      <c r="AY344" s="267" t="s">
        <v>136</v>
      </c>
    </row>
    <row r="345" spans="1:65" s="15" customFormat="1">
      <c r="B345" s="246"/>
      <c r="C345" s="247"/>
      <c r="D345" s="226" t="s">
        <v>145</v>
      </c>
      <c r="E345" s="248" t="s">
        <v>1</v>
      </c>
      <c r="F345" s="249" t="s">
        <v>151</v>
      </c>
      <c r="G345" s="247"/>
      <c r="H345" s="250">
        <v>766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145</v>
      </c>
      <c r="AU345" s="256" t="s">
        <v>143</v>
      </c>
      <c r="AV345" s="15" t="s">
        <v>142</v>
      </c>
      <c r="AW345" s="15" t="s">
        <v>30</v>
      </c>
      <c r="AX345" s="15" t="s">
        <v>12</v>
      </c>
      <c r="AY345" s="256" t="s">
        <v>136</v>
      </c>
    </row>
    <row r="346" spans="1:65" s="2" customFormat="1" ht="16.5" customHeight="1">
      <c r="A346" s="36"/>
      <c r="B346" s="37"/>
      <c r="C346" s="211" t="s">
        <v>420</v>
      </c>
      <c r="D346" s="211" t="s">
        <v>138</v>
      </c>
      <c r="E346" s="212" t="s">
        <v>421</v>
      </c>
      <c r="F346" s="213" t="s">
        <v>422</v>
      </c>
      <c r="G346" s="214" t="s">
        <v>155</v>
      </c>
      <c r="H346" s="215">
        <v>1584.4</v>
      </c>
      <c r="I346" s="216"/>
      <c r="J346" s="215">
        <f>ROUND(I346*H346,3)</f>
        <v>0</v>
      </c>
      <c r="K346" s="217"/>
      <c r="L346" s="39"/>
      <c r="M346" s="218" t="s">
        <v>1</v>
      </c>
      <c r="N346" s="219" t="s">
        <v>43</v>
      </c>
      <c r="O346" s="73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2" t="s">
        <v>142</v>
      </c>
      <c r="AT346" s="222" t="s">
        <v>138</v>
      </c>
      <c r="AU346" s="222" t="s">
        <v>143</v>
      </c>
      <c r="AY346" s="18" t="s">
        <v>136</v>
      </c>
      <c r="BE346" s="110">
        <f>IF(N346="základná",J346,0)</f>
        <v>0</v>
      </c>
      <c r="BF346" s="110">
        <f>IF(N346="znížená",J346,0)</f>
        <v>0</v>
      </c>
      <c r="BG346" s="110">
        <f>IF(N346="zákl. prenesená",J346,0)</f>
        <v>0</v>
      </c>
      <c r="BH346" s="110">
        <f>IF(N346="zníž. prenesená",J346,0)</f>
        <v>0</v>
      </c>
      <c r="BI346" s="110">
        <f>IF(N346="nulová",J346,0)</f>
        <v>0</v>
      </c>
      <c r="BJ346" s="18" t="s">
        <v>143</v>
      </c>
      <c r="BK346" s="223">
        <f>ROUND(I346*H346,3)</f>
        <v>0</v>
      </c>
      <c r="BL346" s="18" t="s">
        <v>142</v>
      </c>
      <c r="BM346" s="222" t="s">
        <v>423</v>
      </c>
    </row>
    <row r="347" spans="1:65" s="13" customFormat="1">
      <c r="B347" s="224"/>
      <c r="C347" s="225"/>
      <c r="D347" s="226" t="s">
        <v>145</v>
      </c>
      <c r="E347" s="227" t="s">
        <v>1</v>
      </c>
      <c r="F347" s="228" t="s">
        <v>424</v>
      </c>
      <c r="G347" s="225"/>
      <c r="H347" s="227" t="s">
        <v>1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AT347" s="234" t="s">
        <v>145</v>
      </c>
      <c r="AU347" s="234" t="s">
        <v>143</v>
      </c>
      <c r="AV347" s="13" t="s">
        <v>12</v>
      </c>
      <c r="AW347" s="13" t="s">
        <v>30</v>
      </c>
      <c r="AX347" s="13" t="s">
        <v>77</v>
      </c>
      <c r="AY347" s="234" t="s">
        <v>136</v>
      </c>
    </row>
    <row r="348" spans="1:65" s="14" customFormat="1">
      <c r="B348" s="235"/>
      <c r="C348" s="236"/>
      <c r="D348" s="226" t="s">
        <v>145</v>
      </c>
      <c r="E348" s="237" t="s">
        <v>1</v>
      </c>
      <c r="F348" s="238" t="s">
        <v>425</v>
      </c>
      <c r="G348" s="236"/>
      <c r="H348" s="239">
        <v>138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145</v>
      </c>
      <c r="AU348" s="245" t="s">
        <v>143</v>
      </c>
      <c r="AV348" s="14" t="s">
        <v>143</v>
      </c>
      <c r="AW348" s="14" t="s">
        <v>30</v>
      </c>
      <c r="AX348" s="14" t="s">
        <v>77</v>
      </c>
      <c r="AY348" s="245" t="s">
        <v>136</v>
      </c>
    </row>
    <row r="349" spans="1:65" s="14" customFormat="1">
      <c r="B349" s="235"/>
      <c r="C349" s="236"/>
      <c r="D349" s="226" t="s">
        <v>145</v>
      </c>
      <c r="E349" s="237" t="s">
        <v>1</v>
      </c>
      <c r="F349" s="238" t="s">
        <v>426</v>
      </c>
      <c r="G349" s="236"/>
      <c r="H349" s="239">
        <v>219.2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AT349" s="245" t="s">
        <v>145</v>
      </c>
      <c r="AU349" s="245" t="s">
        <v>143</v>
      </c>
      <c r="AV349" s="14" t="s">
        <v>143</v>
      </c>
      <c r="AW349" s="14" t="s">
        <v>30</v>
      </c>
      <c r="AX349" s="14" t="s">
        <v>77</v>
      </c>
      <c r="AY349" s="245" t="s">
        <v>136</v>
      </c>
    </row>
    <row r="350" spans="1:65" s="14" customFormat="1">
      <c r="B350" s="235"/>
      <c r="C350" s="236"/>
      <c r="D350" s="226" t="s">
        <v>145</v>
      </c>
      <c r="E350" s="237" t="s">
        <v>1</v>
      </c>
      <c r="F350" s="238" t="s">
        <v>427</v>
      </c>
      <c r="G350" s="236"/>
      <c r="H350" s="239">
        <v>218.4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145</v>
      </c>
      <c r="AU350" s="245" t="s">
        <v>143</v>
      </c>
      <c r="AV350" s="14" t="s">
        <v>143</v>
      </c>
      <c r="AW350" s="14" t="s">
        <v>30</v>
      </c>
      <c r="AX350" s="14" t="s">
        <v>77</v>
      </c>
      <c r="AY350" s="245" t="s">
        <v>136</v>
      </c>
    </row>
    <row r="351" spans="1:65" s="14" customFormat="1">
      <c r="B351" s="235"/>
      <c r="C351" s="236"/>
      <c r="D351" s="226" t="s">
        <v>145</v>
      </c>
      <c r="E351" s="237" t="s">
        <v>1</v>
      </c>
      <c r="F351" s="238" t="s">
        <v>428</v>
      </c>
      <c r="G351" s="236"/>
      <c r="H351" s="239">
        <v>191.4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145</v>
      </c>
      <c r="AU351" s="245" t="s">
        <v>143</v>
      </c>
      <c r="AV351" s="14" t="s">
        <v>143</v>
      </c>
      <c r="AW351" s="14" t="s">
        <v>30</v>
      </c>
      <c r="AX351" s="14" t="s">
        <v>77</v>
      </c>
      <c r="AY351" s="245" t="s">
        <v>136</v>
      </c>
    </row>
    <row r="352" spans="1:65" s="16" customFormat="1">
      <c r="B352" s="257"/>
      <c r="C352" s="258"/>
      <c r="D352" s="226" t="s">
        <v>145</v>
      </c>
      <c r="E352" s="259" t="s">
        <v>1</v>
      </c>
      <c r="F352" s="260" t="s">
        <v>171</v>
      </c>
      <c r="G352" s="258"/>
      <c r="H352" s="261">
        <v>767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AT352" s="267" t="s">
        <v>145</v>
      </c>
      <c r="AU352" s="267" t="s">
        <v>143</v>
      </c>
      <c r="AV352" s="16" t="s">
        <v>163</v>
      </c>
      <c r="AW352" s="16" t="s">
        <v>30</v>
      </c>
      <c r="AX352" s="16" t="s">
        <v>77</v>
      </c>
      <c r="AY352" s="267" t="s">
        <v>136</v>
      </c>
    </row>
    <row r="353" spans="1:65" s="13" customFormat="1">
      <c r="B353" s="224"/>
      <c r="C353" s="225"/>
      <c r="D353" s="226" t="s">
        <v>145</v>
      </c>
      <c r="E353" s="227" t="s">
        <v>1</v>
      </c>
      <c r="F353" s="228" t="s">
        <v>429</v>
      </c>
      <c r="G353" s="225"/>
      <c r="H353" s="227" t="s">
        <v>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145</v>
      </c>
      <c r="AU353" s="234" t="s">
        <v>143</v>
      </c>
      <c r="AV353" s="13" t="s">
        <v>12</v>
      </c>
      <c r="AW353" s="13" t="s">
        <v>30</v>
      </c>
      <c r="AX353" s="13" t="s">
        <v>77</v>
      </c>
      <c r="AY353" s="234" t="s">
        <v>136</v>
      </c>
    </row>
    <row r="354" spans="1:65" s="14" customFormat="1">
      <c r="B354" s="235"/>
      <c r="C354" s="236"/>
      <c r="D354" s="226" t="s">
        <v>145</v>
      </c>
      <c r="E354" s="237" t="s">
        <v>1</v>
      </c>
      <c r="F354" s="238" t="s">
        <v>430</v>
      </c>
      <c r="G354" s="236"/>
      <c r="H354" s="239">
        <v>142.19999999999999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145</v>
      </c>
      <c r="AU354" s="245" t="s">
        <v>143</v>
      </c>
      <c r="AV354" s="14" t="s">
        <v>143</v>
      </c>
      <c r="AW354" s="14" t="s">
        <v>30</v>
      </c>
      <c r="AX354" s="14" t="s">
        <v>77</v>
      </c>
      <c r="AY354" s="245" t="s">
        <v>136</v>
      </c>
    </row>
    <row r="355" spans="1:65" s="14" customFormat="1">
      <c r="B355" s="235"/>
      <c r="C355" s="236"/>
      <c r="D355" s="226" t="s">
        <v>145</v>
      </c>
      <c r="E355" s="237" t="s">
        <v>1</v>
      </c>
      <c r="F355" s="238" t="s">
        <v>431</v>
      </c>
      <c r="G355" s="236"/>
      <c r="H355" s="239">
        <v>140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145</v>
      </c>
      <c r="AU355" s="245" t="s">
        <v>143</v>
      </c>
      <c r="AV355" s="14" t="s">
        <v>143</v>
      </c>
      <c r="AW355" s="14" t="s">
        <v>30</v>
      </c>
      <c r="AX355" s="14" t="s">
        <v>77</v>
      </c>
      <c r="AY355" s="245" t="s">
        <v>136</v>
      </c>
    </row>
    <row r="356" spans="1:65" s="14" customFormat="1">
      <c r="B356" s="235"/>
      <c r="C356" s="236"/>
      <c r="D356" s="226" t="s">
        <v>145</v>
      </c>
      <c r="E356" s="237" t="s">
        <v>1</v>
      </c>
      <c r="F356" s="238" t="s">
        <v>428</v>
      </c>
      <c r="G356" s="236"/>
      <c r="H356" s="239">
        <v>191.4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145</v>
      </c>
      <c r="AU356" s="245" t="s">
        <v>143</v>
      </c>
      <c r="AV356" s="14" t="s">
        <v>143</v>
      </c>
      <c r="AW356" s="14" t="s">
        <v>30</v>
      </c>
      <c r="AX356" s="14" t="s">
        <v>77</v>
      </c>
      <c r="AY356" s="245" t="s">
        <v>136</v>
      </c>
    </row>
    <row r="357" spans="1:65" s="16" customFormat="1">
      <c r="B357" s="257"/>
      <c r="C357" s="258"/>
      <c r="D357" s="226" t="s">
        <v>145</v>
      </c>
      <c r="E357" s="259" t="s">
        <v>1</v>
      </c>
      <c r="F357" s="260" t="s">
        <v>171</v>
      </c>
      <c r="G357" s="258"/>
      <c r="H357" s="261">
        <v>473.6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AT357" s="267" t="s">
        <v>145</v>
      </c>
      <c r="AU357" s="267" t="s">
        <v>143</v>
      </c>
      <c r="AV357" s="16" t="s">
        <v>163</v>
      </c>
      <c r="AW357" s="16" t="s">
        <v>30</v>
      </c>
      <c r="AX357" s="16" t="s">
        <v>77</v>
      </c>
      <c r="AY357" s="267" t="s">
        <v>136</v>
      </c>
    </row>
    <row r="358" spans="1:65" s="13" customFormat="1">
      <c r="B358" s="224"/>
      <c r="C358" s="225"/>
      <c r="D358" s="226" t="s">
        <v>145</v>
      </c>
      <c r="E358" s="227" t="s">
        <v>1</v>
      </c>
      <c r="F358" s="228" t="s">
        <v>412</v>
      </c>
      <c r="G358" s="225"/>
      <c r="H358" s="227" t="s">
        <v>1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AT358" s="234" t="s">
        <v>145</v>
      </c>
      <c r="AU358" s="234" t="s">
        <v>143</v>
      </c>
      <c r="AV358" s="13" t="s">
        <v>12</v>
      </c>
      <c r="AW358" s="13" t="s">
        <v>30</v>
      </c>
      <c r="AX358" s="13" t="s">
        <v>77</v>
      </c>
      <c r="AY358" s="234" t="s">
        <v>136</v>
      </c>
    </row>
    <row r="359" spans="1:65" s="14" customFormat="1">
      <c r="B359" s="235"/>
      <c r="C359" s="236"/>
      <c r="D359" s="226" t="s">
        <v>145</v>
      </c>
      <c r="E359" s="237" t="s">
        <v>1</v>
      </c>
      <c r="F359" s="238" t="s">
        <v>413</v>
      </c>
      <c r="G359" s="236"/>
      <c r="H359" s="239">
        <v>27.5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AT359" s="245" t="s">
        <v>145</v>
      </c>
      <c r="AU359" s="245" t="s">
        <v>143</v>
      </c>
      <c r="AV359" s="14" t="s">
        <v>143</v>
      </c>
      <c r="AW359" s="14" t="s">
        <v>30</v>
      </c>
      <c r="AX359" s="14" t="s">
        <v>77</v>
      </c>
      <c r="AY359" s="245" t="s">
        <v>136</v>
      </c>
    </row>
    <row r="360" spans="1:65" s="14" customFormat="1">
      <c r="B360" s="235"/>
      <c r="C360" s="236"/>
      <c r="D360" s="226" t="s">
        <v>145</v>
      </c>
      <c r="E360" s="237" t="s">
        <v>1</v>
      </c>
      <c r="F360" s="238" t="s">
        <v>414</v>
      </c>
      <c r="G360" s="236"/>
      <c r="H360" s="239">
        <v>48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145</v>
      </c>
      <c r="AU360" s="245" t="s">
        <v>143</v>
      </c>
      <c r="AV360" s="14" t="s">
        <v>143</v>
      </c>
      <c r="AW360" s="14" t="s">
        <v>30</v>
      </c>
      <c r="AX360" s="14" t="s">
        <v>77</v>
      </c>
      <c r="AY360" s="245" t="s">
        <v>136</v>
      </c>
    </row>
    <row r="361" spans="1:65" s="14" customFormat="1">
      <c r="B361" s="235"/>
      <c r="C361" s="236"/>
      <c r="D361" s="226" t="s">
        <v>145</v>
      </c>
      <c r="E361" s="237" t="s">
        <v>1</v>
      </c>
      <c r="F361" s="238" t="s">
        <v>415</v>
      </c>
      <c r="G361" s="236"/>
      <c r="H361" s="239">
        <v>268.3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145</v>
      </c>
      <c r="AU361" s="245" t="s">
        <v>143</v>
      </c>
      <c r="AV361" s="14" t="s">
        <v>143</v>
      </c>
      <c r="AW361" s="14" t="s">
        <v>30</v>
      </c>
      <c r="AX361" s="14" t="s">
        <v>77</v>
      </c>
      <c r="AY361" s="245" t="s">
        <v>136</v>
      </c>
    </row>
    <row r="362" spans="1:65" s="16" customFormat="1">
      <c r="B362" s="257"/>
      <c r="C362" s="258"/>
      <c r="D362" s="226" t="s">
        <v>145</v>
      </c>
      <c r="E362" s="259" t="s">
        <v>1</v>
      </c>
      <c r="F362" s="260" t="s">
        <v>171</v>
      </c>
      <c r="G362" s="258"/>
      <c r="H362" s="261">
        <v>343.8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AT362" s="267" t="s">
        <v>145</v>
      </c>
      <c r="AU362" s="267" t="s">
        <v>143</v>
      </c>
      <c r="AV362" s="16" t="s">
        <v>163</v>
      </c>
      <c r="AW362" s="16" t="s">
        <v>30</v>
      </c>
      <c r="AX362" s="16" t="s">
        <v>77</v>
      </c>
      <c r="AY362" s="267" t="s">
        <v>136</v>
      </c>
    </row>
    <row r="363" spans="1:65" s="15" customFormat="1">
      <c r="B363" s="246"/>
      <c r="C363" s="247"/>
      <c r="D363" s="226" t="s">
        <v>145</v>
      </c>
      <c r="E363" s="248" t="s">
        <v>1</v>
      </c>
      <c r="F363" s="249" t="s">
        <v>151</v>
      </c>
      <c r="G363" s="247"/>
      <c r="H363" s="250">
        <v>1584.4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AT363" s="256" t="s">
        <v>145</v>
      </c>
      <c r="AU363" s="256" t="s">
        <v>143</v>
      </c>
      <c r="AV363" s="15" t="s">
        <v>142</v>
      </c>
      <c r="AW363" s="15" t="s">
        <v>30</v>
      </c>
      <c r="AX363" s="15" t="s">
        <v>12</v>
      </c>
      <c r="AY363" s="256" t="s">
        <v>136</v>
      </c>
    </row>
    <row r="364" spans="1:65" s="2" customFormat="1" ht="21.75" customHeight="1">
      <c r="A364" s="36"/>
      <c r="B364" s="37"/>
      <c r="C364" s="211" t="s">
        <v>432</v>
      </c>
      <c r="D364" s="211" t="s">
        <v>138</v>
      </c>
      <c r="E364" s="212" t="s">
        <v>433</v>
      </c>
      <c r="F364" s="213" t="s">
        <v>434</v>
      </c>
      <c r="G364" s="214" t="s">
        <v>155</v>
      </c>
      <c r="H364" s="215">
        <v>611.6</v>
      </c>
      <c r="I364" s="216"/>
      <c r="J364" s="215">
        <f>ROUND(I364*H364,3)</f>
        <v>0</v>
      </c>
      <c r="K364" s="217"/>
      <c r="L364" s="39"/>
      <c r="M364" s="218" t="s">
        <v>1</v>
      </c>
      <c r="N364" s="219" t="s">
        <v>43</v>
      </c>
      <c r="O364" s="73"/>
      <c r="P364" s="220">
        <f>O364*H364</f>
        <v>0</v>
      </c>
      <c r="Q364" s="220">
        <v>6.9999999999999994E-5</v>
      </c>
      <c r="R364" s="220">
        <f>Q364*H364</f>
        <v>4.2811999999999996E-2</v>
      </c>
      <c r="S364" s="220">
        <v>0</v>
      </c>
      <c r="T364" s="22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2" t="s">
        <v>142</v>
      </c>
      <c r="AT364" s="222" t="s">
        <v>138</v>
      </c>
      <c r="AU364" s="222" t="s">
        <v>143</v>
      </c>
      <c r="AY364" s="18" t="s">
        <v>136</v>
      </c>
      <c r="BE364" s="110">
        <f>IF(N364="základná",J364,0)</f>
        <v>0</v>
      </c>
      <c r="BF364" s="110">
        <f>IF(N364="znížená",J364,0)</f>
        <v>0</v>
      </c>
      <c r="BG364" s="110">
        <f>IF(N364="zákl. prenesená",J364,0)</f>
        <v>0</v>
      </c>
      <c r="BH364" s="110">
        <f>IF(N364="zníž. prenesená",J364,0)</f>
        <v>0</v>
      </c>
      <c r="BI364" s="110">
        <f>IF(N364="nulová",J364,0)</f>
        <v>0</v>
      </c>
      <c r="BJ364" s="18" t="s">
        <v>143</v>
      </c>
      <c r="BK364" s="223">
        <f>ROUND(I364*H364,3)</f>
        <v>0</v>
      </c>
      <c r="BL364" s="18" t="s">
        <v>142</v>
      </c>
      <c r="BM364" s="222" t="s">
        <v>435</v>
      </c>
    </row>
    <row r="365" spans="1:65" s="13" customFormat="1">
      <c r="B365" s="224"/>
      <c r="C365" s="225"/>
      <c r="D365" s="226" t="s">
        <v>145</v>
      </c>
      <c r="E365" s="227" t="s">
        <v>1</v>
      </c>
      <c r="F365" s="228" t="s">
        <v>424</v>
      </c>
      <c r="G365" s="225"/>
      <c r="H365" s="227" t="s">
        <v>1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AT365" s="234" t="s">
        <v>145</v>
      </c>
      <c r="AU365" s="234" t="s">
        <v>143</v>
      </c>
      <c r="AV365" s="13" t="s">
        <v>12</v>
      </c>
      <c r="AW365" s="13" t="s">
        <v>30</v>
      </c>
      <c r="AX365" s="13" t="s">
        <v>77</v>
      </c>
      <c r="AY365" s="234" t="s">
        <v>136</v>
      </c>
    </row>
    <row r="366" spans="1:65" s="14" customFormat="1">
      <c r="B366" s="235"/>
      <c r="C366" s="236"/>
      <c r="D366" s="226" t="s">
        <v>145</v>
      </c>
      <c r="E366" s="237" t="s">
        <v>1</v>
      </c>
      <c r="F366" s="238" t="s">
        <v>425</v>
      </c>
      <c r="G366" s="236"/>
      <c r="H366" s="239">
        <v>138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145</v>
      </c>
      <c r="AU366" s="245" t="s">
        <v>143</v>
      </c>
      <c r="AV366" s="14" t="s">
        <v>143</v>
      </c>
      <c r="AW366" s="14" t="s">
        <v>30</v>
      </c>
      <c r="AX366" s="14" t="s">
        <v>77</v>
      </c>
      <c r="AY366" s="245" t="s">
        <v>136</v>
      </c>
    </row>
    <row r="367" spans="1:65" s="14" customFormat="1">
      <c r="B367" s="235"/>
      <c r="C367" s="236"/>
      <c r="D367" s="226" t="s">
        <v>145</v>
      </c>
      <c r="E367" s="237" t="s">
        <v>1</v>
      </c>
      <c r="F367" s="238" t="s">
        <v>430</v>
      </c>
      <c r="G367" s="236"/>
      <c r="H367" s="239">
        <v>142.19999999999999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145</v>
      </c>
      <c r="AU367" s="245" t="s">
        <v>143</v>
      </c>
      <c r="AV367" s="14" t="s">
        <v>143</v>
      </c>
      <c r="AW367" s="14" t="s">
        <v>30</v>
      </c>
      <c r="AX367" s="14" t="s">
        <v>77</v>
      </c>
      <c r="AY367" s="245" t="s">
        <v>136</v>
      </c>
    </row>
    <row r="368" spans="1:65" s="14" customFormat="1">
      <c r="B368" s="235"/>
      <c r="C368" s="236"/>
      <c r="D368" s="226" t="s">
        <v>145</v>
      </c>
      <c r="E368" s="237" t="s">
        <v>1</v>
      </c>
      <c r="F368" s="238" t="s">
        <v>431</v>
      </c>
      <c r="G368" s="236"/>
      <c r="H368" s="239">
        <v>140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145</v>
      </c>
      <c r="AU368" s="245" t="s">
        <v>143</v>
      </c>
      <c r="AV368" s="14" t="s">
        <v>143</v>
      </c>
      <c r="AW368" s="14" t="s">
        <v>30</v>
      </c>
      <c r="AX368" s="14" t="s">
        <v>77</v>
      </c>
      <c r="AY368" s="245" t="s">
        <v>136</v>
      </c>
    </row>
    <row r="369" spans="1:65" s="14" customFormat="1">
      <c r="B369" s="235"/>
      <c r="C369" s="236"/>
      <c r="D369" s="226" t="s">
        <v>145</v>
      </c>
      <c r="E369" s="237" t="s">
        <v>1</v>
      </c>
      <c r="F369" s="238" t="s">
        <v>428</v>
      </c>
      <c r="G369" s="236"/>
      <c r="H369" s="239">
        <v>191.4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145</v>
      </c>
      <c r="AU369" s="245" t="s">
        <v>143</v>
      </c>
      <c r="AV369" s="14" t="s">
        <v>143</v>
      </c>
      <c r="AW369" s="14" t="s">
        <v>30</v>
      </c>
      <c r="AX369" s="14" t="s">
        <v>77</v>
      </c>
      <c r="AY369" s="245" t="s">
        <v>136</v>
      </c>
    </row>
    <row r="370" spans="1:65" s="15" customFormat="1">
      <c r="B370" s="246"/>
      <c r="C370" s="247"/>
      <c r="D370" s="226" t="s">
        <v>145</v>
      </c>
      <c r="E370" s="248" t="s">
        <v>1</v>
      </c>
      <c r="F370" s="249" t="s">
        <v>151</v>
      </c>
      <c r="G370" s="247"/>
      <c r="H370" s="250">
        <v>611.6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AT370" s="256" t="s">
        <v>145</v>
      </c>
      <c r="AU370" s="256" t="s">
        <v>143</v>
      </c>
      <c r="AV370" s="15" t="s">
        <v>142</v>
      </c>
      <c r="AW370" s="15" t="s">
        <v>30</v>
      </c>
      <c r="AX370" s="15" t="s">
        <v>12</v>
      </c>
      <c r="AY370" s="256" t="s">
        <v>136</v>
      </c>
    </row>
    <row r="371" spans="1:65" s="2" customFormat="1" ht="21.75" customHeight="1">
      <c r="A371" s="36"/>
      <c r="B371" s="37"/>
      <c r="C371" s="211" t="s">
        <v>436</v>
      </c>
      <c r="D371" s="211" t="s">
        <v>138</v>
      </c>
      <c r="E371" s="212" t="s">
        <v>437</v>
      </c>
      <c r="F371" s="213" t="s">
        <v>438</v>
      </c>
      <c r="G371" s="214" t="s">
        <v>155</v>
      </c>
      <c r="H371" s="215">
        <v>575.6</v>
      </c>
      <c r="I371" s="216"/>
      <c r="J371" s="215">
        <f>ROUND(I371*H371,3)</f>
        <v>0</v>
      </c>
      <c r="K371" s="217"/>
      <c r="L371" s="39"/>
      <c r="M371" s="218" t="s">
        <v>1</v>
      </c>
      <c r="N371" s="219" t="s">
        <v>43</v>
      </c>
      <c r="O371" s="73"/>
      <c r="P371" s="220">
        <f>O371*H371</f>
        <v>0</v>
      </c>
      <c r="Q371" s="220">
        <v>1E-3</v>
      </c>
      <c r="R371" s="220">
        <f>Q371*H371</f>
        <v>0.5756</v>
      </c>
      <c r="S371" s="220">
        <v>0</v>
      </c>
      <c r="T371" s="221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22" t="s">
        <v>142</v>
      </c>
      <c r="AT371" s="222" t="s">
        <v>138</v>
      </c>
      <c r="AU371" s="222" t="s">
        <v>143</v>
      </c>
      <c r="AY371" s="18" t="s">
        <v>136</v>
      </c>
      <c r="BE371" s="110">
        <f>IF(N371="základná",J371,0)</f>
        <v>0</v>
      </c>
      <c r="BF371" s="110">
        <f>IF(N371="znížená",J371,0)</f>
        <v>0</v>
      </c>
      <c r="BG371" s="110">
        <f>IF(N371="zákl. prenesená",J371,0)</f>
        <v>0</v>
      </c>
      <c r="BH371" s="110">
        <f>IF(N371="zníž. prenesená",J371,0)</f>
        <v>0</v>
      </c>
      <c r="BI371" s="110">
        <f>IF(N371="nulová",J371,0)</f>
        <v>0</v>
      </c>
      <c r="BJ371" s="18" t="s">
        <v>143</v>
      </c>
      <c r="BK371" s="223">
        <f>ROUND(I371*H371,3)</f>
        <v>0</v>
      </c>
      <c r="BL371" s="18" t="s">
        <v>142</v>
      </c>
      <c r="BM371" s="222" t="s">
        <v>439</v>
      </c>
    </row>
    <row r="372" spans="1:65" s="13" customFormat="1">
      <c r="B372" s="224"/>
      <c r="C372" s="225"/>
      <c r="D372" s="226" t="s">
        <v>145</v>
      </c>
      <c r="E372" s="227" t="s">
        <v>1</v>
      </c>
      <c r="F372" s="228" t="s">
        <v>424</v>
      </c>
      <c r="G372" s="225"/>
      <c r="H372" s="227" t="s">
        <v>1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AT372" s="234" t="s">
        <v>145</v>
      </c>
      <c r="AU372" s="234" t="s">
        <v>143</v>
      </c>
      <c r="AV372" s="13" t="s">
        <v>12</v>
      </c>
      <c r="AW372" s="13" t="s">
        <v>30</v>
      </c>
      <c r="AX372" s="13" t="s">
        <v>77</v>
      </c>
      <c r="AY372" s="234" t="s">
        <v>136</v>
      </c>
    </row>
    <row r="373" spans="1:65" s="14" customFormat="1">
      <c r="B373" s="235"/>
      <c r="C373" s="236"/>
      <c r="D373" s="226" t="s">
        <v>145</v>
      </c>
      <c r="E373" s="237" t="s">
        <v>1</v>
      </c>
      <c r="F373" s="238" t="s">
        <v>425</v>
      </c>
      <c r="G373" s="236"/>
      <c r="H373" s="239">
        <v>138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145</v>
      </c>
      <c r="AU373" s="245" t="s">
        <v>143</v>
      </c>
      <c r="AV373" s="14" t="s">
        <v>143</v>
      </c>
      <c r="AW373" s="14" t="s">
        <v>30</v>
      </c>
      <c r="AX373" s="14" t="s">
        <v>77</v>
      </c>
      <c r="AY373" s="245" t="s">
        <v>136</v>
      </c>
    </row>
    <row r="374" spans="1:65" s="14" customFormat="1">
      <c r="B374" s="235"/>
      <c r="C374" s="236"/>
      <c r="D374" s="226" t="s">
        <v>145</v>
      </c>
      <c r="E374" s="237" t="s">
        <v>1</v>
      </c>
      <c r="F374" s="238" t="s">
        <v>426</v>
      </c>
      <c r="G374" s="236"/>
      <c r="H374" s="239">
        <v>219.2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145</v>
      </c>
      <c r="AU374" s="245" t="s">
        <v>143</v>
      </c>
      <c r="AV374" s="14" t="s">
        <v>143</v>
      </c>
      <c r="AW374" s="14" t="s">
        <v>30</v>
      </c>
      <c r="AX374" s="14" t="s">
        <v>77</v>
      </c>
      <c r="AY374" s="245" t="s">
        <v>136</v>
      </c>
    </row>
    <row r="375" spans="1:65" s="14" customFormat="1">
      <c r="B375" s="235"/>
      <c r="C375" s="236"/>
      <c r="D375" s="226" t="s">
        <v>145</v>
      </c>
      <c r="E375" s="237" t="s">
        <v>1</v>
      </c>
      <c r="F375" s="238" t="s">
        <v>427</v>
      </c>
      <c r="G375" s="236"/>
      <c r="H375" s="239">
        <v>218.4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AT375" s="245" t="s">
        <v>145</v>
      </c>
      <c r="AU375" s="245" t="s">
        <v>143</v>
      </c>
      <c r="AV375" s="14" t="s">
        <v>143</v>
      </c>
      <c r="AW375" s="14" t="s">
        <v>30</v>
      </c>
      <c r="AX375" s="14" t="s">
        <v>77</v>
      </c>
      <c r="AY375" s="245" t="s">
        <v>136</v>
      </c>
    </row>
    <row r="376" spans="1:65" s="15" customFormat="1">
      <c r="B376" s="246"/>
      <c r="C376" s="247"/>
      <c r="D376" s="226" t="s">
        <v>145</v>
      </c>
      <c r="E376" s="248" t="s">
        <v>1</v>
      </c>
      <c r="F376" s="249" t="s">
        <v>151</v>
      </c>
      <c r="G376" s="247"/>
      <c r="H376" s="250">
        <v>575.6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145</v>
      </c>
      <c r="AU376" s="256" t="s">
        <v>143</v>
      </c>
      <c r="AV376" s="15" t="s">
        <v>142</v>
      </c>
      <c r="AW376" s="15" t="s">
        <v>30</v>
      </c>
      <c r="AX376" s="15" t="s">
        <v>12</v>
      </c>
      <c r="AY376" s="256" t="s">
        <v>136</v>
      </c>
    </row>
    <row r="377" spans="1:65" s="2" customFormat="1" ht="16.5" customHeight="1">
      <c r="A377" s="36"/>
      <c r="B377" s="37"/>
      <c r="C377" s="211" t="s">
        <v>440</v>
      </c>
      <c r="D377" s="211" t="s">
        <v>138</v>
      </c>
      <c r="E377" s="212" t="s">
        <v>441</v>
      </c>
      <c r="F377" s="213" t="s">
        <v>442</v>
      </c>
      <c r="G377" s="214" t="s">
        <v>155</v>
      </c>
      <c r="H377" s="215">
        <v>972.4</v>
      </c>
      <c r="I377" s="216"/>
      <c r="J377" s="215">
        <f>ROUND(I377*H377,3)</f>
        <v>0</v>
      </c>
      <c r="K377" s="217"/>
      <c r="L377" s="39"/>
      <c r="M377" s="218" t="s">
        <v>1</v>
      </c>
      <c r="N377" s="219" t="s">
        <v>43</v>
      </c>
      <c r="O377" s="73"/>
      <c r="P377" s="220">
        <f>O377*H377</f>
        <v>0</v>
      </c>
      <c r="Q377" s="220">
        <v>1E-3</v>
      </c>
      <c r="R377" s="220">
        <f>Q377*H377</f>
        <v>0.97240000000000004</v>
      </c>
      <c r="S377" s="220">
        <v>0</v>
      </c>
      <c r="T377" s="221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22" t="s">
        <v>142</v>
      </c>
      <c r="AT377" s="222" t="s">
        <v>138</v>
      </c>
      <c r="AU377" s="222" t="s">
        <v>143</v>
      </c>
      <c r="AY377" s="18" t="s">
        <v>136</v>
      </c>
      <c r="BE377" s="110">
        <f>IF(N377="základná",J377,0)</f>
        <v>0</v>
      </c>
      <c r="BF377" s="110">
        <f>IF(N377="znížená",J377,0)</f>
        <v>0</v>
      </c>
      <c r="BG377" s="110">
        <f>IF(N377="zákl. prenesená",J377,0)</f>
        <v>0</v>
      </c>
      <c r="BH377" s="110">
        <f>IF(N377="zníž. prenesená",J377,0)</f>
        <v>0</v>
      </c>
      <c r="BI377" s="110">
        <f>IF(N377="nulová",J377,0)</f>
        <v>0</v>
      </c>
      <c r="BJ377" s="18" t="s">
        <v>143</v>
      </c>
      <c r="BK377" s="223">
        <f>ROUND(I377*H377,3)</f>
        <v>0</v>
      </c>
      <c r="BL377" s="18" t="s">
        <v>142</v>
      </c>
      <c r="BM377" s="222" t="s">
        <v>443</v>
      </c>
    </row>
    <row r="378" spans="1:65" s="13" customFormat="1">
      <c r="B378" s="224"/>
      <c r="C378" s="225"/>
      <c r="D378" s="226" t="s">
        <v>145</v>
      </c>
      <c r="E378" s="227" t="s">
        <v>1</v>
      </c>
      <c r="F378" s="228" t="s">
        <v>424</v>
      </c>
      <c r="G378" s="225"/>
      <c r="H378" s="227" t="s">
        <v>1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AT378" s="234" t="s">
        <v>145</v>
      </c>
      <c r="AU378" s="234" t="s">
        <v>143</v>
      </c>
      <c r="AV378" s="13" t="s">
        <v>12</v>
      </c>
      <c r="AW378" s="13" t="s">
        <v>30</v>
      </c>
      <c r="AX378" s="13" t="s">
        <v>77</v>
      </c>
      <c r="AY378" s="234" t="s">
        <v>136</v>
      </c>
    </row>
    <row r="379" spans="1:65" s="14" customFormat="1">
      <c r="B379" s="235"/>
      <c r="C379" s="236"/>
      <c r="D379" s="226" t="s">
        <v>145</v>
      </c>
      <c r="E379" s="237" t="s">
        <v>1</v>
      </c>
      <c r="F379" s="238" t="s">
        <v>425</v>
      </c>
      <c r="G379" s="236"/>
      <c r="H379" s="239">
        <v>138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145</v>
      </c>
      <c r="AU379" s="245" t="s">
        <v>143</v>
      </c>
      <c r="AV379" s="14" t="s">
        <v>143</v>
      </c>
      <c r="AW379" s="14" t="s">
        <v>30</v>
      </c>
      <c r="AX379" s="14" t="s">
        <v>77</v>
      </c>
      <c r="AY379" s="245" t="s">
        <v>136</v>
      </c>
    </row>
    <row r="380" spans="1:65" s="14" customFormat="1">
      <c r="B380" s="235"/>
      <c r="C380" s="236"/>
      <c r="D380" s="226" t="s">
        <v>145</v>
      </c>
      <c r="E380" s="237" t="s">
        <v>1</v>
      </c>
      <c r="F380" s="238" t="s">
        <v>430</v>
      </c>
      <c r="G380" s="236"/>
      <c r="H380" s="239">
        <v>142.19999999999999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145</v>
      </c>
      <c r="AU380" s="245" t="s">
        <v>143</v>
      </c>
      <c r="AV380" s="14" t="s">
        <v>143</v>
      </c>
      <c r="AW380" s="14" t="s">
        <v>30</v>
      </c>
      <c r="AX380" s="14" t="s">
        <v>77</v>
      </c>
      <c r="AY380" s="245" t="s">
        <v>136</v>
      </c>
    </row>
    <row r="381" spans="1:65" s="14" customFormat="1">
      <c r="B381" s="235"/>
      <c r="C381" s="236"/>
      <c r="D381" s="226" t="s">
        <v>145</v>
      </c>
      <c r="E381" s="237" t="s">
        <v>1</v>
      </c>
      <c r="F381" s="238" t="s">
        <v>427</v>
      </c>
      <c r="G381" s="236"/>
      <c r="H381" s="239">
        <v>218.4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AT381" s="245" t="s">
        <v>145</v>
      </c>
      <c r="AU381" s="245" t="s">
        <v>143</v>
      </c>
      <c r="AV381" s="14" t="s">
        <v>143</v>
      </c>
      <c r="AW381" s="14" t="s">
        <v>30</v>
      </c>
      <c r="AX381" s="14" t="s">
        <v>77</v>
      </c>
      <c r="AY381" s="245" t="s">
        <v>136</v>
      </c>
    </row>
    <row r="382" spans="1:65" s="16" customFormat="1">
      <c r="B382" s="257"/>
      <c r="C382" s="258"/>
      <c r="D382" s="226" t="s">
        <v>145</v>
      </c>
      <c r="E382" s="259" t="s">
        <v>1</v>
      </c>
      <c r="F382" s="260" t="s">
        <v>171</v>
      </c>
      <c r="G382" s="258"/>
      <c r="H382" s="261">
        <v>498.6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AT382" s="267" t="s">
        <v>145</v>
      </c>
      <c r="AU382" s="267" t="s">
        <v>143</v>
      </c>
      <c r="AV382" s="16" t="s">
        <v>163</v>
      </c>
      <c r="AW382" s="16" t="s">
        <v>30</v>
      </c>
      <c r="AX382" s="16" t="s">
        <v>77</v>
      </c>
      <c r="AY382" s="267" t="s">
        <v>136</v>
      </c>
    </row>
    <row r="383" spans="1:65" s="13" customFormat="1">
      <c r="B383" s="224"/>
      <c r="C383" s="225"/>
      <c r="D383" s="226" t="s">
        <v>145</v>
      </c>
      <c r="E383" s="227" t="s">
        <v>1</v>
      </c>
      <c r="F383" s="228" t="s">
        <v>444</v>
      </c>
      <c r="G383" s="225"/>
      <c r="H383" s="227" t="s">
        <v>1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AT383" s="234" t="s">
        <v>145</v>
      </c>
      <c r="AU383" s="234" t="s">
        <v>143</v>
      </c>
      <c r="AV383" s="13" t="s">
        <v>12</v>
      </c>
      <c r="AW383" s="13" t="s">
        <v>30</v>
      </c>
      <c r="AX383" s="13" t="s">
        <v>77</v>
      </c>
      <c r="AY383" s="234" t="s">
        <v>136</v>
      </c>
    </row>
    <row r="384" spans="1:65" s="14" customFormat="1">
      <c r="B384" s="235"/>
      <c r="C384" s="236"/>
      <c r="D384" s="226" t="s">
        <v>145</v>
      </c>
      <c r="E384" s="237" t="s">
        <v>1</v>
      </c>
      <c r="F384" s="238" t="s">
        <v>430</v>
      </c>
      <c r="G384" s="236"/>
      <c r="H384" s="239">
        <v>142.19999999999999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145</v>
      </c>
      <c r="AU384" s="245" t="s">
        <v>143</v>
      </c>
      <c r="AV384" s="14" t="s">
        <v>143</v>
      </c>
      <c r="AW384" s="14" t="s">
        <v>30</v>
      </c>
      <c r="AX384" s="14" t="s">
        <v>77</v>
      </c>
      <c r="AY384" s="245" t="s">
        <v>136</v>
      </c>
    </row>
    <row r="385" spans="1:65" s="14" customFormat="1">
      <c r="B385" s="235"/>
      <c r="C385" s="236"/>
      <c r="D385" s="226" t="s">
        <v>145</v>
      </c>
      <c r="E385" s="237" t="s">
        <v>1</v>
      </c>
      <c r="F385" s="238" t="s">
        <v>445</v>
      </c>
      <c r="G385" s="236"/>
      <c r="H385" s="239">
        <v>140.19999999999999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145</v>
      </c>
      <c r="AU385" s="245" t="s">
        <v>143</v>
      </c>
      <c r="AV385" s="14" t="s">
        <v>143</v>
      </c>
      <c r="AW385" s="14" t="s">
        <v>30</v>
      </c>
      <c r="AX385" s="14" t="s">
        <v>77</v>
      </c>
      <c r="AY385" s="245" t="s">
        <v>136</v>
      </c>
    </row>
    <row r="386" spans="1:65" s="14" customFormat="1">
      <c r="B386" s="235"/>
      <c r="C386" s="236"/>
      <c r="D386" s="226" t="s">
        <v>145</v>
      </c>
      <c r="E386" s="237" t="s">
        <v>1</v>
      </c>
      <c r="F386" s="238" t="s">
        <v>428</v>
      </c>
      <c r="G386" s="236"/>
      <c r="H386" s="239">
        <v>191.4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145</v>
      </c>
      <c r="AU386" s="245" t="s">
        <v>143</v>
      </c>
      <c r="AV386" s="14" t="s">
        <v>143</v>
      </c>
      <c r="AW386" s="14" t="s">
        <v>30</v>
      </c>
      <c r="AX386" s="14" t="s">
        <v>77</v>
      </c>
      <c r="AY386" s="245" t="s">
        <v>136</v>
      </c>
    </row>
    <row r="387" spans="1:65" s="16" customFormat="1">
      <c r="B387" s="257"/>
      <c r="C387" s="258"/>
      <c r="D387" s="226" t="s">
        <v>145</v>
      </c>
      <c r="E387" s="259" t="s">
        <v>1</v>
      </c>
      <c r="F387" s="260" t="s">
        <v>171</v>
      </c>
      <c r="G387" s="258"/>
      <c r="H387" s="261">
        <v>473.8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AT387" s="267" t="s">
        <v>145</v>
      </c>
      <c r="AU387" s="267" t="s">
        <v>143</v>
      </c>
      <c r="AV387" s="16" t="s">
        <v>163</v>
      </c>
      <c r="AW387" s="16" t="s">
        <v>30</v>
      </c>
      <c r="AX387" s="16" t="s">
        <v>77</v>
      </c>
      <c r="AY387" s="267" t="s">
        <v>136</v>
      </c>
    </row>
    <row r="388" spans="1:65" s="15" customFormat="1">
      <c r="B388" s="246"/>
      <c r="C388" s="247"/>
      <c r="D388" s="226" t="s">
        <v>145</v>
      </c>
      <c r="E388" s="248" t="s">
        <v>1</v>
      </c>
      <c r="F388" s="249" t="s">
        <v>151</v>
      </c>
      <c r="G388" s="247"/>
      <c r="H388" s="250">
        <v>972.4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AT388" s="256" t="s">
        <v>145</v>
      </c>
      <c r="AU388" s="256" t="s">
        <v>143</v>
      </c>
      <c r="AV388" s="15" t="s">
        <v>142</v>
      </c>
      <c r="AW388" s="15" t="s">
        <v>30</v>
      </c>
      <c r="AX388" s="15" t="s">
        <v>12</v>
      </c>
      <c r="AY388" s="256" t="s">
        <v>136</v>
      </c>
    </row>
    <row r="389" spans="1:65" s="2" customFormat="1" ht="16.5" customHeight="1">
      <c r="A389" s="36"/>
      <c r="B389" s="37"/>
      <c r="C389" s="211" t="s">
        <v>446</v>
      </c>
      <c r="D389" s="211" t="s">
        <v>138</v>
      </c>
      <c r="E389" s="212" t="s">
        <v>447</v>
      </c>
      <c r="F389" s="213" t="s">
        <v>448</v>
      </c>
      <c r="G389" s="214" t="s">
        <v>155</v>
      </c>
      <c r="H389" s="215">
        <v>1196.05</v>
      </c>
      <c r="I389" s="216"/>
      <c r="J389" s="215">
        <f>ROUND(I389*H389,3)</f>
        <v>0</v>
      </c>
      <c r="K389" s="217"/>
      <c r="L389" s="39"/>
      <c r="M389" s="218" t="s">
        <v>1</v>
      </c>
      <c r="N389" s="219" t="s">
        <v>43</v>
      </c>
      <c r="O389" s="73"/>
      <c r="P389" s="220">
        <f>O389*H389</f>
        <v>0</v>
      </c>
      <c r="Q389" s="220">
        <v>4.9500000000000004E-3</v>
      </c>
      <c r="R389" s="220">
        <f>Q389*H389</f>
        <v>5.9204474999999999</v>
      </c>
      <c r="S389" s="220">
        <v>0</v>
      </c>
      <c r="T389" s="22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22" t="s">
        <v>142</v>
      </c>
      <c r="AT389" s="222" t="s">
        <v>138</v>
      </c>
      <c r="AU389" s="222" t="s">
        <v>143</v>
      </c>
      <c r="AY389" s="18" t="s">
        <v>136</v>
      </c>
      <c r="BE389" s="110">
        <f>IF(N389="základná",J389,0)</f>
        <v>0</v>
      </c>
      <c r="BF389" s="110">
        <f>IF(N389="znížená",J389,0)</f>
        <v>0</v>
      </c>
      <c r="BG389" s="110">
        <f>IF(N389="zákl. prenesená",J389,0)</f>
        <v>0</v>
      </c>
      <c r="BH389" s="110">
        <f>IF(N389="zníž. prenesená",J389,0)</f>
        <v>0</v>
      </c>
      <c r="BI389" s="110">
        <f>IF(N389="nulová",J389,0)</f>
        <v>0</v>
      </c>
      <c r="BJ389" s="18" t="s">
        <v>143</v>
      </c>
      <c r="BK389" s="223">
        <f>ROUND(I389*H389,3)</f>
        <v>0</v>
      </c>
      <c r="BL389" s="18" t="s">
        <v>142</v>
      </c>
      <c r="BM389" s="222" t="s">
        <v>449</v>
      </c>
    </row>
    <row r="390" spans="1:65" s="13" customFormat="1">
      <c r="B390" s="224"/>
      <c r="C390" s="225"/>
      <c r="D390" s="226" t="s">
        <v>145</v>
      </c>
      <c r="E390" s="227" t="s">
        <v>1</v>
      </c>
      <c r="F390" s="228" t="s">
        <v>450</v>
      </c>
      <c r="G390" s="225"/>
      <c r="H390" s="227" t="s">
        <v>1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AT390" s="234" t="s">
        <v>145</v>
      </c>
      <c r="AU390" s="234" t="s">
        <v>143</v>
      </c>
      <c r="AV390" s="13" t="s">
        <v>12</v>
      </c>
      <c r="AW390" s="13" t="s">
        <v>30</v>
      </c>
      <c r="AX390" s="13" t="s">
        <v>77</v>
      </c>
      <c r="AY390" s="234" t="s">
        <v>136</v>
      </c>
    </row>
    <row r="391" spans="1:65" s="14" customFormat="1">
      <c r="B391" s="235"/>
      <c r="C391" s="236"/>
      <c r="D391" s="226" t="s">
        <v>145</v>
      </c>
      <c r="E391" s="237" t="s">
        <v>1</v>
      </c>
      <c r="F391" s="238" t="s">
        <v>451</v>
      </c>
      <c r="G391" s="236"/>
      <c r="H391" s="239">
        <v>213.3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145</v>
      </c>
      <c r="AU391" s="245" t="s">
        <v>143</v>
      </c>
      <c r="AV391" s="14" t="s">
        <v>143</v>
      </c>
      <c r="AW391" s="14" t="s">
        <v>30</v>
      </c>
      <c r="AX391" s="14" t="s">
        <v>77</v>
      </c>
      <c r="AY391" s="245" t="s">
        <v>136</v>
      </c>
    </row>
    <row r="392" spans="1:65" s="14" customFormat="1">
      <c r="B392" s="235"/>
      <c r="C392" s="236"/>
      <c r="D392" s="226" t="s">
        <v>145</v>
      </c>
      <c r="E392" s="237" t="s">
        <v>1</v>
      </c>
      <c r="F392" s="238" t="s">
        <v>452</v>
      </c>
      <c r="G392" s="236"/>
      <c r="H392" s="239">
        <v>210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AT392" s="245" t="s">
        <v>145</v>
      </c>
      <c r="AU392" s="245" t="s">
        <v>143</v>
      </c>
      <c r="AV392" s="14" t="s">
        <v>143</v>
      </c>
      <c r="AW392" s="14" t="s">
        <v>30</v>
      </c>
      <c r="AX392" s="14" t="s">
        <v>77</v>
      </c>
      <c r="AY392" s="245" t="s">
        <v>136</v>
      </c>
    </row>
    <row r="393" spans="1:65" s="14" customFormat="1">
      <c r="B393" s="235"/>
      <c r="C393" s="236"/>
      <c r="D393" s="226" t="s">
        <v>145</v>
      </c>
      <c r="E393" s="237" t="s">
        <v>1</v>
      </c>
      <c r="F393" s="238" t="s">
        <v>453</v>
      </c>
      <c r="G393" s="236"/>
      <c r="H393" s="239">
        <v>287.10000000000002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145</v>
      </c>
      <c r="AU393" s="245" t="s">
        <v>143</v>
      </c>
      <c r="AV393" s="14" t="s">
        <v>143</v>
      </c>
      <c r="AW393" s="14" t="s">
        <v>30</v>
      </c>
      <c r="AX393" s="14" t="s">
        <v>77</v>
      </c>
      <c r="AY393" s="245" t="s">
        <v>136</v>
      </c>
    </row>
    <row r="394" spans="1:65" s="16" customFormat="1">
      <c r="B394" s="257"/>
      <c r="C394" s="258"/>
      <c r="D394" s="226" t="s">
        <v>145</v>
      </c>
      <c r="E394" s="259" t="s">
        <v>1</v>
      </c>
      <c r="F394" s="260" t="s">
        <v>171</v>
      </c>
      <c r="G394" s="258"/>
      <c r="H394" s="261">
        <v>710.4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AT394" s="267" t="s">
        <v>145</v>
      </c>
      <c r="AU394" s="267" t="s">
        <v>143</v>
      </c>
      <c r="AV394" s="16" t="s">
        <v>163</v>
      </c>
      <c r="AW394" s="16" t="s">
        <v>30</v>
      </c>
      <c r="AX394" s="16" t="s">
        <v>77</v>
      </c>
      <c r="AY394" s="267" t="s">
        <v>136</v>
      </c>
    </row>
    <row r="395" spans="1:65" s="13" customFormat="1">
      <c r="B395" s="224"/>
      <c r="C395" s="225"/>
      <c r="D395" s="226" t="s">
        <v>145</v>
      </c>
      <c r="E395" s="227" t="s">
        <v>1</v>
      </c>
      <c r="F395" s="228" t="s">
        <v>454</v>
      </c>
      <c r="G395" s="225"/>
      <c r="H395" s="227" t="s">
        <v>1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AT395" s="234" t="s">
        <v>145</v>
      </c>
      <c r="AU395" s="234" t="s">
        <v>143</v>
      </c>
      <c r="AV395" s="13" t="s">
        <v>12</v>
      </c>
      <c r="AW395" s="13" t="s">
        <v>30</v>
      </c>
      <c r="AX395" s="13" t="s">
        <v>77</v>
      </c>
      <c r="AY395" s="234" t="s">
        <v>136</v>
      </c>
    </row>
    <row r="396" spans="1:65" s="14" customFormat="1">
      <c r="B396" s="235"/>
      <c r="C396" s="236"/>
      <c r="D396" s="226" t="s">
        <v>145</v>
      </c>
      <c r="E396" s="237" t="s">
        <v>1</v>
      </c>
      <c r="F396" s="238" t="s">
        <v>455</v>
      </c>
      <c r="G396" s="236"/>
      <c r="H396" s="239">
        <v>41.2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AT396" s="245" t="s">
        <v>145</v>
      </c>
      <c r="AU396" s="245" t="s">
        <v>143</v>
      </c>
      <c r="AV396" s="14" t="s">
        <v>143</v>
      </c>
      <c r="AW396" s="14" t="s">
        <v>30</v>
      </c>
      <c r="AX396" s="14" t="s">
        <v>77</v>
      </c>
      <c r="AY396" s="245" t="s">
        <v>136</v>
      </c>
    </row>
    <row r="397" spans="1:65" s="14" customFormat="1">
      <c r="B397" s="235"/>
      <c r="C397" s="236"/>
      <c r="D397" s="226" t="s">
        <v>145</v>
      </c>
      <c r="E397" s="237" t="s">
        <v>1</v>
      </c>
      <c r="F397" s="238" t="s">
        <v>456</v>
      </c>
      <c r="G397" s="236"/>
      <c r="H397" s="239">
        <v>42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AT397" s="245" t="s">
        <v>145</v>
      </c>
      <c r="AU397" s="245" t="s">
        <v>143</v>
      </c>
      <c r="AV397" s="14" t="s">
        <v>143</v>
      </c>
      <c r="AW397" s="14" t="s">
        <v>30</v>
      </c>
      <c r="AX397" s="14" t="s">
        <v>77</v>
      </c>
      <c r="AY397" s="245" t="s">
        <v>136</v>
      </c>
    </row>
    <row r="398" spans="1:65" s="14" customFormat="1">
      <c r="B398" s="235"/>
      <c r="C398" s="236"/>
      <c r="D398" s="226" t="s">
        <v>145</v>
      </c>
      <c r="E398" s="237" t="s">
        <v>1</v>
      </c>
      <c r="F398" s="238" t="s">
        <v>457</v>
      </c>
      <c r="G398" s="236"/>
      <c r="H398" s="239">
        <v>402.45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AT398" s="245" t="s">
        <v>145</v>
      </c>
      <c r="AU398" s="245" t="s">
        <v>143</v>
      </c>
      <c r="AV398" s="14" t="s">
        <v>143</v>
      </c>
      <c r="AW398" s="14" t="s">
        <v>30</v>
      </c>
      <c r="AX398" s="14" t="s">
        <v>77</v>
      </c>
      <c r="AY398" s="245" t="s">
        <v>136</v>
      </c>
    </row>
    <row r="399" spans="1:65" s="15" customFormat="1">
      <c r="B399" s="246"/>
      <c r="C399" s="247"/>
      <c r="D399" s="226" t="s">
        <v>145</v>
      </c>
      <c r="E399" s="248" t="s">
        <v>1</v>
      </c>
      <c r="F399" s="249" t="s">
        <v>151</v>
      </c>
      <c r="G399" s="247"/>
      <c r="H399" s="250">
        <v>1196.05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AT399" s="256" t="s">
        <v>145</v>
      </c>
      <c r="AU399" s="256" t="s">
        <v>143</v>
      </c>
      <c r="AV399" s="15" t="s">
        <v>142</v>
      </c>
      <c r="AW399" s="15" t="s">
        <v>30</v>
      </c>
      <c r="AX399" s="15" t="s">
        <v>12</v>
      </c>
      <c r="AY399" s="256" t="s">
        <v>136</v>
      </c>
    </row>
    <row r="400" spans="1:65" s="2" customFormat="1" ht="16.5" customHeight="1">
      <c r="A400" s="36"/>
      <c r="B400" s="37"/>
      <c r="C400" s="211" t="s">
        <v>458</v>
      </c>
      <c r="D400" s="211" t="s">
        <v>138</v>
      </c>
      <c r="E400" s="212" t="s">
        <v>459</v>
      </c>
      <c r="F400" s="213" t="s">
        <v>460</v>
      </c>
      <c r="G400" s="214" t="s">
        <v>155</v>
      </c>
      <c r="H400" s="215">
        <v>186.08</v>
      </c>
      <c r="I400" s="216"/>
      <c r="J400" s="215">
        <f>ROUND(I400*H400,3)</f>
        <v>0</v>
      </c>
      <c r="K400" s="217"/>
      <c r="L400" s="39"/>
      <c r="M400" s="218" t="s">
        <v>1</v>
      </c>
      <c r="N400" s="219" t="s">
        <v>43</v>
      </c>
      <c r="O400" s="73"/>
      <c r="P400" s="220">
        <f>O400*H400</f>
        <v>0</v>
      </c>
      <c r="Q400" s="220">
        <v>1.0500000000000001E-2</v>
      </c>
      <c r="R400" s="220">
        <f>Q400*H400</f>
        <v>1.9538400000000002</v>
      </c>
      <c r="S400" s="220">
        <v>0</v>
      </c>
      <c r="T400" s="22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22" t="s">
        <v>142</v>
      </c>
      <c r="AT400" s="222" t="s">
        <v>138</v>
      </c>
      <c r="AU400" s="222" t="s">
        <v>143</v>
      </c>
      <c r="AY400" s="18" t="s">
        <v>136</v>
      </c>
      <c r="BE400" s="110">
        <f>IF(N400="základná",J400,0)</f>
        <v>0</v>
      </c>
      <c r="BF400" s="110">
        <f>IF(N400="znížená",J400,0)</f>
        <v>0</v>
      </c>
      <c r="BG400" s="110">
        <f>IF(N400="zákl. prenesená",J400,0)</f>
        <v>0</v>
      </c>
      <c r="BH400" s="110">
        <f>IF(N400="zníž. prenesená",J400,0)</f>
        <v>0</v>
      </c>
      <c r="BI400" s="110">
        <f>IF(N400="nulová",J400,0)</f>
        <v>0</v>
      </c>
      <c r="BJ400" s="18" t="s">
        <v>143</v>
      </c>
      <c r="BK400" s="223">
        <f>ROUND(I400*H400,3)</f>
        <v>0</v>
      </c>
      <c r="BL400" s="18" t="s">
        <v>142</v>
      </c>
      <c r="BM400" s="222" t="s">
        <v>461</v>
      </c>
    </row>
    <row r="401" spans="1:65" s="13" customFormat="1">
      <c r="B401" s="224"/>
      <c r="C401" s="225"/>
      <c r="D401" s="226" t="s">
        <v>145</v>
      </c>
      <c r="E401" s="227" t="s">
        <v>1</v>
      </c>
      <c r="F401" s="228" t="s">
        <v>462</v>
      </c>
      <c r="G401" s="225"/>
      <c r="H401" s="227" t="s">
        <v>1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AT401" s="234" t="s">
        <v>145</v>
      </c>
      <c r="AU401" s="234" t="s">
        <v>143</v>
      </c>
      <c r="AV401" s="13" t="s">
        <v>12</v>
      </c>
      <c r="AW401" s="13" t="s">
        <v>30</v>
      </c>
      <c r="AX401" s="13" t="s">
        <v>77</v>
      </c>
      <c r="AY401" s="234" t="s">
        <v>136</v>
      </c>
    </row>
    <row r="402" spans="1:65" s="14" customFormat="1">
      <c r="B402" s="235"/>
      <c r="C402" s="236"/>
      <c r="D402" s="226" t="s">
        <v>145</v>
      </c>
      <c r="E402" s="237" t="s">
        <v>1</v>
      </c>
      <c r="F402" s="238" t="s">
        <v>463</v>
      </c>
      <c r="G402" s="236"/>
      <c r="H402" s="239">
        <v>49.28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AT402" s="245" t="s">
        <v>145</v>
      </c>
      <c r="AU402" s="245" t="s">
        <v>143</v>
      </c>
      <c r="AV402" s="14" t="s">
        <v>143</v>
      </c>
      <c r="AW402" s="14" t="s">
        <v>30</v>
      </c>
      <c r="AX402" s="14" t="s">
        <v>77</v>
      </c>
      <c r="AY402" s="245" t="s">
        <v>136</v>
      </c>
    </row>
    <row r="403" spans="1:65" s="14" customFormat="1">
      <c r="B403" s="235"/>
      <c r="C403" s="236"/>
      <c r="D403" s="226" t="s">
        <v>145</v>
      </c>
      <c r="E403" s="237" t="s">
        <v>1</v>
      </c>
      <c r="F403" s="238" t="s">
        <v>464</v>
      </c>
      <c r="G403" s="236"/>
      <c r="H403" s="239">
        <v>39.6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145</v>
      </c>
      <c r="AU403" s="245" t="s">
        <v>143</v>
      </c>
      <c r="AV403" s="14" t="s">
        <v>143</v>
      </c>
      <c r="AW403" s="14" t="s">
        <v>30</v>
      </c>
      <c r="AX403" s="14" t="s">
        <v>77</v>
      </c>
      <c r="AY403" s="245" t="s">
        <v>136</v>
      </c>
    </row>
    <row r="404" spans="1:65" s="14" customFormat="1">
      <c r="B404" s="235"/>
      <c r="C404" s="236"/>
      <c r="D404" s="226" t="s">
        <v>145</v>
      </c>
      <c r="E404" s="237" t="s">
        <v>1</v>
      </c>
      <c r="F404" s="238" t="s">
        <v>465</v>
      </c>
      <c r="G404" s="236"/>
      <c r="H404" s="239">
        <v>97.2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145</v>
      </c>
      <c r="AU404" s="245" t="s">
        <v>143</v>
      </c>
      <c r="AV404" s="14" t="s">
        <v>143</v>
      </c>
      <c r="AW404" s="14" t="s">
        <v>30</v>
      </c>
      <c r="AX404" s="14" t="s">
        <v>77</v>
      </c>
      <c r="AY404" s="245" t="s">
        <v>136</v>
      </c>
    </row>
    <row r="405" spans="1:65" s="15" customFormat="1">
      <c r="B405" s="246"/>
      <c r="C405" s="247"/>
      <c r="D405" s="226" t="s">
        <v>145</v>
      </c>
      <c r="E405" s="248" t="s">
        <v>1</v>
      </c>
      <c r="F405" s="249" t="s">
        <v>151</v>
      </c>
      <c r="G405" s="247"/>
      <c r="H405" s="250">
        <v>186.08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145</v>
      </c>
      <c r="AU405" s="256" t="s">
        <v>143</v>
      </c>
      <c r="AV405" s="15" t="s">
        <v>142</v>
      </c>
      <c r="AW405" s="15" t="s">
        <v>30</v>
      </c>
      <c r="AX405" s="15" t="s">
        <v>12</v>
      </c>
      <c r="AY405" s="256" t="s">
        <v>136</v>
      </c>
    </row>
    <row r="406" spans="1:65" s="2" customFormat="1" ht="16.5" customHeight="1">
      <c r="A406" s="36"/>
      <c r="B406" s="37"/>
      <c r="C406" s="211" t="s">
        <v>466</v>
      </c>
      <c r="D406" s="211" t="s">
        <v>138</v>
      </c>
      <c r="E406" s="212" t="s">
        <v>467</v>
      </c>
      <c r="F406" s="213" t="s">
        <v>468</v>
      </c>
      <c r="G406" s="214" t="s">
        <v>155</v>
      </c>
      <c r="H406" s="215">
        <v>186.08</v>
      </c>
      <c r="I406" s="216"/>
      <c r="J406" s="215">
        <f>ROUND(I406*H406,3)</f>
        <v>0</v>
      </c>
      <c r="K406" s="217"/>
      <c r="L406" s="39"/>
      <c r="M406" s="218" t="s">
        <v>1</v>
      </c>
      <c r="N406" s="219" t="s">
        <v>43</v>
      </c>
      <c r="O406" s="73"/>
      <c r="P406" s="220">
        <f>O406*H406</f>
        <v>0</v>
      </c>
      <c r="Q406" s="220">
        <v>2.205E-2</v>
      </c>
      <c r="R406" s="220">
        <f>Q406*H406</f>
        <v>4.1030640000000007</v>
      </c>
      <c r="S406" s="220">
        <v>0</v>
      </c>
      <c r="T406" s="221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22" t="s">
        <v>142</v>
      </c>
      <c r="AT406" s="222" t="s">
        <v>138</v>
      </c>
      <c r="AU406" s="222" t="s">
        <v>143</v>
      </c>
      <c r="AY406" s="18" t="s">
        <v>136</v>
      </c>
      <c r="BE406" s="110">
        <f>IF(N406="základná",J406,0)</f>
        <v>0</v>
      </c>
      <c r="BF406" s="110">
        <f>IF(N406="znížená",J406,0)</f>
        <v>0</v>
      </c>
      <c r="BG406" s="110">
        <f>IF(N406="zákl. prenesená",J406,0)</f>
        <v>0</v>
      </c>
      <c r="BH406" s="110">
        <f>IF(N406="zníž. prenesená",J406,0)</f>
        <v>0</v>
      </c>
      <c r="BI406" s="110">
        <f>IF(N406="nulová",J406,0)</f>
        <v>0</v>
      </c>
      <c r="BJ406" s="18" t="s">
        <v>143</v>
      </c>
      <c r="BK406" s="223">
        <f>ROUND(I406*H406,3)</f>
        <v>0</v>
      </c>
      <c r="BL406" s="18" t="s">
        <v>142</v>
      </c>
      <c r="BM406" s="222" t="s">
        <v>469</v>
      </c>
    </row>
    <row r="407" spans="1:65" s="13" customFormat="1">
      <c r="B407" s="224"/>
      <c r="C407" s="225"/>
      <c r="D407" s="226" t="s">
        <v>145</v>
      </c>
      <c r="E407" s="227" t="s">
        <v>1</v>
      </c>
      <c r="F407" s="228" t="s">
        <v>462</v>
      </c>
      <c r="G407" s="225"/>
      <c r="H407" s="227" t="s">
        <v>1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AT407" s="234" t="s">
        <v>145</v>
      </c>
      <c r="AU407" s="234" t="s">
        <v>143</v>
      </c>
      <c r="AV407" s="13" t="s">
        <v>12</v>
      </c>
      <c r="AW407" s="13" t="s">
        <v>30</v>
      </c>
      <c r="AX407" s="13" t="s">
        <v>77</v>
      </c>
      <c r="AY407" s="234" t="s">
        <v>136</v>
      </c>
    </row>
    <row r="408" spans="1:65" s="14" customFormat="1">
      <c r="B408" s="235"/>
      <c r="C408" s="236"/>
      <c r="D408" s="226" t="s">
        <v>145</v>
      </c>
      <c r="E408" s="237" t="s">
        <v>1</v>
      </c>
      <c r="F408" s="238" t="s">
        <v>463</v>
      </c>
      <c r="G408" s="236"/>
      <c r="H408" s="239">
        <v>49.28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AT408" s="245" t="s">
        <v>145</v>
      </c>
      <c r="AU408" s="245" t="s">
        <v>143</v>
      </c>
      <c r="AV408" s="14" t="s">
        <v>143</v>
      </c>
      <c r="AW408" s="14" t="s">
        <v>30</v>
      </c>
      <c r="AX408" s="14" t="s">
        <v>77</v>
      </c>
      <c r="AY408" s="245" t="s">
        <v>136</v>
      </c>
    </row>
    <row r="409" spans="1:65" s="14" customFormat="1">
      <c r="B409" s="235"/>
      <c r="C409" s="236"/>
      <c r="D409" s="226" t="s">
        <v>145</v>
      </c>
      <c r="E409" s="237" t="s">
        <v>1</v>
      </c>
      <c r="F409" s="238" t="s">
        <v>464</v>
      </c>
      <c r="G409" s="236"/>
      <c r="H409" s="239">
        <v>39.6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145</v>
      </c>
      <c r="AU409" s="245" t="s">
        <v>143</v>
      </c>
      <c r="AV409" s="14" t="s">
        <v>143</v>
      </c>
      <c r="AW409" s="14" t="s">
        <v>30</v>
      </c>
      <c r="AX409" s="14" t="s">
        <v>77</v>
      </c>
      <c r="AY409" s="245" t="s">
        <v>136</v>
      </c>
    </row>
    <row r="410" spans="1:65" s="14" customFormat="1">
      <c r="B410" s="235"/>
      <c r="C410" s="236"/>
      <c r="D410" s="226" t="s">
        <v>145</v>
      </c>
      <c r="E410" s="237" t="s">
        <v>1</v>
      </c>
      <c r="F410" s="238" t="s">
        <v>465</v>
      </c>
      <c r="G410" s="236"/>
      <c r="H410" s="239">
        <v>97.2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145</v>
      </c>
      <c r="AU410" s="245" t="s">
        <v>143</v>
      </c>
      <c r="AV410" s="14" t="s">
        <v>143</v>
      </c>
      <c r="AW410" s="14" t="s">
        <v>30</v>
      </c>
      <c r="AX410" s="14" t="s">
        <v>77</v>
      </c>
      <c r="AY410" s="245" t="s">
        <v>136</v>
      </c>
    </row>
    <row r="411" spans="1:65" s="15" customFormat="1">
      <c r="B411" s="246"/>
      <c r="C411" s="247"/>
      <c r="D411" s="226" t="s">
        <v>145</v>
      </c>
      <c r="E411" s="248" t="s">
        <v>1</v>
      </c>
      <c r="F411" s="249" t="s">
        <v>151</v>
      </c>
      <c r="G411" s="247"/>
      <c r="H411" s="250">
        <v>186.08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145</v>
      </c>
      <c r="AU411" s="256" t="s">
        <v>143</v>
      </c>
      <c r="AV411" s="15" t="s">
        <v>142</v>
      </c>
      <c r="AW411" s="15" t="s">
        <v>30</v>
      </c>
      <c r="AX411" s="15" t="s">
        <v>12</v>
      </c>
      <c r="AY411" s="256" t="s">
        <v>136</v>
      </c>
    </row>
    <row r="412" spans="1:65" s="2" customFormat="1" ht="16.5" customHeight="1">
      <c r="A412" s="36"/>
      <c r="B412" s="37"/>
      <c r="C412" s="211" t="s">
        <v>470</v>
      </c>
      <c r="D412" s="211" t="s">
        <v>138</v>
      </c>
      <c r="E412" s="212" t="s">
        <v>471</v>
      </c>
      <c r="F412" s="213" t="s">
        <v>472</v>
      </c>
      <c r="G412" s="214" t="s">
        <v>155</v>
      </c>
      <c r="H412" s="215">
        <v>186.08</v>
      </c>
      <c r="I412" s="216"/>
      <c r="J412" s="215">
        <f>ROUND(I412*H412,3)</f>
        <v>0</v>
      </c>
      <c r="K412" s="217"/>
      <c r="L412" s="39"/>
      <c r="M412" s="218" t="s">
        <v>1</v>
      </c>
      <c r="N412" s="219" t="s">
        <v>43</v>
      </c>
      <c r="O412" s="73"/>
      <c r="P412" s="220">
        <f>O412*H412</f>
        <v>0</v>
      </c>
      <c r="Q412" s="220">
        <v>4.7200000000000002E-3</v>
      </c>
      <c r="R412" s="220">
        <f>Q412*H412</f>
        <v>0.87829760000000012</v>
      </c>
      <c r="S412" s="220">
        <v>0</v>
      </c>
      <c r="T412" s="221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22" t="s">
        <v>142</v>
      </c>
      <c r="AT412" s="222" t="s">
        <v>138</v>
      </c>
      <c r="AU412" s="222" t="s">
        <v>143</v>
      </c>
      <c r="AY412" s="18" t="s">
        <v>136</v>
      </c>
      <c r="BE412" s="110">
        <f>IF(N412="základná",J412,0)</f>
        <v>0</v>
      </c>
      <c r="BF412" s="110">
        <f>IF(N412="znížená",J412,0)</f>
        <v>0</v>
      </c>
      <c r="BG412" s="110">
        <f>IF(N412="zákl. prenesená",J412,0)</f>
        <v>0</v>
      </c>
      <c r="BH412" s="110">
        <f>IF(N412="zníž. prenesená",J412,0)</f>
        <v>0</v>
      </c>
      <c r="BI412" s="110">
        <f>IF(N412="nulová",J412,0)</f>
        <v>0</v>
      </c>
      <c r="BJ412" s="18" t="s">
        <v>143</v>
      </c>
      <c r="BK412" s="223">
        <f>ROUND(I412*H412,3)</f>
        <v>0</v>
      </c>
      <c r="BL412" s="18" t="s">
        <v>142</v>
      </c>
      <c r="BM412" s="222" t="s">
        <v>473</v>
      </c>
    </row>
    <row r="413" spans="1:65" s="13" customFormat="1">
      <c r="B413" s="224"/>
      <c r="C413" s="225"/>
      <c r="D413" s="226" t="s">
        <v>145</v>
      </c>
      <c r="E413" s="227" t="s">
        <v>1</v>
      </c>
      <c r="F413" s="228" t="s">
        <v>462</v>
      </c>
      <c r="G413" s="225"/>
      <c r="H413" s="227" t="s">
        <v>1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AT413" s="234" t="s">
        <v>145</v>
      </c>
      <c r="AU413" s="234" t="s">
        <v>143</v>
      </c>
      <c r="AV413" s="13" t="s">
        <v>12</v>
      </c>
      <c r="AW413" s="13" t="s">
        <v>30</v>
      </c>
      <c r="AX413" s="13" t="s">
        <v>77</v>
      </c>
      <c r="AY413" s="234" t="s">
        <v>136</v>
      </c>
    </row>
    <row r="414" spans="1:65" s="14" customFormat="1">
      <c r="B414" s="235"/>
      <c r="C414" s="236"/>
      <c r="D414" s="226" t="s">
        <v>145</v>
      </c>
      <c r="E414" s="237" t="s">
        <v>1</v>
      </c>
      <c r="F414" s="238" t="s">
        <v>463</v>
      </c>
      <c r="G414" s="236"/>
      <c r="H414" s="239">
        <v>49.28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145</v>
      </c>
      <c r="AU414" s="245" t="s">
        <v>143</v>
      </c>
      <c r="AV414" s="14" t="s">
        <v>143</v>
      </c>
      <c r="AW414" s="14" t="s">
        <v>30</v>
      </c>
      <c r="AX414" s="14" t="s">
        <v>77</v>
      </c>
      <c r="AY414" s="245" t="s">
        <v>136</v>
      </c>
    </row>
    <row r="415" spans="1:65" s="14" customFormat="1">
      <c r="B415" s="235"/>
      <c r="C415" s="236"/>
      <c r="D415" s="226" t="s">
        <v>145</v>
      </c>
      <c r="E415" s="237" t="s">
        <v>1</v>
      </c>
      <c r="F415" s="238" t="s">
        <v>464</v>
      </c>
      <c r="G415" s="236"/>
      <c r="H415" s="239">
        <v>39.6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145</v>
      </c>
      <c r="AU415" s="245" t="s">
        <v>143</v>
      </c>
      <c r="AV415" s="14" t="s">
        <v>143</v>
      </c>
      <c r="AW415" s="14" t="s">
        <v>30</v>
      </c>
      <c r="AX415" s="14" t="s">
        <v>77</v>
      </c>
      <c r="AY415" s="245" t="s">
        <v>136</v>
      </c>
    </row>
    <row r="416" spans="1:65" s="14" customFormat="1">
      <c r="B416" s="235"/>
      <c r="C416" s="236"/>
      <c r="D416" s="226" t="s">
        <v>145</v>
      </c>
      <c r="E416" s="237" t="s">
        <v>1</v>
      </c>
      <c r="F416" s="238" t="s">
        <v>465</v>
      </c>
      <c r="G416" s="236"/>
      <c r="H416" s="239">
        <v>97.2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AT416" s="245" t="s">
        <v>145</v>
      </c>
      <c r="AU416" s="245" t="s">
        <v>143</v>
      </c>
      <c r="AV416" s="14" t="s">
        <v>143</v>
      </c>
      <c r="AW416" s="14" t="s">
        <v>30</v>
      </c>
      <c r="AX416" s="14" t="s">
        <v>77</v>
      </c>
      <c r="AY416" s="245" t="s">
        <v>136</v>
      </c>
    </row>
    <row r="417" spans="1:65" s="15" customFormat="1">
      <c r="B417" s="246"/>
      <c r="C417" s="247"/>
      <c r="D417" s="226" t="s">
        <v>145</v>
      </c>
      <c r="E417" s="248" t="s">
        <v>1</v>
      </c>
      <c r="F417" s="249" t="s">
        <v>151</v>
      </c>
      <c r="G417" s="247"/>
      <c r="H417" s="250">
        <v>186.08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AT417" s="256" t="s">
        <v>145</v>
      </c>
      <c r="AU417" s="256" t="s">
        <v>143</v>
      </c>
      <c r="AV417" s="15" t="s">
        <v>142</v>
      </c>
      <c r="AW417" s="15" t="s">
        <v>30</v>
      </c>
      <c r="AX417" s="15" t="s">
        <v>12</v>
      </c>
      <c r="AY417" s="256" t="s">
        <v>136</v>
      </c>
    </row>
    <row r="418" spans="1:65" s="2" customFormat="1" ht="16.5" customHeight="1">
      <c r="A418" s="36"/>
      <c r="B418" s="37"/>
      <c r="C418" s="211" t="s">
        <v>474</v>
      </c>
      <c r="D418" s="211" t="s">
        <v>138</v>
      </c>
      <c r="E418" s="212" t="s">
        <v>475</v>
      </c>
      <c r="F418" s="213" t="s">
        <v>476</v>
      </c>
      <c r="G418" s="214" t="s">
        <v>141</v>
      </c>
      <c r="H418" s="215">
        <v>10310.5</v>
      </c>
      <c r="I418" s="216"/>
      <c r="J418" s="215">
        <f>ROUND(I418*H418,3)</f>
        <v>0</v>
      </c>
      <c r="K418" s="217"/>
      <c r="L418" s="39"/>
      <c r="M418" s="218" t="s">
        <v>1</v>
      </c>
      <c r="N418" s="219" t="s">
        <v>43</v>
      </c>
      <c r="O418" s="73"/>
      <c r="P418" s="220">
        <f>O418*H418</f>
        <v>0</v>
      </c>
      <c r="Q418" s="220">
        <v>1E-3</v>
      </c>
      <c r="R418" s="220">
        <f>Q418*H418</f>
        <v>10.310499999999999</v>
      </c>
      <c r="S418" s="220">
        <v>0</v>
      </c>
      <c r="T418" s="221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22" t="s">
        <v>142</v>
      </c>
      <c r="AT418" s="222" t="s">
        <v>138</v>
      </c>
      <c r="AU418" s="222" t="s">
        <v>143</v>
      </c>
      <c r="AY418" s="18" t="s">
        <v>136</v>
      </c>
      <c r="BE418" s="110">
        <f>IF(N418="základná",J418,0)</f>
        <v>0</v>
      </c>
      <c r="BF418" s="110">
        <f>IF(N418="znížená",J418,0)</f>
        <v>0</v>
      </c>
      <c r="BG418" s="110">
        <f>IF(N418="zákl. prenesená",J418,0)</f>
        <v>0</v>
      </c>
      <c r="BH418" s="110">
        <f>IF(N418="zníž. prenesená",J418,0)</f>
        <v>0</v>
      </c>
      <c r="BI418" s="110">
        <f>IF(N418="nulová",J418,0)</f>
        <v>0</v>
      </c>
      <c r="BJ418" s="18" t="s">
        <v>143</v>
      </c>
      <c r="BK418" s="223">
        <f>ROUND(I418*H418,3)</f>
        <v>0</v>
      </c>
      <c r="BL418" s="18" t="s">
        <v>142</v>
      </c>
      <c r="BM418" s="222" t="s">
        <v>477</v>
      </c>
    </row>
    <row r="419" spans="1:65" s="13" customFormat="1">
      <c r="B419" s="224"/>
      <c r="C419" s="225"/>
      <c r="D419" s="226" t="s">
        <v>145</v>
      </c>
      <c r="E419" s="227" t="s">
        <v>1</v>
      </c>
      <c r="F419" s="228" t="s">
        <v>478</v>
      </c>
      <c r="G419" s="225"/>
      <c r="H419" s="227" t="s">
        <v>1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AT419" s="234" t="s">
        <v>145</v>
      </c>
      <c r="AU419" s="234" t="s">
        <v>143</v>
      </c>
      <c r="AV419" s="13" t="s">
        <v>12</v>
      </c>
      <c r="AW419" s="13" t="s">
        <v>30</v>
      </c>
      <c r="AX419" s="13" t="s">
        <v>77</v>
      </c>
      <c r="AY419" s="234" t="s">
        <v>136</v>
      </c>
    </row>
    <row r="420" spans="1:65" s="14" customFormat="1">
      <c r="B420" s="235"/>
      <c r="C420" s="236"/>
      <c r="D420" s="226" t="s">
        <v>145</v>
      </c>
      <c r="E420" s="237" t="s">
        <v>1</v>
      </c>
      <c r="F420" s="238" t="s">
        <v>479</v>
      </c>
      <c r="G420" s="236"/>
      <c r="H420" s="239">
        <v>164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AT420" s="245" t="s">
        <v>145</v>
      </c>
      <c r="AU420" s="245" t="s">
        <v>143</v>
      </c>
      <c r="AV420" s="14" t="s">
        <v>143</v>
      </c>
      <c r="AW420" s="14" t="s">
        <v>30</v>
      </c>
      <c r="AX420" s="14" t="s">
        <v>77</v>
      </c>
      <c r="AY420" s="245" t="s">
        <v>136</v>
      </c>
    </row>
    <row r="421" spans="1:65" s="14" customFormat="1">
      <c r="B421" s="235"/>
      <c r="C421" s="236"/>
      <c r="D421" s="226" t="s">
        <v>145</v>
      </c>
      <c r="E421" s="237" t="s">
        <v>1</v>
      </c>
      <c r="F421" s="238" t="s">
        <v>480</v>
      </c>
      <c r="G421" s="236"/>
      <c r="H421" s="239">
        <v>306.60000000000002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AT421" s="245" t="s">
        <v>145</v>
      </c>
      <c r="AU421" s="245" t="s">
        <v>143</v>
      </c>
      <c r="AV421" s="14" t="s">
        <v>143</v>
      </c>
      <c r="AW421" s="14" t="s">
        <v>30</v>
      </c>
      <c r="AX421" s="14" t="s">
        <v>77</v>
      </c>
      <c r="AY421" s="245" t="s">
        <v>136</v>
      </c>
    </row>
    <row r="422" spans="1:65" s="14" customFormat="1">
      <c r="B422" s="235"/>
      <c r="C422" s="236"/>
      <c r="D422" s="226" t="s">
        <v>145</v>
      </c>
      <c r="E422" s="237" t="s">
        <v>1</v>
      </c>
      <c r="F422" s="238" t="s">
        <v>481</v>
      </c>
      <c r="G422" s="236"/>
      <c r="H422" s="239">
        <v>363.3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AT422" s="245" t="s">
        <v>145</v>
      </c>
      <c r="AU422" s="245" t="s">
        <v>143</v>
      </c>
      <c r="AV422" s="14" t="s">
        <v>143</v>
      </c>
      <c r="AW422" s="14" t="s">
        <v>30</v>
      </c>
      <c r="AX422" s="14" t="s">
        <v>77</v>
      </c>
      <c r="AY422" s="245" t="s">
        <v>136</v>
      </c>
    </row>
    <row r="423" spans="1:65" s="14" customFormat="1">
      <c r="B423" s="235"/>
      <c r="C423" s="236"/>
      <c r="D423" s="226" t="s">
        <v>145</v>
      </c>
      <c r="E423" s="237" t="s">
        <v>1</v>
      </c>
      <c r="F423" s="238" t="s">
        <v>482</v>
      </c>
      <c r="G423" s="236"/>
      <c r="H423" s="239">
        <v>469.3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AT423" s="245" t="s">
        <v>145</v>
      </c>
      <c r="AU423" s="245" t="s">
        <v>143</v>
      </c>
      <c r="AV423" s="14" t="s">
        <v>143</v>
      </c>
      <c r="AW423" s="14" t="s">
        <v>30</v>
      </c>
      <c r="AX423" s="14" t="s">
        <v>77</v>
      </c>
      <c r="AY423" s="245" t="s">
        <v>136</v>
      </c>
    </row>
    <row r="424" spans="1:65" s="14" customFormat="1">
      <c r="B424" s="235"/>
      <c r="C424" s="236"/>
      <c r="D424" s="226" t="s">
        <v>145</v>
      </c>
      <c r="E424" s="237" t="s">
        <v>1</v>
      </c>
      <c r="F424" s="238" t="s">
        <v>483</v>
      </c>
      <c r="G424" s="236"/>
      <c r="H424" s="239">
        <v>717.5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AT424" s="245" t="s">
        <v>145</v>
      </c>
      <c r="AU424" s="245" t="s">
        <v>143</v>
      </c>
      <c r="AV424" s="14" t="s">
        <v>143</v>
      </c>
      <c r="AW424" s="14" t="s">
        <v>30</v>
      </c>
      <c r="AX424" s="14" t="s">
        <v>77</v>
      </c>
      <c r="AY424" s="245" t="s">
        <v>136</v>
      </c>
    </row>
    <row r="425" spans="1:65" s="16" customFormat="1">
      <c r="B425" s="257"/>
      <c r="C425" s="258"/>
      <c r="D425" s="226" t="s">
        <v>145</v>
      </c>
      <c r="E425" s="259" t="s">
        <v>1</v>
      </c>
      <c r="F425" s="260" t="s">
        <v>171</v>
      </c>
      <c r="G425" s="258"/>
      <c r="H425" s="261">
        <v>2020.7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AT425" s="267" t="s">
        <v>145</v>
      </c>
      <c r="AU425" s="267" t="s">
        <v>143</v>
      </c>
      <c r="AV425" s="16" t="s">
        <v>163</v>
      </c>
      <c r="AW425" s="16" t="s">
        <v>30</v>
      </c>
      <c r="AX425" s="16" t="s">
        <v>77</v>
      </c>
      <c r="AY425" s="267" t="s">
        <v>136</v>
      </c>
    </row>
    <row r="426" spans="1:65" s="13" customFormat="1">
      <c r="B426" s="224"/>
      <c r="C426" s="225"/>
      <c r="D426" s="226" t="s">
        <v>145</v>
      </c>
      <c r="E426" s="227" t="s">
        <v>1</v>
      </c>
      <c r="F426" s="228" t="s">
        <v>484</v>
      </c>
      <c r="G426" s="225"/>
      <c r="H426" s="227" t="s">
        <v>1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AT426" s="234" t="s">
        <v>145</v>
      </c>
      <c r="AU426" s="234" t="s">
        <v>143</v>
      </c>
      <c r="AV426" s="13" t="s">
        <v>12</v>
      </c>
      <c r="AW426" s="13" t="s">
        <v>30</v>
      </c>
      <c r="AX426" s="13" t="s">
        <v>77</v>
      </c>
      <c r="AY426" s="234" t="s">
        <v>136</v>
      </c>
    </row>
    <row r="427" spans="1:65" s="14" customFormat="1">
      <c r="B427" s="235"/>
      <c r="C427" s="236"/>
      <c r="D427" s="226" t="s">
        <v>145</v>
      </c>
      <c r="E427" s="237" t="s">
        <v>1</v>
      </c>
      <c r="F427" s="238" t="s">
        <v>485</v>
      </c>
      <c r="G427" s="236"/>
      <c r="H427" s="239">
        <v>271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AT427" s="245" t="s">
        <v>145</v>
      </c>
      <c r="AU427" s="245" t="s">
        <v>143</v>
      </c>
      <c r="AV427" s="14" t="s">
        <v>143</v>
      </c>
      <c r="AW427" s="14" t="s">
        <v>30</v>
      </c>
      <c r="AX427" s="14" t="s">
        <v>77</v>
      </c>
      <c r="AY427" s="245" t="s">
        <v>136</v>
      </c>
    </row>
    <row r="428" spans="1:65" s="14" customFormat="1">
      <c r="B428" s="235"/>
      <c r="C428" s="236"/>
      <c r="D428" s="226" t="s">
        <v>145</v>
      </c>
      <c r="E428" s="237" t="s">
        <v>1</v>
      </c>
      <c r="F428" s="238" t="s">
        <v>486</v>
      </c>
      <c r="G428" s="236"/>
      <c r="H428" s="239">
        <v>540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AT428" s="245" t="s">
        <v>145</v>
      </c>
      <c r="AU428" s="245" t="s">
        <v>143</v>
      </c>
      <c r="AV428" s="14" t="s">
        <v>143</v>
      </c>
      <c r="AW428" s="14" t="s">
        <v>30</v>
      </c>
      <c r="AX428" s="14" t="s">
        <v>77</v>
      </c>
      <c r="AY428" s="245" t="s">
        <v>136</v>
      </c>
    </row>
    <row r="429" spans="1:65" s="14" customFormat="1">
      <c r="B429" s="235"/>
      <c r="C429" s="236"/>
      <c r="D429" s="226" t="s">
        <v>145</v>
      </c>
      <c r="E429" s="237" t="s">
        <v>1</v>
      </c>
      <c r="F429" s="238" t="s">
        <v>487</v>
      </c>
      <c r="G429" s="236"/>
      <c r="H429" s="239">
        <v>1425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AT429" s="245" t="s">
        <v>145</v>
      </c>
      <c r="AU429" s="245" t="s">
        <v>143</v>
      </c>
      <c r="AV429" s="14" t="s">
        <v>143</v>
      </c>
      <c r="AW429" s="14" t="s">
        <v>30</v>
      </c>
      <c r="AX429" s="14" t="s">
        <v>77</v>
      </c>
      <c r="AY429" s="245" t="s">
        <v>136</v>
      </c>
    </row>
    <row r="430" spans="1:65" s="14" customFormat="1">
      <c r="B430" s="235"/>
      <c r="C430" s="236"/>
      <c r="D430" s="226" t="s">
        <v>145</v>
      </c>
      <c r="E430" s="237" t="s">
        <v>1</v>
      </c>
      <c r="F430" s="238" t="s">
        <v>488</v>
      </c>
      <c r="G430" s="236"/>
      <c r="H430" s="239">
        <v>1585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145</v>
      </c>
      <c r="AU430" s="245" t="s">
        <v>143</v>
      </c>
      <c r="AV430" s="14" t="s">
        <v>143</v>
      </c>
      <c r="AW430" s="14" t="s">
        <v>30</v>
      </c>
      <c r="AX430" s="14" t="s">
        <v>77</v>
      </c>
      <c r="AY430" s="245" t="s">
        <v>136</v>
      </c>
    </row>
    <row r="431" spans="1:65" s="14" customFormat="1">
      <c r="B431" s="235"/>
      <c r="C431" s="236"/>
      <c r="D431" s="226" t="s">
        <v>145</v>
      </c>
      <c r="E431" s="237" t="s">
        <v>1</v>
      </c>
      <c r="F431" s="238" t="s">
        <v>489</v>
      </c>
      <c r="G431" s="236"/>
      <c r="H431" s="239">
        <v>2139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AT431" s="245" t="s">
        <v>145</v>
      </c>
      <c r="AU431" s="245" t="s">
        <v>143</v>
      </c>
      <c r="AV431" s="14" t="s">
        <v>143</v>
      </c>
      <c r="AW431" s="14" t="s">
        <v>30</v>
      </c>
      <c r="AX431" s="14" t="s">
        <v>77</v>
      </c>
      <c r="AY431" s="245" t="s">
        <v>136</v>
      </c>
    </row>
    <row r="432" spans="1:65" s="16" customFormat="1">
      <c r="B432" s="257"/>
      <c r="C432" s="258"/>
      <c r="D432" s="226" t="s">
        <v>145</v>
      </c>
      <c r="E432" s="259" t="s">
        <v>1</v>
      </c>
      <c r="F432" s="260" t="s">
        <v>171</v>
      </c>
      <c r="G432" s="258"/>
      <c r="H432" s="261">
        <v>5960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AT432" s="267" t="s">
        <v>145</v>
      </c>
      <c r="AU432" s="267" t="s">
        <v>143</v>
      </c>
      <c r="AV432" s="16" t="s">
        <v>163</v>
      </c>
      <c r="AW432" s="16" t="s">
        <v>30</v>
      </c>
      <c r="AX432" s="16" t="s">
        <v>77</v>
      </c>
      <c r="AY432" s="267" t="s">
        <v>136</v>
      </c>
    </row>
    <row r="433" spans="1:65" s="13" customFormat="1">
      <c r="B433" s="224"/>
      <c r="C433" s="225"/>
      <c r="D433" s="226" t="s">
        <v>145</v>
      </c>
      <c r="E433" s="227" t="s">
        <v>1</v>
      </c>
      <c r="F433" s="228" t="s">
        <v>490</v>
      </c>
      <c r="G433" s="225"/>
      <c r="H433" s="227" t="s">
        <v>1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AT433" s="234" t="s">
        <v>145</v>
      </c>
      <c r="AU433" s="234" t="s">
        <v>143</v>
      </c>
      <c r="AV433" s="13" t="s">
        <v>12</v>
      </c>
      <c r="AW433" s="13" t="s">
        <v>30</v>
      </c>
      <c r="AX433" s="13" t="s">
        <v>77</v>
      </c>
      <c r="AY433" s="234" t="s">
        <v>136</v>
      </c>
    </row>
    <row r="434" spans="1:65" s="14" customFormat="1">
      <c r="B434" s="235"/>
      <c r="C434" s="236"/>
      <c r="D434" s="226" t="s">
        <v>145</v>
      </c>
      <c r="E434" s="237" t="s">
        <v>1</v>
      </c>
      <c r="F434" s="238" t="s">
        <v>491</v>
      </c>
      <c r="G434" s="236"/>
      <c r="H434" s="239">
        <v>54.2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AT434" s="245" t="s">
        <v>145</v>
      </c>
      <c r="AU434" s="245" t="s">
        <v>143</v>
      </c>
      <c r="AV434" s="14" t="s">
        <v>143</v>
      </c>
      <c r="AW434" s="14" t="s">
        <v>30</v>
      </c>
      <c r="AX434" s="14" t="s">
        <v>77</v>
      </c>
      <c r="AY434" s="245" t="s">
        <v>136</v>
      </c>
    </row>
    <row r="435" spans="1:65" s="14" customFormat="1">
      <c r="B435" s="235"/>
      <c r="C435" s="236"/>
      <c r="D435" s="226" t="s">
        <v>145</v>
      </c>
      <c r="E435" s="237" t="s">
        <v>1</v>
      </c>
      <c r="F435" s="238" t="s">
        <v>492</v>
      </c>
      <c r="G435" s="236"/>
      <c r="H435" s="239">
        <v>216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145</v>
      </c>
      <c r="AU435" s="245" t="s">
        <v>143</v>
      </c>
      <c r="AV435" s="14" t="s">
        <v>143</v>
      </c>
      <c r="AW435" s="14" t="s">
        <v>30</v>
      </c>
      <c r="AX435" s="14" t="s">
        <v>77</v>
      </c>
      <c r="AY435" s="245" t="s">
        <v>136</v>
      </c>
    </row>
    <row r="436" spans="1:65" s="14" customFormat="1">
      <c r="B436" s="235"/>
      <c r="C436" s="236"/>
      <c r="D436" s="226" t="s">
        <v>145</v>
      </c>
      <c r="E436" s="237" t="s">
        <v>1</v>
      </c>
      <c r="F436" s="238" t="s">
        <v>493</v>
      </c>
      <c r="G436" s="236"/>
      <c r="H436" s="239">
        <v>570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AT436" s="245" t="s">
        <v>145</v>
      </c>
      <c r="AU436" s="245" t="s">
        <v>143</v>
      </c>
      <c r="AV436" s="14" t="s">
        <v>143</v>
      </c>
      <c r="AW436" s="14" t="s">
        <v>30</v>
      </c>
      <c r="AX436" s="14" t="s">
        <v>77</v>
      </c>
      <c r="AY436" s="245" t="s">
        <v>136</v>
      </c>
    </row>
    <row r="437" spans="1:65" s="14" customFormat="1">
      <c r="B437" s="235"/>
      <c r="C437" s="236"/>
      <c r="D437" s="226" t="s">
        <v>145</v>
      </c>
      <c r="E437" s="237" t="s">
        <v>1</v>
      </c>
      <c r="F437" s="238" t="s">
        <v>494</v>
      </c>
      <c r="G437" s="236"/>
      <c r="H437" s="239">
        <v>634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145</v>
      </c>
      <c r="AU437" s="245" t="s">
        <v>143</v>
      </c>
      <c r="AV437" s="14" t="s">
        <v>143</v>
      </c>
      <c r="AW437" s="14" t="s">
        <v>30</v>
      </c>
      <c r="AX437" s="14" t="s">
        <v>77</v>
      </c>
      <c r="AY437" s="245" t="s">
        <v>136</v>
      </c>
    </row>
    <row r="438" spans="1:65" s="14" customFormat="1">
      <c r="B438" s="235"/>
      <c r="C438" s="236"/>
      <c r="D438" s="226" t="s">
        <v>145</v>
      </c>
      <c r="E438" s="237" t="s">
        <v>1</v>
      </c>
      <c r="F438" s="238" t="s">
        <v>495</v>
      </c>
      <c r="G438" s="236"/>
      <c r="H438" s="239">
        <v>855.6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AT438" s="245" t="s">
        <v>145</v>
      </c>
      <c r="AU438" s="245" t="s">
        <v>143</v>
      </c>
      <c r="AV438" s="14" t="s">
        <v>143</v>
      </c>
      <c r="AW438" s="14" t="s">
        <v>30</v>
      </c>
      <c r="AX438" s="14" t="s">
        <v>77</v>
      </c>
      <c r="AY438" s="245" t="s">
        <v>136</v>
      </c>
    </row>
    <row r="439" spans="1:65" s="16" customFormat="1">
      <c r="B439" s="257"/>
      <c r="C439" s="258"/>
      <c r="D439" s="226" t="s">
        <v>145</v>
      </c>
      <c r="E439" s="259" t="s">
        <v>1</v>
      </c>
      <c r="F439" s="260" t="s">
        <v>171</v>
      </c>
      <c r="G439" s="258"/>
      <c r="H439" s="261">
        <v>2329.8000000000002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AT439" s="267" t="s">
        <v>145</v>
      </c>
      <c r="AU439" s="267" t="s">
        <v>143</v>
      </c>
      <c r="AV439" s="16" t="s">
        <v>163</v>
      </c>
      <c r="AW439" s="16" t="s">
        <v>30</v>
      </c>
      <c r="AX439" s="16" t="s">
        <v>77</v>
      </c>
      <c r="AY439" s="267" t="s">
        <v>136</v>
      </c>
    </row>
    <row r="440" spans="1:65" s="15" customFormat="1">
      <c r="B440" s="246"/>
      <c r="C440" s="247"/>
      <c r="D440" s="226" t="s">
        <v>145</v>
      </c>
      <c r="E440" s="248" t="s">
        <v>1</v>
      </c>
      <c r="F440" s="249" t="s">
        <v>151</v>
      </c>
      <c r="G440" s="247"/>
      <c r="H440" s="250">
        <v>10310.5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AT440" s="256" t="s">
        <v>145</v>
      </c>
      <c r="AU440" s="256" t="s">
        <v>143</v>
      </c>
      <c r="AV440" s="15" t="s">
        <v>142</v>
      </c>
      <c r="AW440" s="15" t="s">
        <v>30</v>
      </c>
      <c r="AX440" s="15" t="s">
        <v>12</v>
      </c>
      <c r="AY440" s="256" t="s">
        <v>136</v>
      </c>
    </row>
    <row r="441" spans="1:65" s="2" customFormat="1" ht="16.5" customHeight="1">
      <c r="A441" s="36"/>
      <c r="B441" s="37"/>
      <c r="C441" s="211" t="s">
        <v>496</v>
      </c>
      <c r="D441" s="211" t="s">
        <v>138</v>
      </c>
      <c r="E441" s="212" t="s">
        <v>497</v>
      </c>
      <c r="F441" s="213" t="s">
        <v>498</v>
      </c>
      <c r="G441" s="214" t="s">
        <v>141</v>
      </c>
      <c r="H441" s="215">
        <v>492</v>
      </c>
      <c r="I441" s="216"/>
      <c r="J441" s="215">
        <f>ROUND(I441*H441,3)</f>
        <v>0</v>
      </c>
      <c r="K441" s="217"/>
      <c r="L441" s="39"/>
      <c r="M441" s="218" t="s">
        <v>1</v>
      </c>
      <c r="N441" s="219" t="s">
        <v>43</v>
      </c>
      <c r="O441" s="73"/>
      <c r="P441" s="220">
        <f>O441*H441</f>
        <v>0</v>
      </c>
      <c r="Q441" s="220">
        <v>1E-3</v>
      </c>
      <c r="R441" s="220">
        <f>Q441*H441</f>
        <v>0.49199999999999999</v>
      </c>
      <c r="S441" s="220">
        <v>0</v>
      </c>
      <c r="T441" s="221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22" t="s">
        <v>142</v>
      </c>
      <c r="AT441" s="222" t="s">
        <v>138</v>
      </c>
      <c r="AU441" s="222" t="s">
        <v>143</v>
      </c>
      <c r="AY441" s="18" t="s">
        <v>136</v>
      </c>
      <c r="BE441" s="110">
        <f>IF(N441="základná",J441,0)</f>
        <v>0</v>
      </c>
      <c r="BF441" s="110">
        <f>IF(N441="znížená",J441,0)</f>
        <v>0</v>
      </c>
      <c r="BG441" s="110">
        <f>IF(N441="zákl. prenesená",J441,0)</f>
        <v>0</v>
      </c>
      <c r="BH441" s="110">
        <f>IF(N441="zníž. prenesená",J441,0)</f>
        <v>0</v>
      </c>
      <c r="BI441" s="110">
        <f>IF(N441="nulová",J441,0)</f>
        <v>0</v>
      </c>
      <c r="BJ441" s="18" t="s">
        <v>143</v>
      </c>
      <c r="BK441" s="223">
        <f>ROUND(I441*H441,3)</f>
        <v>0</v>
      </c>
      <c r="BL441" s="18" t="s">
        <v>142</v>
      </c>
      <c r="BM441" s="222" t="s">
        <v>499</v>
      </c>
    </row>
    <row r="442" spans="1:65" s="13" customFormat="1">
      <c r="B442" s="224"/>
      <c r="C442" s="225"/>
      <c r="D442" s="226" t="s">
        <v>145</v>
      </c>
      <c r="E442" s="227" t="s">
        <v>1</v>
      </c>
      <c r="F442" s="228" t="s">
        <v>500</v>
      </c>
      <c r="G442" s="225"/>
      <c r="H442" s="227" t="s">
        <v>1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AT442" s="234" t="s">
        <v>145</v>
      </c>
      <c r="AU442" s="234" t="s">
        <v>143</v>
      </c>
      <c r="AV442" s="13" t="s">
        <v>12</v>
      </c>
      <c r="AW442" s="13" t="s">
        <v>30</v>
      </c>
      <c r="AX442" s="13" t="s">
        <v>77</v>
      </c>
      <c r="AY442" s="234" t="s">
        <v>136</v>
      </c>
    </row>
    <row r="443" spans="1:65" s="14" customFormat="1">
      <c r="B443" s="235"/>
      <c r="C443" s="236"/>
      <c r="D443" s="226" t="s">
        <v>145</v>
      </c>
      <c r="E443" s="237" t="s">
        <v>1</v>
      </c>
      <c r="F443" s="238" t="s">
        <v>501</v>
      </c>
      <c r="G443" s="236"/>
      <c r="H443" s="239">
        <v>55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AT443" s="245" t="s">
        <v>145</v>
      </c>
      <c r="AU443" s="245" t="s">
        <v>143</v>
      </c>
      <c r="AV443" s="14" t="s">
        <v>143</v>
      </c>
      <c r="AW443" s="14" t="s">
        <v>30</v>
      </c>
      <c r="AX443" s="14" t="s">
        <v>77</v>
      </c>
      <c r="AY443" s="245" t="s">
        <v>136</v>
      </c>
    </row>
    <row r="444" spans="1:65" s="14" customFormat="1">
      <c r="B444" s="235"/>
      <c r="C444" s="236"/>
      <c r="D444" s="226" t="s">
        <v>145</v>
      </c>
      <c r="E444" s="237" t="s">
        <v>1</v>
      </c>
      <c r="F444" s="238" t="s">
        <v>502</v>
      </c>
      <c r="G444" s="236"/>
      <c r="H444" s="239">
        <v>80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AT444" s="245" t="s">
        <v>145</v>
      </c>
      <c r="AU444" s="245" t="s">
        <v>143</v>
      </c>
      <c r="AV444" s="14" t="s">
        <v>143</v>
      </c>
      <c r="AW444" s="14" t="s">
        <v>30</v>
      </c>
      <c r="AX444" s="14" t="s">
        <v>77</v>
      </c>
      <c r="AY444" s="245" t="s">
        <v>136</v>
      </c>
    </row>
    <row r="445" spans="1:65" s="14" customFormat="1">
      <c r="B445" s="235"/>
      <c r="C445" s="236"/>
      <c r="D445" s="226" t="s">
        <v>145</v>
      </c>
      <c r="E445" s="237" t="s">
        <v>1</v>
      </c>
      <c r="F445" s="238" t="s">
        <v>503</v>
      </c>
      <c r="G445" s="236"/>
      <c r="H445" s="239">
        <v>357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AT445" s="245" t="s">
        <v>145</v>
      </c>
      <c r="AU445" s="245" t="s">
        <v>143</v>
      </c>
      <c r="AV445" s="14" t="s">
        <v>143</v>
      </c>
      <c r="AW445" s="14" t="s">
        <v>30</v>
      </c>
      <c r="AX445" s="14" t="s">
        <v>77</v>
      </c>
      <c r="AY445" s="245" t="s">
        <v>136</v>
      </c>
    </row>
    <row r="446" spans="1:65" s="15" customFormat="1">
      <c r="B446" s="246"/>
      <c r="C446" s="247"/>
      <c r="D446" s="226" t="s">
        <v>145</v>
      </c>
      <c r="E446" s="248" t="s">
        <v>1</v>
      </c>
      <c r="F446" s="249" t="s">
        <v>151</v>
      </c>
      <c r="G446" s="247"/>
      <c r="H446" s="250">
        <v>492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AT446" s="256" t="s">
        <v>145</v>
      </c>
      <c r="AU446" s="256" t="s">
        <v>143</v>
      </c>
      <c r="AV446" s="15" t="s">
        <v>142</v>
      </c>
      <c r="AW446" s="15" t="s">
        <v>30</v>
      </c>
      <c r="AX446" s="15" t="s">
        <v>12</v>
      </c>
      <c r="AY446" s="256" t="s">
        <v>136</v>
      </c>
    </row>
    <row r="447" spans="1:65" s="2" customFormat="1" ht="16.5" customHeight="1">
      <c r="A447" s="36"/>
      <c r="B447" s="37"/>
      <c r="C447" s="211" t="s">
        <v>504</v>
      </c>
      <c r="D447" s="211" t="s">
        <v>138</v>
      </c>
      <c r="E447" s="212" t="s">
        <v>505</v>
      </c>
      <c r="F447" s="213" t="s">
        <v>506</v>
      </c>
      <c r="G447" s="214" t="s">
        <v>141</v>
      </c>
      <c r="H447" s="215">
        <v>179.6</v>
      </c>
      <c r="I447" s="216"/>
      <c r="J447" s="215">
        <f>ROUND(I447*H447,3)</f>
        <v>0</v>
      </c>
      <c r="K447" s="217"/>
      <c r="L447" s="39"/>
      <c r="M447" s="218" t="s">
        <v>1</v>
      </c>
      <c r="N447" s="219" t="s">
        <v>43</v>
      </c>
      <c r="O447" s="73"/>
      <c r="P447" s="220">
        <f>O447*H447</f>
        <v>0</v>
      </c>
      <c r="Q447" s="220">
        <v>1E-3</v>
      </c>
      <c r="R447" s="220">
        <f>Q447*H447</f>
        <v>0.17960000000000001</v>
      </c>
      <c r="S447" s="220">
        <v>0</v>
      </c>
      <c r="T447" s="221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222" t="s">
        <v>142</v>
      </c>
      <c r="AT447" s="222" t="s">
        <v>138</v>
      </c>
      <c r="AU447" s="222" t="s">
        <v>143</v>
      </c>
      <c r="AY447" s="18" t="s">
        <v>136</v>
      </c>
      <c r="BE447" s="110">
        <f>IF(N447="základná",J447,0)</f>
        <v>0</v>
      </c>
      <c r="BF447" s="110">
        <f>IF(N447="znížená",J447,0)</f>
        <v>0</v>
      </c>
      <c r="BG447" s="110">
        <f>IF(N447="zákl. prenesená",J447,0)</f>
        <v>0</v>
      </c>
      <c r="BH447" s="110">
        <f>IF(N447="zníž. prenesená",J447,0)</f>
        <v>0</v>
      </c>
      <c r="BI447" s="110">
        <f>IF(N447="nulová",J447,0)</f>
        <v>0</v>
      </c>
      <c r="BJ447" s="18" t="s">
        <v>143</v>
      </c>
      <c r="BK447" s="223">
        <f>ROUND(I447*H447,3)</f>
        <v>0</v>
      </c>
      <c r="BL447" s="18" t="s">
        <v>142</v>
      </c>
      <c r="BM447" s="222" t="s">
        <v>507</v>
      </c>
    </row>
    <row r="448" spans="1:65" s="13" customFormat="1">
      <c r="B448" s="224"/>
      <c r="C448" s="225"/>
      <c r="D448" s="226" t="s">
        <v>145</v>
      </c>
      <c r="E448" s="227" t="s">
        <v>1</v>
      </c>
      <c r="F448" s="228" t="s">
        <v>508</v>
      </c>
      <c r="G448" s="225"/>
      <c r="H448" s="227" t="s">
        <v>1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AT448" s="234" t="s">
        <v>145</v>
      </c>
      <c r="AU448" s="234" t="s">
        <v>143</v>
      </c>
      <c r="AV448" s="13" t="s">
        <v>12</v>
      </c>
      <c r="AW448" s="13" t="s">
        <v>30</v>
      </c>
      <c r="AX448" s="13" t="s">
        <v>77</v>
      </c>
      <c r="AY448" s="234" t="s">
        <v>136</v>
      </c>
    </row>
    <row r="449" spans="1:65" s="14" customFormat="1">
      <c r="B449" s="235"/>
      <c r="C449" s="236"/>
      <c r="D449" s="226" t="s">
        <v>145</v>
      </c>
      <c r="E449" s="237" t="s">
        <v>1</v>
      </c>
      <c r="F449" s="238" t="s">
        <v>509</v>
      </c>
      <c r="G449" s="236"/>
      <c r="H449" s="239">
        <v>11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AT449" s="245" t="s">
        <v>145</v>
      </c>
      <c r="AU449" s="245" t="s">
        <v>143</v>
      </c>
      <c r="AV449" s="14" t="s">
        <v>143</v>
      </c>
      <c r="AW449" s="14" t="s">
        <v>30</v>
      </c>
      <c r="AX449" s="14" t="s">
        <v>77</v>
      </c>
      <c r="AY449" s="245" t="s">
        <v>136</v>
      </c>
    </row>
    <row r="450" spans="1:65" s="14" customFormat="1">
      <c r="B450" s="235"/>
      <c r="C450" s="236"/>
      <c r="D450" s="226" t="s">
        <v>145</v>
      </c>
      <c r="E450" s="237" t="s">
        <v>1</v>
      </c>
      <c r="F450" s="238" t="s">
        <v>510</v>
      </c>
      <c r="G450" s="236"/>
      <c r="H450" s="239">
        <v>33.6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145</v>
      </c>
      <c r="AU450" s="245" t="s">
        <v>143</v>
      </c>
      <c r="AV450" s="14" t="s">
        <v>143</v>
      </c>
      <c r="AW450" s="14" t="s">
        <v>30</v>
      </c>
      <c r="AX450" s="14" t="s">
        <v>77</v>
      </c>
      <c r="AY450" s="245" t="s">
        <v>136</v>
      </c>
    </row>
    <row r="451" spans="1:65" s="14" customFormat="1">
      <c r="B451" s="235"/>
      <c r="C451" s="236"/>
      <c r="D451" s="226" t="s">
        <v>145</v>
      </c>
      <c r="E451" s="237" t="s">
        <v>1</v>
      </c>
      <c r="F451" s="238" t="s">
        <v>511</v>
      </c>
      <c r="G451" s="236"/>
      <c r="H451" s="239">
        <v>42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AT451" s="245" t="s">
        <v>145</v>
      </c>
      <c r="AU451" s="245" t="s">
        <v>143</v>
      </c>
      <c r="AV451" s="14" t="s">
        <v>143</v>
      </c>
      <c r="AW451" s="14" t="s">
        <v>30</v>
      </c>
      <c r="AX451" s="14" t="s">
        <v>77</v>
      </c>
      <c r="AY451" s="245" t="s">
        <v>136</v>
      </c>
    </row>
    <row r="452" spans="1:65" s="14" customFormat="1">
      <c r="B452" s="235"/>
      <c r="C452" s="236"/>
      <c r="D452" s="226" t="s">
        <v>145</v>
      </c>
      <c r="E452" s="237" t="s">
        <v>1</v>
      </c>
      <c r="F452" s="238" t="s">
        <v>512</v>
      </c>
      <c r="G452" s="236"/>
      <c r="H452" s="239">
        <v>93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AT452" s="245" t="s">
        <v>145</v>
      </c>
      <c r="AU452" s="245" t="s">
        <v>143</v>
      </c>
      <c r="AV452" s="14" t="s">
        <v>143</v>
      </c>
      <c r="AW452" s="14" t="s">
        <v>30</v>
      </c>
      <c r="AX452" s="14" t="s">
        <v>77</v>
      </c>
      <c r="AY452" s="245" t="s">
        <v>136</v>
      </c>
    </row>
    <row r="453" spans="1:65" s="15" customFormat="1">
      <c r="B453" s="246"/>
      <c r="C453" s="247"/>
      <c r="D453" s="226" t="s">
        <v>145</v>
      </c>
      <c r="E453" s="248" t="s">
        <v>1</v>
      </c>
      <c r="F453" s="249" t="s">
        <v>151</v>
      </c>
      <c r="G453" s="247"/>
      <c r="H453" s="250">
        <v>179.6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AT453" s="256" t="s">
        <v>145</v>
      </c>
      <c r="AU453" s="256" t="s">
        <v>143</v>
      </c>
      <c r="AV453" s="15" t="s">
        <v>142</v>
      </c>
      <c r="AW453" s="15" t="s">
        <v>30</v>
      </c>
      <c r="AX453" s="15" t="s">
        <v>12</v>
      </c>
      <c r="AY453" s="256" t="s">
        <v>136</v>
      </c>
    </row>
    <row r="454" spans="1:65" s="2" customFormat="1" ht="16.5" customHeight="1">
      <c r="A454" s="36"/>
      <c r="B454" s="37"/>
      <c r="C454" s="211" t="s">
        <v>513</v>
      </c>
      <c r="D454" s="211" t="s">
        <v>138</v>
      </c>
      <c r="E454" s="212" t="s">
        <v>514</v>
      </c>
      <c r="F454" s="213" t="s">
        <v>515</v>
      </c>
      <c r="G454" s="214" t="s">
        <v>141</v>
      </c>
      <c r="H454" s="215">
        <v>122.4</v>
      </c>
      <c r="I454" s="216"/>
      <c r="J454" s="215">
        <f>ROUND(I454*H454,3)</f>
        <v>0</v>
      </c>
      <c r="K454" s="217"/>
      <c r="L454" s="39"/>
      <c r="M454" s="218" t="s">
        <v>1</v>
      </c>
      <c r="N454" s="219" t="s">
        <v>43</v>
      </c>
      <c r="O454" s="73"/>
      <c r="P454" s="220">
        <f>O454*H454</f>
        <v>0</v>
      </c>
      <c r="Q454" s="220">
        <v>1E-3</v>
      </c>
      <c r="R454" s="220">
        <f>Q454*H454</f>
        <v>0.12240000000000001</v>
      </c>
      <c r="S454" s="220">
        <v>0</v>
      </c>
      <c r="T454" s="221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22" t="s">
        <v>142</v>
      </c>
      <c r="AT454" s="222" t="s">
        <v>138</v>
      </c>
      <c r="AU454" s="222" t="s">
        <v>143</v>
      </c>
      <c r="AY454" s="18" t="s">
        <v>136</v>
      </c>
      <c r="BE454" s="110">
        <f>IF(N454="základná",J454,0)</f>
        <v>0</v>
      </c>
      <c r="BF454" s="110">
        <f>IF(N454="znížená",J454,0)</f>
        <v>0</v>
      </c>
      <c r="BG454" s="110">
        <f>IF(N454="zákl. prenesená",J454,0)</f>
        <v>0</v>
      </c>
      <c r="BH454" s="110">
        <f>IF(N454="zníž. prenesená",J454,0)</f>
        <v>0</v>
      </c>
      <c r="BI454" s="110">
        <f>IF(N454="nulová",J454,0)</f>
        <v>0</v>
      </c>
      <c r="BJ454" s="18" t="s">
        <v>143</v>
      </c>
      <c r="BK454" s="223">
        <f>ROUND(I454*H454,3)</f>
        <v>0</v>
      </c>
      <c r="BL454" s="18" t="s">
        <v>142</v>
      </c>
      <c r="BM454" s="222" t="s">
        <v>516</v>
      </c>
    </row>
    <row r="455" spans="1:65" s="13" customFormat="1">
      <c r="B455" s="224"/>
      <c r="C455" s="225"/>
      <c r="D455" s="226" t="s">
        <v>145</v>
      </c>
      <c r="E455" s="227" t="s">
        <v>1</v>
      </c>
      <c r="F455" s="228" t="s">
        <v>517</v>
      </c>
      <c r="G455" s="225"/>
      <c r="H455" s="227" t="s">
        <v>1</v>
      </c>
      <c r="I455" s="229"/>
      <c r="J455" s="225"/>
      <c r="K455" s="225"/>
      <c r="L455" s="230"/>
      <c r="M455" s="231"/>
      <c r="N455" s="232"/>
      <c r="O455" s="232"/>
      <c r="P455" s="232"/>
      <c r="Q455" s="232"/>
      <c r="R455" s="232"/>
      <c r="S455" s="232"/>
      <c r="T455" s="233"/>
      <c r="AT455" s="234" t="s">
        <v>145</v>
      </c>
      <c r="AU455" s="234" t="s">
        <v>143</v>
      </c>
      <c r="AV455" s="13" t="s">
        <v>12</v>
      </c>
      <c r="AW455" s="13" t="s">
        <v>30</v>
      </c>
      <c r="AX455" s="13" t="s">
        <v>77</v>
      </c>
      <c r="AY455" s="234" t="s">
        <v>136</v>
      </c>
    </row>
    <row r="456" spans="1:65" s="14" customFormat="1">
      <c r="B456" s="235"/>
      <c r="C456" s="236"/>
      <c r="D456" s="226" t="s">
        <v>145</v>
      </c>
      <c r="E456" s="237" t="s">
        <v>1</v>
      </c>
      <c r="F456" s="238" t="s">
        <v>518</v>
      </c>
      <c r="G456" s="236"/>
      <c r="H456" s="239">
        <v>9.6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145</v>
      </c>
      <c r="AU456" s="245" t="s">
        <v>143</v>
      </c>
      <c r="AV456" s="14" t="s">
        <v>143</v>
      </c>
      <c r="AW456" s="14" t="s">
        <v>30</v>
      </c>
      <c r="AX456" s="14" t="s">
        <v>77</v>
      </c>
      <c r="AY456" s="245" t="s">
        <v>136</v>
      </c>
    </row>
    <row r="457" spans="1:65" s="14" customFormat="1">
      <c r="B457" s="235"/>
      <c r="C457" s="236"/>
      <c r="D457" s="226" t="s">
        <v>145</v>
      </c>
      <c r="E457" s="237" t="s">
        <v>1</v>
      </c>
      <c r="F457" s="238" t="s">
        <v>519</v>
      </c>
      <c r="G457" s="236"/>
      <c r="H457" s="239">
        <v>36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AT457" s="245" t="s">
        <v>145</v>
      </c>
      <c r="AU457" s="245" t="s">
        <v>143</v>
      </c>
      <c r="AV457" s="14" t="s">
        <v>143</v>
      </c>
      <c r="AW457" s="14" t="s">
        <v>30</v>
      </c>
      <c r="AX457" s="14" t="s">
        <v>77</v>
      </c>
      <c r="AY457" s="245" t="s">
        <v>136</v>
      </c>
    </row>
    <row r="458" spans="1:65" s="14" customFormat="1">
      <c r="B458" s="235"/>
      <c r="C458" s="236"/>
      <c r="D458" s="226" t="s">
        <v>145</v>
      </c>
      <c r="E458" s="237" t="s">
        <v>1</v>
      </c>
      <c r="F458" s="238" t="s">
        <v>520</v>
      </c>
      <c r="G458" s="236"/>
      <c r="H458" s="239">
        <v>52.8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AT458" s="245" t="s">
        <v>145</v>
      </c>
      <c r="AU458" s="245" t="s">
        <v>143</v>
      </c>
      <c r="AV458" s="14" t="s">
        <v>143</v>
      </c>
      <c r="AW458" s="14" t="s">
        <v>30</v>
      </c>
      <c r="AX458" s="14" t="s">
        <v>77</v>
      </c>
      <c r="AY458" s="245" t="s">
        <v>136</v>
      </c>
    </row>
    <row r="459" spans="1:65" s="14" customFormat="1">
      <c r="B459" s="235"/>
      <c r="C459" s="236"/>
      <c r="D459" s="226" t="s">
        <v>145</v>
      </c>
      <c r="E459" s="237" t="s">
        <v>1</v>
      </c>
      <c r="F459" s="238" t="s">
        <v>521</v>
      </c>
      <c r="G459" s="236"/>
      <c r="H459" s="239">
        <v>24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AT459" s="245" t="s">
        <v>145</v>
      </c>
      <c r="AU459" s="245" t="s">
        <v>143</v>
      </c>
      <c r="AV459" s="14" t="s">
        <v>143</v>
      </c>
      <c r="AW459" s="14" t="s">
        <v>30</v>
      </c>
      <c r="AX459" s="14" t="s">
        <v>77</v>
      </c>
      <c r="AY459" s="245" t="s">
        <v>136</v>
      </c>
    </row>
    <row r="460" spans="1:65" s="15" customFormat="1">
      <c r="B460" s="246"/>
      <c r="C460" s="247"/>
      <c r="D460" s="226" t="s">
        <v>145</v>
      </c>
      <c r="E460" s="248" t="s">
        <v>1</v>
      </c>
      <c r="F460" s="249" t="s">
        <v>151</v>
      </c>
      <c r="G460" s="247"/>
      <c r="H460" s="250">
        <v>122.4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AT460" s="256" t="s">
        <v>145</v>
      </c>
      <c r="AU460" s="256" t="s">
        <v>143</v>
      </c>
      <c r="AV460" s="15" t="s">
        <v>142</v>
      </c>
      <c r="AW460" s="15" t="s">
        <v>30</v>
      </c>
      <c r="AX460" s="15" t="s">
        <v>12</v>
      </c>
      <c r="AY460" s="256" t="s">
        <v>136</v>
      </c>
    </row>
    <row r="461" spans="1:65" s="2" customFormat="1" ht="16.5" customHeight="1">
      <c r="A461" s="36"/>
      <c r="B461" s="37"/>
      <c r="C461" s="211" t="s">
        <v>522</v>
      </c>
      <c r="D461" s="211" t="s">
        <v>138</v>
      </c>
      <c r="E461" s="212" t="s">
        <v>523</v>
      </c>
      <c r="F461" s="213" t="s">
        <v>524</v>
      </c>
      <c r="G461" s="214" t="s">
        <v>155</v>
      </c>
      <c r="H461" s="215">
        <v>611.6</v>
      </c>
      <c r="I461" s="216"/>
      <c r="J461" s="215">
        <f>ROUND(I461*H461,3)</f>
        <v>0</v>
      </c>
      <c r="K461" s="217"/>
      <c r="L461" s="39"/>
      <c r="M461" s="218" t="s">
        <v>1</v>
      </c>
      <c r="N461" s="219" t="s">
        <v>43</v>
      </c>
      <c r="O461" s="73"/>
      <c r="P461" s="220">
        <f>O461*H461</f>
        <v>0</v>
      </c>
      <c r="Q461" s="220">
        <v>2.86E-2</v>
      </c>
      <c r="R461" s="220">
        <f>Q461*H461</f>
        <v>17.491759999999999</v>
      </c>
      <c r="S461" s="220">
        <v>0</v>
      </c>
      <c r="T461" s="221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22" t="s">
        <v>142</v>
      </c>
      <c r="AT461" s="222" t="s">
        <v>138</v>
      </c>
      <c r="AU461" s="222" t="s">
        <v>143</v>
      </c>
      <c r="AY461" s="18" t="s">
        <v>136</v>
      </c>
      <c r="BE461" s="110">
        <f>IF(N461="základná",J461,0)</f>
        <v>0</v>
      </c>
      <c r="BF461" s="110">
        <f>IF(N461="znížená",J461,0)</f>
        <v>0</v>
      </c>
      <c r="BG461" s="110">
        <f>IF(N461="zákl. prenesená",J461,0)</f>
        <v>0</v>
      </c>
      <c r="BH461" s="110">
        <f>IF(N461="zníž. prenesená",J461,0)</f>
        <v>0</v>
      </c>
      <c r="BI461" s="110">
        <f>IF(N461="nulová",J461,0)</f>
        <v>0</v>
      </c>
      <c r="BJ461" s="18" t="s">
        <v>143</v>
      </c>
      <c r="BK461" s="223">
        <f>ROUND(I461*H461,3)</f>
        <v>0</v>
      </c>
      <c r="BL461" s="18" t="s">
        <v>142</v>
      </c>
      <c r="BM461" s="222" t="s">
        <v>525</v>
      </c>
    </row>
    <row r="462" spans="1:65" s="13" customFormat="1">
      <c r="B462" s="224"/>
      <c r="C462" s="225"/>
      <c r="D462" s="226" t="s">
        <v>145</v>
      </c>
      <c r="E462" s="227" t="s">
        <v>1</v>
      </c>
      <c r="F462" s="228" t="s">
        <v>424</v>
      </c>
      <c r="G462" s="225"/>
      <c r="H462" s="227" t="s">
        <v>1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AT462" s="234" t="s">
        <v>145</v>
      </c>
      <c r="AU462" s="234" t="s">
        <v>143</v>
      </c>
      <c r="AV462" s="13" t="s">
        <v>12</v>
      </c>
      <c r="AW462" s="13" t="s">
        <v>30</v>
      </c>
      <c r="AX462" s="13" t="s">
        <v>77</v>
      </c>
      <c r="AY462" s="234" t="s">
        <v>136</v>
      </c>
    </row>
    <row r="463" spans="1:65" s="14" customFormat="1">
      <c r="B463" s="235"/>
      <c r="C463" s="236"/>
      <c r="D463" s="226" t="s">
        <v>145</v>
      </c>
      <c r="E463" s="237" t="s">
        <v>1</v>
      </c>
      <c r="F463" s="238" t="s">
        <v>425</v>
      </c>
      <c r="G463" s="236"/>
      <c r="H463" s="239">
        <v>138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AT463" s="245" t="s">
        <v>145</v>
      </c>
      <c r="AU463" s="245" t="s">
        <v>143</v>
      </c>
      <c r="AV463" s="14" t="s">
        <v>143</v>
      </c>
      <c r="AW463" s="14" t="s">
        <v>30</v>
      </c>
      <c r="AX463" s="14" t="s">
        <v>77</v>
      </c>
      <c r="AY463" s="245" t="s">
        <v>136</v>
      </c>
    </row>
    <row r="464" spans="1:65" s="14" customFormat="1">
      <c r="B464" s="235"/>
      <c r="C464" s="236"/>
      <c r="D464" s="226" t="s">
        <v>145</v>
      </c>
      <c r="E464" s="237" t="s">
        <v>1</v>
      </c>
      <c r="F464" s="238" t="s">
        <v>430</v>
      </c>
      <c r="G464" s="236"/>
      <c r="H464" s="239">
        <v>142.19999999999999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AT464" s="245" t="s">
        <v>145</v>
      </c>
      <c r="AU464" s="245" t="s">
        <v>143</v>
      </c>
      <c r="AV464" s="14" t="s">
        <v>143</v>
      </c>
      <c r="AW464" s="14" t="s">
        <v>30</v>
      </c>
      <c r="AX464" s="14" t="s">
        <v>77</v>
      </c>
      <c r="AY464" s="245" t="s">
        <v>136</v>
      </c>
    </row>
    <row r="465" spans="1:65" s="14" customFormat="1">
      <c r="B465" s="235"/>
      <c r="C465" s="236"/>
      <c r="D465" s="226" t="s">
        <v>145</v>
      </c>
      <c r="E465" s="237" t="s">
        <v>1</v>
      </c>
      <c r="F465" s="238" t="s">
        <v>431</v>
      </c>
      <c r="G465" s="236"/>
      <c r="H465" s="239">
        <v>140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AT465" s="245" t="s">
        <v>145</v>
      </c>
      <c r="AU465" s="245" t="s">
        <v>143</v>
      </c>
      <c r="AV465" s="14" t="s">
        <v>143</v>
      </c>
      <c r="AW465" s="14" t="s">
        <v>30</v>
      </c>
      <c r="AX465" s="14" t="s">
        <v>77</v>
      </c>
      <c r="AY465" s="245" t="s">
        <v>136</v>
      </c>
    </row>
    <row r="466" spans="1:65" s="14" customFormat="1">
      <c r="B466" s="235"/>
      <c r="C466" s="236"/>
      <c r="D466" s="226" t="s">
        <v>145</v>
      </c>
      <c r="E466" s="237" t="s">
        <v>1</v>
      </c>
      <c r="F466" s="238" t="s">
        <v>428</v>
      </c>
      <c r="G466" s="236"/>
      <c r="H466" s="239">
        <v>191.4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AT466" s="245" t="s">
        <v>145</v>
      </c>
      <c r="AU466" s="245" t="s">
        <v>143</v>
      </c>
      <c r="AV466" s="14" t="s">
        <v>143</v>
      </c>
      <c r="AW466" s="14" t="s">
        <v>30</v>
      </c>
      <c r="AX466" s="14" t="s">
        <v>77</v>
      </c>
      <c r="AY466" s="245" t="s">
        <v>136</v>
      </c>
    </row>
    <row r="467" spans="1:65" s="15" customFormat="1">
      <c r="B467" s="246"/>
      <c r="C467" s="247"/>
      <c r="D467" s="226" t="s">
        <v>145</v>
      </c>
      <c r="E467" s="248" t="s">
        <v>1</v>
      </c>
      <c r="F467" s="249" t="s">
        <v>151</v>
      </c>
      <c r="G467" s="247"/>
      <c r="H467" s="250">
        <v>611.6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AT467" s="256" t="s">
        <v>145</v>
      </c>
      <c r="AU467" s="256" t="s">
        <v>143</v>
      </c>
      <c r="AV467" s="15" t="s">
        <v>142</v>
      </c>
      <c r="AW467" s="15" t="s">
        <v>30</v>
      </c>
      <c r="AX467" s="15" t="s">
        <v>12</v>
      </c>
      <c r="AY467" s="256" t="s">
        <v>136</v>
      </c>
    </row>
    <row r="468" spans="1:65" s="2" customFormat="1" ht="16.5" customHeight="1">
      <c r="A468" s="36"/>
      <c r="B468" s="37"/>
      <c r="C468" s="211" t="s">
        <v>526</v>
      </c>
      <c r="D468" s="211" t="s">
        <v>138</v>
      </c>
      <c r="E468" s="212" t="s">
        <v>527</v>
      </c>
      <c r="F468" s="213" t="s">
        <v>528</v>
      </c>
      <c r="G468" s="214" t="s">
        <v>155</v>
      </c>
      <c r="H468" s="215">
        <v>473.6</v>
      </c>
      <c r="I468" s="216"/>
      <c r="J468" s="215">
        <f>ROUND(I468*H468,3)</f>
        <v>0</v>
      </c>
      <c r="K468" s="217"/>
      <c r="L468" s="39"/>
      <c r="M468" s="218" t="s">
        <v>1</v>
      </c>
      <c r="N468" s="219" t="s">
        <v>43</v>
      </c>
      <c r="O468" s="73"/>
      <c r="P468" s="220">
        <f>O468*H468</f>
        <v>0</v>
      </c>
      <c r="Q468" s="220">
        <v>6.7600000000000004E-3</v>
      </c>
      <c r="R468" s="220">
        <f>Q468*H468</f>
        <v>3.2015360000000004</v>
      </c>
      <c r="S468" s="220">
        <v>0</v>
      </c>
      <c r="T468" s="221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22" t="s">
        <v>142</v>
      </c>
      <c r="AT468" s="222" t="s">
        <v>138</v>
      </c>
      <c r="AU468" s="222" t="s">
        <v>143</v>
      </c>
      <c r="AY468" s="18" t="s">
        <v>136</v>
      </c>
      <c r="BE468" s="110">
        <f>IF(N468="základná",J468,0)</f>
        <v>0</v>
      </c>
      <c r="BF468" s="110">
        <f>IF(N468="znížená",J468,0)</f>
        <v>0</v>
      </c>
      <c r="BG468" s="110">
        <f>IF(N468="zákl. prenesená",J468,0)</f>
        <v>0</v>
      </c>
      <c r="BH468" s="110">
        <f>IF(N468="zníž. prenesená",J468,0)</f>
        <v>0</v>
      </c>
      <c r="BI468" s="110">
        <f>IF(N468="nulová",J468,0)</f>
        <v>0</v>
      </c>
      <c r="BJ468" s="18" t="s">
        <v>143</v>
      </c>
      <c r="BK468" s="223">
        <f>ROUND(I468*H468,3)</f>
        <v>0</v>
      </c>
      <c r="BL468" s="18" t="s">
        <v>142</v>
      </c>
      <c r="BM468" s="222" t="s">
        <v>529</v>
      </c>
    </row>
    <row r="469" spans="1:65" s="13" customFormat="1">
      <c r="B469" s="224"/>
      <c r="C469" s="225"/>
      <c r="D469" s="226" t="s">
        <v>145</v>
      </c>
      <c r="E469" s="227" t="s">
        <v>1</v>
      </c>
      <c r="F469" s="228" t="s">
        <v>450</v>
      </c>
      <c r="G469" s="225"/>
      <c r="H469" s="227" t="s">
        <v>1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AT469" s="234" t="s">
        <v>145</v>
      </c>
      <c r="AU469" s="234" t="s">
        <v>143</v>
      </c>
      <c r="AV469" s="13" t="s">
        <v>12</v>
      </c>
      <c r="AW469" s="13" t="s">
        <v>30</v>
      </c>
      <c r="AX469" s="13" t="s">
        <v>77</v>
      </c>
      <c r="AY469" s="234" t="s">
        <v>136</v>
      </c>
    </row>
    <row r="470" spans="1:65" s="14" customFormat="1">
      <c r="B470" s="235"/>
      <c r="C470" s="236"/>
      <c r="D470" s="226" t="s">
        <v>145</v>
      </c>
      <c r="E470" s="237" t="s">
        <v>1</v>
      </c>
      <c r="F470" s="238" t="s">
        <v>430</v>
      </c>
      <c r="G470" s="236"/>
      <c r="H470" s="239">
        <v>142.19999999999999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AT470" s="245" t="s">
        <v>145</v>
      </c>
      <c r="AU470" s="245" t="s">
        <v>143</v>
      </c>
      <c r="AV470" s="14" t="s">
        <v>143</v>
      </c>
      <c r="AW470" s="14" t="s">
        <v>30</v>
      </c>
      <c r="AX470" s="14" t="s">
        <v>77</v>
      </c>
      <c r="AY470" s="245" t="s">
        <v>136</v>
      </c>
    </row>
    <row r="471" spans="1:65" s="14" customFormat="1">
      <c r="B471" s="235"/>
      <c r="C471" s="236"/>
      <c r="D471" s="226" t="s">
        <v>145</v>
      </c>
      <c r="E471" s="237" t="s">
        <v>1</v>
      </c>
      <c r="F471" s="238" t="s">
        <v>431</v>
      </c>
      <c r="G471" s="236"/>
      <c r="H471" s="239">
        <v>140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AT471" s="245" t="s">
        <v>145</v>
      </c>
      <c r="AU471" s="245" t="s">
        <v>143</v>
      </c>
      <c r="AV471" s="14" t="s">
        <v>143</v>
      </c>
      <c r="AW471" s="14" t="s">
        <v>30</v>
      </c>
      <c r="AX471" s="14" t="s">
        <v>77</v>
      </c>
      <c r="AY471" s="245" t="s">
        <v>136</v>
      </c>
    </row>
    <row r="472" spans="1:65" s="14" customFormat="1">
      <c r="B472" s="235"/>
      <c r="C472" s="236"/>
      <c r="D472" s="226" t="s">
        <v>145</v>
      </c>
      <c r="E472" s="237" t="s">
        <v>1</v>
      </c>
      <c r="F472" s="238" t="s">
        <v>428</v>
      </c>
      <c r="G472" s="236"/>
      <c r="H472" s="239">
        <v>191.4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AT472" s="245" t="s">
        <v>145</v>
      </c>
      <c r="AU472" s="245" t="s">
        <v>143</v>
      </c>
      <c r="AV472" s="14" t="s">
        <v>143</v>
      </c>
      <c r="AW472" s="14" t="s">
        <v>30</v>
      </c>
      <c r="AX472" s="14" t="s">
        <v>77</v>
      </c>
      <c r="AY472" s="245" t="s">
        <v>136</v>
      </c>
    </row>
    <row r="473" spans="1:65" s="15" customFormat="1">
      <c r="B473" s="246"/>
      <c r="C473" s="247"/>
      <c r="D473" s="226" t="s">
        <v>145</v>
      </c>
      <c r="E473" s="248" t="s">
        <v>1</v>
      </c>
      <c r="F473" s="249" t="s">
        <v>151</v>
      </c>
      <c r="G473" s="247"/>
      <c r="H473" s="250">
        <v>473.6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AT473" s="256" t="s">
        <v>145</v>
      </c>
      <c r="AU473" s="256" t="s">
        <v>143</v>
      </c>
      <c r="AV473" s="15" t="s">
        <v>142</v>
      </c>
      <c r="AW473" s="15" t="s">
        <v>30</v>
      </c>
      <c r="AX473" s="15" t="s">
        <v>12</v>
      </c>
      <c r="AY473" s="256" t="s">
        <v>136</v>
      </c>
    </row>
    <row r="474" spans="1:65" s="12" customFormat="1" ht="22.8" customHeight="1">
      <c r="B474" s="195"/>
      <c r="C474" s="196"/>
      <c r="D474" s="197" t="s">
        <v>76</v>
      </c>
      <c r="E474" s="209" t="s">
        <v>251</v>
      </c>
      <c r="F474" s="209" t="s">
        <v>530</v>
      </c>
      <c r="G474" s="196"/>
      <c r="H474" s="196"/>
      <c r="I474" s="199"/>
      <c r="J474" s="210">
        <f>BK474</f>
        <v>0</v>
      </c>
      <c r="K474" s="196"/>
      <c r="L474" s="201"/>
      <c r="M474" s="202"/>
      <c r="N474" s="203"/>
      <c r="O474" s="203"/>
      <c r="P474" s="204">
        <f>SUM(P475:P714)</f>
        <v>0</v>
      </c>
      <c r="Q474" s="203"/>
      <c r="R474" s="204">
        <f>SUM(R475:R714)</f>
        <v>76.229179999999999</v>
      </c>
      <c r="S474" s="203"/>
      <c r="T474" s="205">
        <f>SUM(T475:T714)</f>
        <v>517.00723400000004</v>
      </c>
      <c r="AR474" s="206" t="s">
        <v>12</v>
      </c>
      <c r="AT474" s="207" t="s">
        <v>76</v>
      </c>
      <c r="AU474" s="207" t="s">
        <v>12</v>
      </c>
      <c r="AY474" s="206" t="s">
        <v>136</v>
      </c>
      <c r="BK474" s="208">
        <f>SUM(BK475:BK714)</f>
        <v>0</v>
      </c>
    </row>
    <row r="475" spans="1:65" s="2" customFormat="1" ht="16.5" customHeight="1">
      <c r="A475" s="36"/>
      <c r="B475" s="37"/>
      <c r="C475" s="211" t="s">
        <v>531</v>
      </c>
      <c r="D475" s="211" t="s">
        <v>138</v>
      </c>
      <c r="E475" s="212" t="s">
        <v>532</v>
      </c>
      <c r="F475" s="213" t="s">
        <v>533</v>
      </c>
      <c r="G475" s="214" t="s">
        <v>534</v>
      </c>
      <c r="H475" s="215">
        <v>1</v>
      </c>
      <c r="I475" s="216"/>
      <c r="J475" s="215">
        <f>ROUND(I475*H475,3)</f>
        <v>0</v>
      </c>
      <c r="K475" s="217"/>
      <c r="L475" s="39"/>
      <c r="M475" s="218" t="s">
        <v>1</v>
      </c>
      <c r="N475" s="219" t="s">
        <v>43</v>
      </c>
      <c r="O475" s="73"/>
      <c r="P475" s="220">
        <f>O475*H475</f>
        <v>0</v>
      </c>
      <c r="Q475" s="220">
        <v>0</v>
      </c>
      <c r="R475" s="220">
        <f>Q475*H475</f>
        <v>0</v>
      </c>
      <c r="S475" s="220">
        <v>0</v>
      </c>
      <c r="T475" s="221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22" t="s">
        <v>142</v>
      </c>
      <c r="AT475" s="222" t="s">
        <v>138</v>
      </c>
      <c r="AU475" s="222" t="s">
        <v>143</v>
      </c>
      <c r="AY475" s="18" t="s">
        <v>136</v>
      </c>
      <c r="BE475" s="110">
        <f>IF(N475="základná",J475,0)</f>
        <v>0</v>
      </c>
      <c r="BF475" s="110">
        <f>IF(N475="znížená",J475,0)</f>
        <v>0</v>
      </c>
      <c r="BG475" s="110">
        <f>IF(N475="zákl. prenesená",J475,0)</f>
        <v>0</v>
      </c>
      <c r="BH475" s="110">
        <f>IF(N475="zníž. prenesená",J475,0)</f>
        <v>0</v>
      </c>
      <c r="BI475" s="110">
        <f>IF(N475="nulová",J475,0)</f>
        <v>0</v>
      </c>
      <c r="BJ475" s="18" t="s">
        <v>143</v>
      </c>
      <c r="BK475" s="223">
        <f>ROUND(I475*H475,3)</f>
        <v>0</v>
      </c>
      <c r="BL475" s="18" t="s">
        <v>142</v>
      </c>
      <c r="BM475" s="222" t="s">
        <v>535</v>
      </c>
    </row>
    <row r="476" spans="1:65" s="14" customFormat="1">
      <c r="B476" s="235"/>
      <c r="C476" s="236"/>
      <c r="D476" s="226" t="s">
        <v>145</v>
      </c>
      <c r="E476" s="237" t="s">
        <v>1</v>
      </c>
      <c r="F476" s="238" t="s">
        <v>12</v>
      </c>
      <c r="G476" s="236"/>
      <c r="H476" s="239">
        <v>1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AT476" s="245" t="s">
        <v>145</v>
      </c>
      <c r="AU476" s="245" t="s">
        <v>143</v>
      </c>
      <c r="AV476" s="14" t="s">
        <v>143</v>
      </c>
      <c r="AW476" s="14" t="s">
        <v>30</v>
      </c>
      <c r="AX476" s="14" t="s">
        <v>12</v>
      </c>
      <c r="AY476" s="245" t="s">
        <v>136</v>
      </c>
    </row>
    <row r="477" spans="1:65" s="2" customFormat="1" ht="16.5" customHeight="1">
      <c r="A477" s="36"/>
      <c r="B477" s="37"/>
      <c r="C477" s="211" t="s">
        <v>536</v>
      </c>
      <c r="D477" s="211" t="s">
        <v>138</v>
      </c>
      <c r="E477" s="212" t="s">
        <v>537</v>
      </c>
      <c r="F477" s="213" t="s">
        <v>538</v>
      </c>
      <c r="G477" s="214" t="s">
        <v>534</v>
      </c>
      <c r="H477" s="215">
        <v>1</v>
      </c>
      <c r="I477" s="216"/>
      <c r="J477" s="215">
        <f>ROUND(I477*H477,3)</f>
        <v>0</v>
      </c>
      <c r="K477" s="217"/>
      <c r="L477" s="39"/>
      <c r="M477" s="218" t="s">
        <v>1</v>
      </c>
      <c r="N477" s="219" t="s">
        <v>43</v>
      </c>
      <c r="O477" s="73"/>
      <c r="P477" s="220">
        <f>O477*H477</f>
        <v>0</v>
      </c>
      <c r="Q477" s="220">
        <v>0</v>
      </c>
      <c r="R477" s="220">
        <f>Q477*H477</f>
        <v>0</v>
      </c>
      <c r="S477" s="220">
        <v>0</v>
      </c>
      <c r="T477" s="221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22" t="s">
        <v>142</v>
      </c>
      <c r="AT477" s="222" t="s">
        <v>138</v>
      </c>
      <c r="AU477" s="222" t="s">
        <v>143</v>
      </c>
      <c r="AY477" s="18" t="s">
        <v>136</v>
      </c>
      <c r="BE477" s="110">
        <f>IF(N477="základná",J477,0)</f>
        <v>0</v>
      </c>
      <c r="BF477" s="110">
        <f>IF(N477="znížená",J477,0)</f>
        <v>0</v>
      </c>
      <c r="BG477" s="110">
        <f>IF(N477="zákl. prenesená",J477,0)</f>
        <v>0</v>
      </c>
      <c r="BH477" s="110">
        <f>IF(N477="zníž. prenesená",J477,0)</f>
        <v>0</v>
      </c>
      <c r="BI477" s="110">
        <f>IF(N477="nulová",J477,0)</f>
        <v>0</v>
      </c>
      <c r="BJ477" s="18" t="s">
        <v>143</v>
      </c>
      <c r="BK477" s="223">
        <f>ROUND(I477*H477,3)</f>
        <v>0</v>
      </c>
      <c r="BL477" s="18" t="s">
        <v>142</v>
      </c>
      <c r="BM477" s="222" t="s">
        <v>539</v>
      </c>
    </row>
    <row r="478" spans="1:65" s="14" customFormat="1">
      <c r="B478" s="235"/>
      <c r="C478" s="236"/>
      <c r="D478" s="226" t="s">
        <v>145</v>
      </c>
      <c r="E478" s="237" t="s">
        <v>1</v>
      </c>
      <c r="F478" s="238" t="s">
        <v>12</v>
      </c>
      <c r="G478" s="236"/>
      <c r="H478" s="239">
        <v>1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AT478" s="245" t="s">
        <v>145</v>
      </c>
      <c r="AU478" s="245" t="s">
        <v>143</v>
      </c>
      <c r="AV478" s="14" t="s">
        <v>143</v>
      </c>
      <c r="AW478" s="14" t="s">
        <v>30</v>
      </c>
      <c r="AX478" s="14" t="s">
        <v>12</v>
      </c>
      <c r="AY478" s="245" t="s">
        <v>136</v>
      </c>
    </row>
    <row r="479" spans="1:65" s="2" customFormat="1" ht="16.5" customHeight="1">
      <c r="A479" s="36"/>
      <c r="B479" s="37"/>
      <c r="C479" s="211" t="s">
        <v>540</v>
      </c>
      <c r="D479" s="211" t="s">
        <v>138</v>
      </c>
      <c r="E479" s="212" t="s">
        <v>541</v>
      </c>
      <c r="F479" s="213" t="s">
        <v>542</v>
      </c>
      <c r="G479" s="214" t="s">
        <v>155</v>
      </c>
      <c r="H479" s="215">
        <v>11068.68</v>
      </c>
      <c r="I479" s="216"/>
      <c r="J479" s="215">
        <f>ROUND(I479*H479,3)</f>
        <v>0</v>
      </c>
      <c r="K479" s="217"/>
      <c r="L479" s="39"/>
      <c r="M479" s="218" t="s">
        <v>1</v>
      </c>
      <c r="N479" s="219" t="s">
        <v>43</v>
      </c>
      <c r="O479" s="73"/>
      <c r="P479" s="220">
        <f>O479*H479</f>
        <v>0</v>
      </c>
      <c r="Q479" s="220">
        <v>2.0000000000000002E-5</v>
      </c>
      <c r="R479" s="220">
        <f>Q479*H479</f>
        <v>0.22137360000000003</v>
      </c>
      <c r="S479" s="220">
        <v>0</v>
      </c>
      <c r="T479" s="221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22" t="s">
        <v>142</v>
      </c>
      <c r="AT479" s="222" t="s">
        <v>138</v>
      </c>
      <c r="AU479" s="222" t="s">
        <v>143</v>
      </c>
      <c r="AY479" s="18" t="s">
        <v>136</v>
      </c>
      <c r="BE479" s="110">
        <f>IF(N479="základná",J479,0)</f>
        <v>0</v>
      </c>
      <c r="BF479" s="110">
        <f>IF(N479="znížená",J479,0)</f>
        <v>0</v>
      </c>
      <c r="BG479" s="110">
        <f>IF(N479="zákl. prenesená",J479,0)</f>
        <v>0</v>
      </c>
      <c r="BH479" s="110">
        <f>IF(N479="zníž. prenesená",J479,0)</f>
        <v>0</v>
      </c>
      <c r="BI479" s="110">
        <f>IF(N479="nulová",J479,0)</f>
        <v>0</v>
      </c>
      <c r="BJ479" s="18" t="s">
        <v>143</v>
      </c>
      <c r="BK479" s="223">
        <f>ROUND(I479*H479,3)</f>
        <v>0</v>
      </c>
      <c r="BL479" s="18" t="s">
        <v>142</v>
      </c>
      <c r="BM479" s="222" t="s">
        <v>543</v>
      </c>
    </row>
    <row r="480" spans="1:65" s="13" customFormat="1">
      <c r="B480" s="224"/>
      <c r="C480" s="225"/>
      <c r="D480" s="226" t="s">
        <v>145</v>
      </c>
      <c r="E480" s="227" t="s">
        <v>1</v>
      </c>
      <c r="F480" s="228" t="s">
        <v>544</v>
      </c>
      <c r="G480" s="225"/>
      <c r="H480" s="227" t="s">
        <v>1</v>
      </c>
      <c r="I480" s="229"/>
      <c r="J480" s="225"/>
      <c r="K480" s="225"/>
      <c r="L480" s="230"/>
      <c r="M480" s="231"/>
      <c r="N480" s="232"/>
      <c r="O480" s="232"/>
      <c r="P480" s="232"/>
      <c r="Q480" s="232"/>
      <c r="R480" s="232"/>
      <c r="S480" s="232"/>
      <c r="T480" s="233"/>
      <c r="AT480" s="234" t="s">
        <v>145</v>
      </c>
      <c r="AU480" s="234" t="s">
        <v>143</v>
      </c>
      <c r="AV480" s="13" t="s">
        <v>12</v>
      </c>
      <c r="AW480" s="13" t="s">
        <v>30</v>
      </c>
      <c r="AX480" s="13" t="s">
        <v>77</v>
      </c>
      <c r="AY480" s="234" t="s">
        <v>136</v>
      </c>
    </row>
    <row r="481" spans="1:65" s="13" customFormat="1">
      <c r="B481" s="224"/>
      <c r="C481" s="225"/>
      <c r="D481" s="226" t="s">
        <v>145</v>
      </c>
      <c r="E481" s="227" t="s">
        <v>1</v>
      </c>
      <c r="F481" s="228" t="s">
        <v>157</v>
      </c>
      <c r="G481" s="225"/>
      <c r="H481" s="227" t="s">
        <v>1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AT481" s="234" t="s">
        <v>145</v>
      </c>
      <c r="AU481" s="234" t="s">
        <v>143</v>
      </c>
      <c r="AV481" s="13" t="s">
        <v>12</v>
      </c>
      <c r="AW481" s="13" t="s">
        <v>30</v>
      </c>
      <c r="AX481" s="13" t="s">
        <v>77</v>
      </c>
      <c r="AY481" s="234" t="s">
        <v>136</v>
      </c>
    </row>
    <row r="482" spans="1:65" s="14" customFormat="1">
      <c r="B482" s="235"/>
      <c r="C482" s="236"/>
      <c r="D482" s="226" t="s">
        <v>145</v>
      </c>
      <c r="E482" s="237" t="s">
        <v>1</v>
      </c>
      <c r="F482" s="238" t="s">
        <v>545</v>
      </c>
      <c r="G482" s="236"/>
      <c r="H482" s="239">
        <v>548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AT482" s="245" t="s">
        <v>145</v>
      </c>
      <c r="AU482" s="245" t="s">
        <v>143</v>
      </c>
      <c r="AV482" s="14" t="s">
        <v>143</v>
      </c>
      <c r="AW482" s="14" t="s">
        <v>30</v>
      </c>
      <c r="AX482" s="14" t="s">
        <v>77</v>
      </c>
      <c r="AY482" s="245" t="s">
        <v>136</v>
      </c>
    </row>
    <row r="483" spans="1:65" s="14" customFormat="1">
      <c r="B483" s="235"/>
      <c r="C483" s="236"/>
      <c r="D483" s="226" t="s">
        <v>145</v>
      </c>
      <c r="E483" s="237" t="s">
        <v>1</v>
      </c>
      <c r="F483" s="238" t="s">
        <v>159</v>
      </c>
      <c r="G483" s="236"/>
      <c r="H483" s="239">
        <v>1095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AT483" s="245" t="s">
        <v>145</v>
      </c>
      <c r="AU483" s="245" t="s">
        <v>143</v>
      </c>
      <c r="AV483" s="14" t="s">
        <v>143</v>
      </c>
      <c r="AW483" s="14" t="s">
        <v>30</v>
      </c>
      <c r="AX483" s="14" t="s">
        <v>77</v>
      </c>
      <c r="AY483" s="245" t="s">
        <v>136</v>
      </c>
    </row>
    <row r="484" spans="1:65" s="14" customFormat="1">
      <c r="B484" s="235"/>
      <c r="C484" s="236"/>
      <c r="D484" s="226" t="s">
        <v>145</v>
      </c>
      <c r="E484" s="237" t="s">
        <v>1</v>
      </c>
      <c r="F484" s="238" t="s">
        <v>160</v>
      </c>
      <c r="G484" s="236"/>
      <c r="H484" s="239">
        <v>2853.21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AT484" s="245" t="s">
        <v>145</v>
      </c>
      <c r="AU484" s="245" t="s">
        <v>143</v>
      </c>
      <c r="AV484" s="14" t="s">
        <v>143</v>
      </c>
      <c r="AW484" s="14" t="s">
        <v>30</v>
      </c>
      <c r="AX484" s="14" t="s">
        <v>77</v>
      </c>
      <c r="AY484" s="245" t="s">
        <v>136</v>
      </c>
    </row>
    <row r="485" spans="1:65" s="14" customFormat="1">
      <c r="B485" s="235"/>
      <c r="C485" s="236"/>
      <c r="D485" s="226" t="s">
        <v>145</v>
      </c>
      <c r="E485" s="237" t="s">
        <v>1</v>
      </c>
      <c r="F485" s="238" t="s">
        <v>161</v>
      </c>
      <c r="G485" s="236"/>
      <c r="H485" s="239">
        <v>3038.47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AT485" s="245" t="s">
        <v>145</v>
      </c>
      <c r="AU485" s="245" t="s">
        <v>143</v>
      </c>
      <c r="AV485" s="14" t="s">
        <v>143</v>
      </c>
      <c r="AW485" s="14" t="s">
        <v>30</v>
      </c>
      <c r="AX485" s="14" t="s">
        <v>77</v>
      </c>
      <c r="AY485" s="245" t="s">
        <v>136</v>
      </c>
    </row>
    <row r="486" spans="1:65" s="14" customFormat="1">
      <c r="B486" s="235"/>
      <c r="C486" s="236"/>
      <c r="D486" s="226" t="s">
        <v>145</v>
      </c>
      <c r="E486" s="237" t="s">
        <v>1</v>
      </c>
      <c r="F486" s="238" t="s">
        <v>162</v>
      </c>
      <c r="G486" s="236"/>
      <c r="H486" s="239">
        <v>3534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AT486" s="245" t="s">
        <v>145</v>
      </c>
      <c r="AU486" s="245" t="s">
        <v>143</v>
      </c>
      <c r="AV486" s="14" t="s">
        <v>143</v>
      </c>
      <c r="AW486" s="14" t="s">
        <v>30</v>
      </c>
      <c r="AX486" s="14" t="s">
        <v>77</v>
      </c>
      <c r="AY486" s="245" t="s">
        <v>136</v>
      </c>
    </row>
    <row r="487" spans="1:65" s="15" customFormat="1">
      <c r="B487" s="246"/>
      <c r="C487" s="247"/>
      <c r="D487" s="226" t="s">
        <v>145</v>
      </c>
      <c r="E487" s="248" t="s">
        <v>1</v>
      </c>
      <c r="F487" s="249" t="s">
        <v>151</v>
      </c>
      <c r="G487" s="247"/>
      <c r="H487" s="250">
        <v>11068.68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AT487" s="256" t="s">
        <v>145</v>
      </c>
      <c r="AU487" s="256" t="s">
        <v>143</v>
      </c>
      <c r="AV487" s="15" t="s">
        <v>142</v>
      </c>
      <c r="AW487" s="15" t="s">
        <v>30</v>
      </c>
      <c r="AX487" s="15" t="s">
        <v>12</v>
      </c>
      <c r="AY487" s="256" t="s">
        <v>136</v>
      </c>
    </row>
    <row r="488" spans="1:65" s="2" customFormat="1" ht="16.5" customHeight="1">
      <c r="A488" s="36"/>
      <c r="B488" s="37"/>
      <c r="C488" s="211" t="s">
        <v>546</v>
      </c>
      <c r="D488" s="211" t="s">
        <v>138</v>
      </c>
      <c r="E488" s="212" t="s">
        <v>547</v>
      </c>
      <c r="F488" s="213" t="s">
        <v>548</v>
      </c>
      <c r="G488" s="214" t="s">
        <v>141</v>
      </c>
      <c r="H488" s="215">
        <v>3632.88</v>
      </c>
      <c r="I488" s="216"/>
      <c r="J488" s="215">
        <f>ROUND(I488*H488,3)</f>
        <v>0</v>
      </c>
      <c r="K488" s="217"/>
      <c r="L488" s="39"/>
      <c r="M488" s="218" t="s">
        <v>1</v>
      </c>
      <c r="N488" s="219" t="s">
        <v>43</v>
      </c>
      <c r="O488" s="73"/>
      <c r="P488" s="220">
        <f>O488*H488</f>
        <v>0</v>
      </c>
      <c r="Q488" s="220">
        <v>0</v>
      </c>
      <c r="R488" s="220">
        <f>Q488*H488</f>
        <v>0</v>
      </c>
      <c r="S488" s="220">
        <v>0</v>
      </c>
      <c r="T488" s="221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222" t="s">
        <v>142</v>
      </c>
      <c r="AT488" s="222" t="s">
        <v>138</v>
      </c>
      <c r="AU488" s="222" t="s">
        <v>143</v>
      </c>
      <c r="AY488" s="18" t="s">
        <v>136</v>
      </c>
      <c r="BE488" s="110">
        <f>IF(N488="základná",J488,0)</f>
        <v>0</v>
      </c>
      <c r="BF488" s="110">
        <f>IF(N488="znížená",J488,0)</f>
        <v>0</v>
      </c>
      <c r="BG488" s="110">
        <f>IF(N488="zákl. prenesená",J488,0)</f>
        <v>0</v>
      </c>
      <c r="BH488" s="110">
        <f>IF(N488="zníž. prenesená",J488,0)</f>
        <v>0</v>
      </c>
      <c r="BI488" s="110">
        <f>IF(N488="nulová",J488,0)</f>
        <v>0</v>
      </c>
      <c r="BJ488" s="18" t="s">
        <v>143</v>
      </c>
      <c r="BK488" s="223">
        <f>ROUND(I488*H488,3)</f>
        <v>0</v>
      </c>
      <c r="BL488" s="18" t="s">
        <v>142</v>
      </c>
      <c r="BM488" s="222" t="s">
        <v>549</v>
      </c>
    </row>
    <row r="489" spans="1:65" s="13" customFormat="1">
      <c r="B489" s="224"/>
      <c r="C489" s="225"/>
      <c r="D489" s="226" t="s">
        <v>145</v>
      </c>
      <c r="E489" s="227" t="s">
        <v>1</v>
      </c>
      <c r="F489" s="228" t="s">
        <v>550</v>
      </c>
      <c r="G489" s="225"/>
      <c r="H489" s="227" t="s">
        <v>1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AT489" s="234" t="s">
        <v>145</v>
      </c>
      <c r="AU489" s="234" t="s">
        <v>143</v>
      </c>
      <c r="AV489" s="13" t="s">
        <v>12</v>
      </c>
      <c r="AW489" s="13" t="s">
        <v>30</v>
      </c>
      <c r="AX489" s="13" t="s">
        <v>77</v>
      </c>
      <c r="AY489" s="234" t="s">
        <v>136</v>
      </c>
    </row>
    <row r="490" spans="1:65" s="14" customFormat="1">
      <c r="B490" s="235"/>
      <c r="C490" s="236"/>
      <c r="D490" s="226" t="s">
        <v>145</v>
      </c>
      <c r="E490" s="237" t="s">
        <v>1</v>
      </c>
      <c r="F490" s="238" t="s">
        <v>551</v>
      </c>
      <c r="G490" s="236"/>
      <c r="H490" s="239">
        <v>108.4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AT490" s="245" t="s">
        <v>145</v>
      </c>
      <c r="AU490" s="245" t="s">
        <v>143</v>
      </c>
      <c r="AV490" s="14" t="s">
        <v>143</v>
      </c>
      <c r="AW490" s="14" t="s">
        <v>30</v>
      </c>
      <c r="AX490" s="14" t="s">
        <v>77</v>
      </c>
      <c r="AY490" s="245" t="s">
        <v>136</v>
      </c>
    </row>
    <row r="491" spans="1:65" s="14" customFormat="1">
      <c r="B491" s="235"/>
      <c r="C491" s="236"/>
      <c r="D491" s="226" t="s">
        <v>145</v>
      </c>
      <c r="E491" s="237" t="s">
        <v>1</v>
      </c>
      <c r="F491" s="238" t="s">
        <v>552</v>
      </c>
      <c r="G491" s="236"/>
      <c r="H491" s="239">
        <v>432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AT491" s="245" t="s">
        <v>145</v>
      </c>
      <c r="AU491" s="245" t="s">
        <v>143</v>
      </c>
      <c r="AV491" s="14" t="s">
        <v>143</v>
      </c>
      <c r="AW491" s="14" t="s">
        <v>30</v>
      </c>
      <c r="AX491" s="14" t="s">
        <v>77</v>
      </c>
      <c r="AY491" s="245" t="s">
        <v>136</v>
      </c>
    </row>
    <row r="492" spans="1:65" s="14" customFormat="1">
      <c r="B492" s="235"/>
      <c r="C492" s="236"/>
      <c r="D492" s="226" t="s">
        <v>145</v>
      </c>
      <c r="E492" s="237" t="s">
        <v>1</v>
      </c>
      <c r="F492" s="238" t="s">
        <v>553</v>
      </c>
      <c r="G492" s="236"/>
      <c r="H492" s="239">
        <v>1140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145</v>
      </c>
      <c r="AU492" s="245" t="s">
        <v>143</v>
      </c>
      <c r="AV492" s="14" t="s">
        <v>143</v>
      </c>
      <c r="AW492" s="14" t="s">
        <v>30</v>
      </c>
      <c r="AX492" s="14" t="s">
        <v>77</v>
      </c>
      <c r="AY492" s="245" t="s">
        <v>136</v>
      </c>
    </row>
    <row r="493" spans="1:65" s="14" customFormat="1">
      <c r="B493" s="235"/>
      <c r="C493" s="236"/>
      <c r="D493" s="226" t="s">
        <v>145</v>
      </c>
      <c r="E493" s="237" t="s">
        <v>1</v>
      </c>
      <c r="F493" s="238" t="s">
        <v>554</v>
      </c>
      <c r="G493" s="236"/>
      <c r="H493" s="239">
        <v>1268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AT493" s="245" t="s">
        <v>145</v>
      </c>
      <c r="AU493" s="245" t="s">
        <v>143</v>
      </c>
      <c r="AV493" s="14" t="s">
        <v>143</v>
      </c>
      <c r="AW493" s="14" t="s">
        <v>30</v>
      </c>
      <c r="AX493" s="14" t="s">
        <v>77</v>
      </c>
      <c r="AY493" s="245" t="s">
        <v>136</v>
      </c>
    </row>
    <row r="494" spans="1:65" s="14" customFormat="1">
      <c r="B494" s="235"/>
      <c r="C494" s="236"/>
      <c r="D494" s="226" t="s">
        <v>145</v>
      </c>
      <c r="E494" s="237" t="s">
        <v>1</v>
      </c>
      <c r="F494" s="238" t="s">
        <v>555</v>
      </c>
      <c r="G494" s="236"/>
      <c r="H494" s="239">
        <v>684.48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AT494" s="245" t="s">
        <v>145</v>
      </c>
      <c r="AU494" s="245" t="s">
        <v>143</v>
      </c>
      <c r="AV494" s="14" t="s">
        <v>143</v>
      </c>
      <c r="AW494" s="14" t="s">
        <v>30</v>
      </c>
      <c r="AX494" s="14" t="s">
        <v>77</v>
      </c>
      <c r="AY494" s="245" t="s">
        <v>136</v>
      </c>
    </row>
    <row r="495" spans="1:65" s="15" customFormat="1">
      <c r="B495" s="246"/>
      <c r="C495" s="247"/>
      <c r="D495" s="226" t="s">
        <v>145</v>
      </c>
      <c r="E495" s="248" t="s">
        <v>1</v>
      </c>
      <c r="F495" s="249" t="s">
        <v>151</v>
      </c>
      <c r="G495" s="247"/>
      <c r="H495" s="250">
        <v>3632.88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AT495" s="256" t="s">
        <v>145</v>
      </c>
      <c r="AU495" s="256" t="s">
        <v>143</v>
      </c>
      <c r="AV495" s="15" t="s">
        <v>142</v>
      </c>
      <c r="AW495" s="15" t="s">
        <v>30</v>
      </c>
      <c r="AX495" s="15" t="s">
        <v>12</v>
      </c>
      <c r="AY495" s="256" t="s">
        <v>136</v>
      </c>
    </row>
    <row r="496" spans="1:65" s="2" customFormat="1" ht="16.5" customHeight="1">
      <c r="A496" s="36"/>
      <c r="B496" s="37"/>
      <c r="C496" s="211" t="s">
        <v>556</v>
      </c>
      <c r="D496" s="211" t="s">
        <v>138</v>
      </c>
      <c r="E496" s="212" t="s">
        <v>557</v>
      </c>
      <c r="F496" s="213" t="s">
        <v>558</v>
      </c>
      <c r="G496" s="214" t="s">
        <v>141</v>
      </c>
      <c r="H496" s="215">
        <v>193.6</v>
      </c>
      <c r="I496" s="216"/>
      <c r="J496" s="215">
        <f>ROUND(I496*H496,3)</f>
        <v>0</v>
      </c>
      <c r="K496" s="217"/>
      <c r="L496" s="39"/>
      <c r="M496" s="218" t="s">
        <v>1</v>
      </c>
      <c r="N496" s="219" t="s">
        <v>43</v>
      </c>
      <c r="O496" s="73"/>
      <c r="P496" s="220">
        <f>O496*H496</f>
        <v>0</v>
      </c>
      <c r="Q496" s="220">
        <v>0</v>
      </c>
      <c r="R496" s="220">
        <f>Q496*H496</f>
        <v>0</v>
      </c>
      <c r="S496" s="220">
        <v>0</v>
      </c>
      <c r="T496" s="221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22" t="s">
        <v>142</v>
      </c>
      <c r="AT496" s="222" t="s">
        <v>138</v>
      </c>
      <c r="AU496" s="222" t="s">
        <v>143</v>
      </c>
      <c r="AY496" s="18" t="s">
        <v>136</v>
      </c>
      <c r="BE496" s="110">
        <f>IF(N496="základná",J496,0)</f>
        <v>0</v>
      </c>
      <c r="BF496" s="110">
        <f>IF(N496="znížená",J496,0)</f>
        <v>0</v>
      </c>
      <c r="BG496" s="110">
        <f>IF(N496="zákl. prenesená",J496,0)</f>
        <v>0</v>
      </c>
      <c r="BH496" s="110">
        <f>IF(N496="zníž. prenesená",J496,0)</f>
        <v>0</v>
      </c>
      <c r="BI496" s="110">
        <f>IF(N496="nulová",J496,0)</f>
        <v>0</v>
      </c>
      <c r="BJ496" s="18" t="s">
        <v>143</v>
      </c>
      <c r="BK496" s="223">
        <f>ROUND(I496*H496,3)</f>
        <v>0</v>
      </c>
      <c r="BL496" s="18" t="s">
        <v>142</v>
      </c>
      <c r="BM496" s="222" t="s">
        <v>559</v>
      </c>
    </row>
    <row r="497" spans="1:65" s="13" customFormat="1">
      <c r="B497" s="224"/>
      <c r="C497" s="225"/>
      <c r="D497" s="226" t="s">
        <v>145</v>
      </c>
      <c r="E497" s="227" t="s">
        <v>1</v>
      </c>
      <c r="F497" s="228" t="s">
        <v>560</v>
      </c>
      <c r="G497" s="225"/>
      <c r="H497" s="227" t="s">
        <v>1</v>
      </c>
      <c r="I497" s="229"/>
      <c r="J497" s="225"/>
      <c r="K497" s="225"/>
      <c r="L497" s="230"/>
      <c r="M497" s="231"/>
      <c r="N497" s="232"/>
      <c r="O497" s="232"/>
      <c r="P497" s="232"/>
      <c r="Q497" s="232"/>
      <c r="R497" s="232"/>
      <c r="S497" s="232"/>
      <c r="T497" s="233"/>
      <c r="AT497" s="234" t="s">
        <v>145</v>
      </c>
      <c r="AU497" s="234" t="s">
        <v>143</v>
      </c>
      <c r="AV497" s="13" t="s">
        <v>12</v>
      </c>
      <c r="AW497" s="13" t="s">
        <v>30</v>
      </c>
      <c r="AX497" s="13" t="s">
        <v>77</v>
      </c>
      <c r="AY497" s="234" t="s">
        <v>136</v>
      </c>
    </row>
    <row r="498" spans="1:65" s="14" customFormat="1">
      <c r="B498" s="235"/>
      <c r="C498" s="236"/>
      <c r="D498" s="226" t="s">
        <v>145</v>
      </c>
      <c r="E498" s="237" t="s">
        <v>1</v>
      </c>
      <c r="F498" s="238" t="s">
        <v>561</v>
      </c>
      <c r="G498" s="236"/>
      <c r="H498" s="239">
        <v>11.2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AT498" s="245" t="s">
        <v>145</v>
      </c>
      <c r="AU498" s="245" t="s">
        <v>143</v>
      </c>
      <c r="AV498" s="14" t="s">
        <v>143</v>
      </c>
      <c r="AW498" s="14" t="s">
        <v>30</v>
      </c>
      <c r="AX498" s="14" t="s">
        <v>77</v>
      </c>
      <c r="AY498" s="245" t="s">
        <v>136</v>
      </c>
    </row>
    <row r="499" spans="1:65" s="14" customFormat="1">
      <c r="B499" s="235"/>
      <c r="C499" s="236"/>
      <c r="D499" s="226" t="s">
        <v>145</v>
      </c>
      <c r="E499" s="237" t="s">
        <v>1</v>
      </c>
      <c r="F499" s="238" t="s">
        <v>562</v>
      </c>
      <c r="G499" s="236"/>
      <c r="H499" s="239">
        <v>36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AT499" s="245" t="s">
        <v>145</v>
      </c>
      <c r="AU499" s="245" t="s">
        <v>143</v>
      </c>
      <c r="AV499" s="14" t="s">
        <v>143</v>
      </c>
      <c r="AW499" s="14" t="s">
        <v>30</v>
      </c>
      <c r="AX499" s="14" t="s">
        <v>77</v>
      </c>
      <c r="AY499" s="245" t="s">
        <v>136</v>
      </c>
    </row>
    <row r="500" spans="1:65" s="14" customFormat="1">
      <c r="B500" s="235"/>
      <c r="C500" s="236"/>
      <c r="D500" s="226" t="s">
        <v>145</v>
      </c>
      <c r="E500" s="237" t="s">
        <v>1</v>
      </c>
      <c r="F500" s="238" t="s">
        <v>563</v>
      </c>
      <c r="G500" s="236"/>
      <c r="H500" s="239">
        <v>52.8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AT500" s="245" t="s">
        <v>145</v>
      </c>
      <c r="AU500" s="245" t="s">
        <v>143</v>
      </c>
      <c r="AV500" s="14" t="s">
        <v>143</v>
      </c>
      <c r="AW500" s="14" t="s">
        <v>30</v>
      </c>
      <c r="AX500" s="14" t="s">
        <v>77</v>
      </c>
      <c r="AY500" s="245" t="s">
        <v>136</v>
      </c>
    </row>
    <row r="501" spans="1:65" s="14" customFormat="1">
      <c r="B501" s="235"/>
      <c r="C501" s="236"/>
      <c r="D501" s="226" t="s">
        <v>145</v>
      </c>
      <c r="E501" s="237" t="s">
        <v>1</v>
      </c>
      <c r="F501" s="238" t="s">
        <v>564</v>
      </c>
      <c r="G501" s="236"/>
      <c r="H501" s="239">
        <v>93.6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AT501" s="245" t="s">
        <v>145</v>
      </c>
      <c r="AU501" s="245" t="s">
        <v>143</v>
      </c>
      <c r="AV501" s="14" t="s">
        <v>143</v>
      </c>
      <c r="AW501" s="14" t="s">
        <v>30</v>
      </c>
      <c r="AX501" s="14" t="s">
        <v>77</v>
      </c>
      <c r="AY501" s="245" t="s">
        <v>136</v>
      </c>
    </row>
    <row r="502" spans="1:65" s="15" customFormat="1">
      <c r="B502" s="246"/>
      <c r="C502" s="247"/>
      <c r="D502" s="226" t="s">
        <v>145</v>
      </c>
      <c r="E502" s="248" t="s">
        <v>1</v>
      </c>
      <c r="F502" s="249" t="s">
        <v>151</v>
      </c>
      <c r="G502" s="247"/>
      <c r="H502" s="250">
        <v>193.6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AT502" s="256" t="s">
        <v>145</v>
      </c>
      <c r="AU502" s="256" t="s">
        <v>143</v>
      </c>
      <c r="AV502" s="15" t="s">
        <v>142</v>
      </c>
      <c r="AW502" s="15" t="s">
        <v>30</v>
      </c>
      <c r="AX502" s="15" t="s">
        <v>12</v>
      </c>
      <c r="AY502" s="256" t="s">
        <v>136</v>
      </c>
    </row>
    <row r="503" spans="1:65" s="2" customFormat="1" ht="16.5" customHeight="1">
      <c r="A503" s="36"/>
      <c r="B503" s="37"/>
      <c r="C503" s="211" t="s">
        <v>565</v>
      </c>
      <c r="D503" s="211" t="s">
        <v>138</v>
      </c>
      <c r="E503" s="212" t="s">
        <v>566</v>
      </c>
      <c r="F503" s="213" t="s">
        <v>567</v>
      </c>
      <c r="G503" s="214" t="s">
        <v>141</v>
      </c>
      <c r="H503" s="215">
        <v>492</v>
      </c>
      <c r="I503" s="216"/>
      <c r="J503" s="215">
        <f>ROUND(I503*H503,3)</f>
        <v>0</v>
      </c>
      <c r="K503" s="217"/>
      <c r="L503" s="39"/>
      <c r="M503" s="218" t="s">
        <v>1</v>
      </c>
      <c r="N503" s="219" t="s">
        <v>43</v>
      </c>
      <c r="O503" s="73"/>
      <c r="P503" s="220">
        <f>O503*H503</f>
        <v>0</v>
      </c>
      <c r="Q503" s="220">
        <v>0</v>
      </c>
      <c r="R503" s="220">
        <f>Q503*H503</f>
        <v>0</v>
      </c>
      <c r="S503" s="220">
        <v>5.9000000000000003E-4</v>
      </c>
      <c r="T503" s="221">
        <f>S503*H503</f>
        <v>0.29028000000000004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22" t="s">
        <v>142</v>
      </c>
      <c r="AT503" s="222" t="s">
        <v>138</v>
      </c>
      <c r="AU503" s="222" t="s">
        <v>143</v>
      </c>
      <c r="AY503" s="18" t="s">
        <v>136</v>
      </c>
      <c r="BE503" s="110">
        <f>IF(N503="základná",J503,0)</f>
        <v>0</v>
      </c>
      <c r="BF503" s="110">
        <f>IF(N503="znížená",J503,0)</f>
        <v>0</v>
      </c>
      <c r="BG503" s="110">
        <f>IF(N503="zákl. prenesená",J503,0)</f>
        <v>0</v>
      </c>
      <c r="BH503" s="110">
        <f>IF(N503="zníž. prenesená",J503,0)</f>
        <v>0</v>
      </c>
      <c r="BI503" s="110">
        <f>IF(N503="nulová",J503,0)</f>
        <v>0</v>
      </c>
      <c r="BJ503" s="18" t="s">
        <v>143</v>
      </c>
      <c r="BK503" s="223">
        <f>ROUND(I503*H503,3)</f>
        <v>0</v>
      </c>
      <c r="BL503" s="18" t="s">
        <v>142</v>
      </c>
      <c r="BM503" s="222" t="s">
        <v>568</v>
      </c>
    </row>
    <row r="504" spans="1:65" s="13" customFormat="1">
      <c r="B504" s="224"/>
      <c r="C504" s="225"/>
      <c r="D504" s="226" t="s">
        <v>145</v>
      </c>
      <c r="E504" s="227" t="s">
        <v>1</v>
      </c>
      <c r="F504" s="228" t="s">
        <v>569</v>
      </c>
      <c r="G504" s="225"/>
      <c r="H504" s="227" t="s">
        <v>1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AT504" s="234" t="s">
        <v>145</v>
      </c>
      <c r="AU504" s="234" t="s">
        <v>143</v>
      </c>
      <c r="AV504" s="13" t="s">
        <v>12</v>
      </c>
      <c r="AW504" s="13" t="s">
        <v>30</v>
      </c>
      <c r="AX504" s="13" t="s">
        <v>77</v>
      </c>
      <c r="AY504" s="234" t="s">
        <v>136</v>
      </c>
    </row>
    <row r="505" spans="1:65" s="14" customFormat="1">
      <c r="B505" s="235"/>
      <c r="C505" s="236"/>
      <c r="D505" s="226" t="s">
        <v>145</v>
      </c>
      <c r="E505" s="237" t="s">
        <v>1</v>
      </c>
      <c r="F505" s="238" t="s">
        <v>570</v>
      </c>
      <c r="G505" s="236"/>
      <c r="H505" s="239">
        <v>55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AT505" s="245" t="s">
        <v>145</v>
      </c>
      <c r="AU505" s="245" t="s">
        <v>143</v>
      </c>
      <c r="AV505" s="14" t="s">
        <v>143</v>
      </c>
      <c r="AW505" s="14" t="s">
        <v>30</v>
      </c>
      <c r="AX505" s="14" t="s">
        <v>77</v>
      </c>
      <c r="AY505" s="245" t="s">
        <v>136</v>
      </c>
    </row>
    <row r="506" spans="1:65" s="14" customFormat="1">
      <c r="B506" s="235"/>
      <c r="C506" s="236"/>
      <c r="D506" s="226" t="s">
        <v>145</v>
      </c>
      <c r="E506" s="237" t="s">
        <v>1</v>
      </c>
      <c r="F506" s="238" t="s">
        <v>571</v>
      </c>
      <c r="G506" s="236"/>
      <c r="H506" s="239">
        <v>80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AT506" s="245" t="s">
        <v>145</v>
      </c>
      <c r="AU506" s="245" t="s">
        <v>143</v>
      </c>
      <c r="AV506" s="14" t="s">
        <v>143</v>
      </c>
      <c r="AW506" s="14" t="s">
        <v>30</v>
      </c>
      <c r="AX506" s="14" t="s">
        <v>77</v>
      </c>
      <c r="AY506" s="245" t="s">
        <v>136</v>
      </c>
    </row>
    <row r="507" spans="1:65" s="14" customFormat="1">
      <c r="B507" s="235"/>
      <c r="C507" s="236"/>
      <c r="D507" s="226" t="s">
        <v>145</v>
      </c>
      <c r="E507" s="237" t="s">
        <v>1</v>
      </c>
      <c r="F507" s="238" t="s">
        <v>572</v>
      </c>
      <c r="G507" s="236"/>
      <c r="H507" s="239">
        <v>357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AT507" s="245" t="s">
        <v>145</v>
      </c>
      <c r="AU507" s="245" t="s">
        <v>143</v>
      </c>
      <c r="AV507" s="14" t="s">
        <v>143</v>
      </c>
      <c r="AW507" s="14" t="s">
        <v>30</v>
      </c>
      <c r="AX507" s="14" t="s">
        <v>77</v>
      </c>
      <c r="AY507" s="245" t="s">
        <v>136</v>
      </c>
    </row>
    <row r="508" spans="1:65" s="15" customFormat="1">
      <c r="B508" s="246"/>
      <c r="C508" s="247"/>
      <c r="D508" s="226" t="s">
        <v>145</v>
      </c>
      <c r="E508" s="248" t="s">
        <v>1</v>
      </c>
      <c r="F508" s="249" t="s">
        <v>151</v>
      </c>
      <c r="G508" s="247"/>
      <c r="H508" s="250">
        <v>492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AT508" s="256" t="s">
        <v>145</v>
      </c>
      <c r="AU508" s="256" t="s">
        <v>143</v>
      </c>
      <c r="AV508" s="15" t="s">
        <v>142</v>
      </c>
      <c r="AW508" s="15" t="s">
        <v>30</v>
      </c>
      <c r="AX508" s="15" t="s">
        <v>12</v>
      </c>
      <c r="AY508" s="256" t="s">
        <v>136</v>
      </c>
    </row>
    <row r="509" spans="1:65" s="2" customFormat="1" ht="21.75" customHeight="1">
      <c r="A509" s="36"/>
      <c r="B509" s="37"/>
      <c r="C509" s="211" t="s">
        <v>573</v>
      </c>
      <c r="D509" s="211" t="s">
        <v>138</v>
      </c>
      <c r="E509" s="212" t="s">
        <v>574</v>
      </c>
      <c r="F509" s="213" t="s">
        <v>575</v>
      </c>
      <c r="G509" s="214" t="s">
        <v>141</v>
      </c>
      <c r="H509" s="215">
        <v>5960</v>
      </c>
      <c r="I509" s="216"/>
      <c r="J509" s="215">
        <f>ROUND(I509*H509,3)</f>
        <v>0</v>
      </c>
      <c r="K509" s="217"/>
      <c r="L509" s="39"/>
      <c r="M509" s="218" t="s">
        <v>1</v>
      </c>
      <c r="N509" s="219" t="s">
        <v>43</v>
      </c>
      <c r="O509" s="73"/>
      <c r="P509" s="220">
        <f>O509*H509</f>
        <v>0</v>
      </c>
      <c r="Q509" s="220">
        <v>2.0000000000000002E-5</v>
      </c>
      <c r="R509" s="220">
        <f>Q509*H509</f>
        <v>0.11920000000000001</v>
      </c>
      <c r="S509" s="220">
        <v>0</v>
      </c>
      <c r="T509" s="221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22" t="s">
        <v>142</v>
      </c>
      <c r="AT509" s="222" t="s">
        <v>138</v>
      </c>
      <c r="AU509" s="222" t="s">
        <v>143</v>
      </c>
      <c r="AY509" s="18" t="s">
        <v>136</v>
      </c>
      <c r="BE509" s="110">
        <f>IF(N509="základná",J509,0)</f>
        <v>0</v>
      </c>
      <c r="BF509" s="110">
        <f>IF(N509="znížená",J509,0)</f>
        <v>0</v>
      </c>
      <c r="BG509" s="110">
        <f>IF(N509="zákl. prenesená",J509,0)</f>
        <v>0</v>
      </c>
      <c r="BH509" s="110">
        <f>IF(N509="zníž. prenesená",J509,0)</f>
        <v>0</v>
      </c>
      <c r="BI509" s="110">
        <f>IF(N509="nulová",J509,0)</f>
        <v>0</v>
      </c>
      <c r="BJ509" s="18" t="s">
        <v>143</v>
      </c>
      <c r="BK509" s="223">
        <f>ROUND(I509*H509,3)</f>
        <v>0</v>
      </c>
      <c r="BL509" s="18" t="s">
        <v>142</v>
      </c>
      <c r="BM509" s="222" t="s">
        <v>576</v>
      </c>
    </row>
    <row r="510" spans="1:65" s="13" customFormat="1">
      <c r="B510" s="224"/>
      <c r="C510" s="225"/>
      <c r="D510" s="226" t="s">
        <v>145</v>
      </c>
      <c r="E510" s="227" t="s">
        <v>1</v>
      </c>
      <c r="F510" s="228" t="s">
        <v>577</v>
      </c>
      <c r="G510" s="225"/>
      <c r="H510" s="227" t="s">
        <v>1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AT510" s="234" t="s">
        <v>145</v>
      </c>
      <c r="AU510" s="234" t="s">
        <v>143</v>
      </c>
      <c r="AV510" s="13" t="s">
        <v>12</v>
      </c>
      <c r="AW510" s="13" t="s">
        <v>30</v>
      </c>
      <c r="AX510" s="13" t="s">
        <v>77</v>
      </c>
      <c r="AY510" s="234" t="s">
        <v>136</v>
      </c>
    </row>
    <row r="511" spans="1:65" s="14" customFormat="1">
      <c r="B511" s="235"/>
      <c r="C511" s="236"/>
      <c r="D511" s="226" t="s">
        <v>145</v>
      </c>
      <c r="E511" s="237" t="s">
        <v>1</v>
      </c>
      <c r="F511" s="238" t="s">
        <v>578</v>
      </c>
      <c r="G511" s="236"/>
      <c r="H511" s="239">
        <v>271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AT511" s="245" t="s">
        <v>145</v>
      </c>
      <c r="AU511" s="245" t="s">
        <v>143</v>
      </c>
      <c r="AV511" s="14" t="s">
        <v>143</v>
      </c>
      <c r="AW511" s="14" t="s">
        <v>30</v>
      </c>
      <c r="AX511" s="14" t="s">
        <v>77</v>
      </c>
      <c r="AY511" s="245" t="s">
        <v>136</v>
      </c>
    </row>
    <row r="512" spans="1:65" s="14" customFormat="1">
      <c r="B512" s="235"/>
      <c r="C512" s="236"/>
      <c r="D512" s="226" t="s">
        <v>145</v>
      </c>
      <c r="E512" s="237" t="s">
        <v>1</v>
      </c>
      <c r="F512" s="238" t="s">
        <v>579</v>
      </c>
      <c r="G512" s="236"/>
      <c r="H512" s="239">
        <v>540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AT512" s="245" t="s">
        <v>145</v>
      </c>
      <c r="AU512" s="245" t="s">
        <v>143</v>
      </c>
      <c r="AV512" s="14" t="s">
        <v>143</v>
      </c>
      <c r="AW512" s="14" t="s">
        <v>30</v>
      </c>
      <c r="AX512" s="14" t="s">
        <v>77</v>
      </c>
      <c r="AY512" s="245" t="s">
        <v>136</v>
      </c>
    </row>
    <row r="513" spans="1:65" s="14" customFormat="1">
      <c r="B513" s="235"/>
      <c r="C513" s="236"/>
      <c r="D513" s="226" t="s">
        <v>145</v>
      </c>
      <c r="E513" s="237" t="s">
        <v>1</v>
      </c>
      <c r="F513" s="238" t="s">
        <v>580</v>
      </c>
      <c r="G513" s="236"/>
      <c r="H513" s="239">
        <v>1425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145</v>
      </c>
      <c r="AU513" s="245" t="s">
        <v>143</v>
      </c>
      <c r="AV513" s="14" t="s">
        <v>143</v>
      </c>
      <c r="AW513" s="14" t="s">
        <v>30</v>
      </c>
      <c r="AX513" s="14" t="s">
        <v>77</v>
      </c>
      <c r="AY513" s="245" t="s">
        <v>136</v>
      </c>
    </row>
    <row r="514" spans="1:65" s="14" customFormat="1">
      <c r="B514" s="235"/>
      <c r="C514" s="236"/>
      <c r="D514" s="226" t="s">
        <v>145</v>
      </c>
      <c r="E514" s="237" t="s">
        <v>1</v>
      </c>
      <c r="F514" s="238" t="s">
        <v>581</v>
      </c>
      <c r="G514" s="236"/>
      <c r="H514" s="239">
        <v>1585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AT514" s="245" t="s">
        <v>145</v>
      </c>
      <c r="AU514" s="245" t="s">
        <v>143</v>
      </c>
      <c r="AV514" s="14" t="s">
        <v>143</v>
      </c>
      <c r="AW514" s="14" t="s">
        <v>30</v>
      </c>
      <c r="AX514" s="14" t="s">
        <v>77</v>
      </c>
      <c r="AY514" s="245" t="s">
        <v>136</v>
      </c>
    </row>
    <row r="515" spans="1:65" s="14" customFormat="1">
      <c r="B515" s="235"/>
      <c r="C515" s="236"/>
      <c r="D515" s="226" t="s">
        <v>145</v>
      </c>
      <c r="E515" s="237" t="s">
        <v>1</v>
      </c>
      <c r="F515" s="238" t="s">
        <v>582</v>
      </c>
      <c r="G515" s="236"/>
      <c r="H515" s="239">
        <v>2139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AT515" s="245" t="s">
        <v>145</v>
      </c>
      <c r="AU515" s="245" t="s">
        <v>143</v>
      </c>
      <c r="AV515" s="14" t="s">
        <v>143</v>
      </c>
      <c r="AW515" s="14" t="s">
        <v>30</v>
      </c>
      <c r="AX515" s="14" t="s">
        <v>77</v>
      </c>
      <c r="AY515" s="245" t="s">
        <v>136</v>
      </c>
    </row>
    <row r="516" spans="1:65" s="15" customFormat="1">
      <c r="B516" s="246"/>
      <c r="C516" s="247"/>
      <c r="D516" s="226" t="s">
        <v>145</v>
      </c>
      <c r="E516" s="248" t="s">
        <v>1</v>
      </c>
      <c r="F516" s="249" t="s">
        <v>151</v>
      </c>
      <c r="G516" s="247"/>
      <c r="H516" s="250">
        <v>5960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AT516" s="256" t="s">
        <v>145</v>
      </c>
      <c r="AU516" s="256" t="s">
        <v>143</v>
      </c>
      <c r="AV516" s="15" t="s">
        <v>142</v>
      </c>
      <c r="AW516" s="15" t="s">
        <v>30</v>
      </c>
      <c r="AX516" s="15" t="s">
        <v>12</v>
      </c>
      <c r="AY516" s="256" t="s">
        <v>136</v>
      </c>
    </row>
    <row r="517" spans="1:65" s="2" customFormat="1" ht="21.75" customHeight="1">
      <c r="A517" s="36"/>
      <c r="B517" s="37"/>
      <c r="C517" s="211" t="s">
        <v>583</v>
      </c>
      <c r="D517" s="211" t="s">
        <v>138</v>
      </c>
      <c r="E517" s="212" t="s">
        <v>584</v>
      </c>
      <c r="F517" s="213" t="s">
        <v>585</v>
      </c>
      <c r="G517" s="214" t="s">
        <v>141</v>
      </c>
      <c r="H517" s="215">
        <v>913.5</v>
      </c>
      <c r="I517" s="216"/>
      <c r="J517" s="215">
        <f>ROUND(I517*H517,3)</f>
        <v>0</v>
      </c>
      <c r="K517" s="217"/>
      <c r="L517" s="39"/>
      <c r="M517" s="218" t="s">
        <v>1</v>
      </c>
      <c r="N517" s="219" t="s">
        <v>43</v>
      </c>
      <c r="O517" s="73"/>
      <c r="P517" s="220">
        <f>O517*H517</f>
        <v>0</v>
      </c>
      <c r="Q517" s="220">
        <v>7.1399999999999996E-3</v>
      </c>
      <c r="R517" s="220">
        <f>Q517*H517</f>
        <v>6.5223899999999997</v>
      </c>
      <c r="S517" s="220">
        <v>0</v>
      </c>
      <c r="T517" s="221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22" t="s">
        <v>142</v>
      </c>
      <c r="AT517" s="222" t="s">
        <v>138</v>
      </c>
      <c r="AU517" s="222" t="s">
        <v>143</v>
      </c>
      <c r="AY517" s="18" t="s">
        <v>136</v>
      </c>
      <c r="BE517" s="110">
        <f>IF(N517="základná",J517,0)</f>
        <v>0</v>
      </c>
      <c r="BF517" s="110">
        <f>IF(N517="znížená",J517,0)</f>
        <v>0</v>
      </c>
      <c r="BG517" s="110">
        <f>IF(N517="zákl. prenesená",J517,0)</f>
        <v>0</v>
      </c>
      <c r="BH517" s="110">
        <f>IF(N517="zníž. prenesená",J517,0)</f>
        <v>0</v>
      </c>
      <c r="BI517" s="110">
        <f>IF(N517="nulová",J517,0)</f>
        <v>0</v>
      </c>
      <c r="BJ517" s="18" t="s">
        <v>143</v>
      </c>
      <c r="BK517" s="223">
        <f>ROUND(I517*H517,3)</f>
        <v>0</v>
      </c>
      <c r="BL517" s="18" t="s">
        <v>142</v>
      </c>
      <c r="BM517" s="222" t="s">
        <v>586</v>
      </c>
    </row>
    <row r="518" spans="1:65" s="13" customFormat="1">
      <c r="B518" s="224"/>
      <c r="C518" s="225"/>
      <c r="D518" s="226" t="s">
        <v>145</v>
      </c>
      <c r="E518" s="227" t="s">
        <v>1</v>
      </c>
      <c r="F518" s="228" t="s">
        <v>587</v>
      </c>
      <c r="G518" s="225"/>
      <c r="H518" s="227" t="s">
        <v>1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AT518" s="234" t="s">
        <v>145</v>
      </c>
      <c r="AU518" s="234" t="s">
        <v>143</v>
      </c>
      <c r="AV518" s="13" t="s">
        <v>12</v>
      </c>
      <c r="AW518" s="13" t="s">
        <v>30</v>
      </c>
      <c r="AX518" s="13" t="s">
        <v>77</v>
      </c>
      <c r="AY518" s="234" t="s">
        <v>136</v>
      </c>
    </row>
    <row r="519" spans="1:65" s="14" customFormat="1">
      <c r="B519" s="235"/>
      <c r="C519" s="236"/>
      <c r="D519" s="226" t="s">
        <v>145</v>
      </c>
      <c r="E519" s="237" t="s">
        <v>1</v>
      </c>
      <c r="F519" s="238" t="s">
        <v>588</v>
      </c>
      <c r="G519" s="236"/>
      <c r="H519" s="239">
        <v>172.5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AT519" s="245" t="s">
        <v>145</v>
      </c>
      <c r="AU519" s="245" t="s">
        <v>143</v>
      </c>
      <c r="AV519" s="14" t="s">
        <v>143</v>
      </c>
      <c r="AW519" s="14" t="s">
        <v>30</v>
      </c>
      <c r="AX519" s="14" t="s">
        <v>77</v>
      </c>
      <c r="AY519" s="245" t="s">
        <v>136</v>
      </c>
    </row>
    <row r="520" spans="1:65" s="14" customFormat="1">
      <c r="B520" s="235"/>
      <c r="C520" s="236"/>
      <c r="D520" s="226" t="s">
        <v>145</v>
      </c>
      <c r="E520" s="237" t="s">
        <v>1</v>
      </c>
      <c r="F520" s="238" t="s">
        <v>589</v>
      </c>
      <c r="G520" s="236"/>
      <c r="H520" s="239">
        <v>274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AT520" s="245" t="s">
        <v>145</v>
      </c>
      <c r="AU520" s="245" t="s">
        <v>143</v>
      </c>
      <c r="AV520" s="14" t="s">
        <v>143</v>
      </c>
      <c r="AW520" s="14" t="s">
        <v>30</v>
      </c>
      <c r="AX520" s="14" t="s">
        <v>77</v>
      </c>
      <c r="AY520" s="245" t="s">
        <v>136</v>
      </c>
    </row>
    <row r="521" spans="1:65" s="14" customFormat="1">
      <c r="B521" s="235"/>
      <c r="C521" s="236"/>
      <c r="D521" s="226" t="s">
        <v>145</v>
      </c>
      <c r="E521" s="237" t="s">
        <v>1</v>
      </c>
      <c r="F521" s="238" t="s">
        <v>590</v>
      </c>
      <c r="G521" s="236"/>
      <c r="H521" s="239">
        <v>273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AT521" s="245" t="s">
        <v>145</v>
      </c>
      <c r="AU521" s="245" t="s">
        <v>143</v>
      </c>
      <c r="AV521" s="14" t="s">
        <v>143</v>
      </c>
      <c r="AW521" s="14" t="s">
        <v>30</v>
      </c>
      <c r="AX521" s="14" t="s">
        <v>77</v>
      </c>
      <c r="AY521" s="245" t="s">
        <v>136</v>
      </c>
    </row>
    <row r="522" spans="1:65" s="14" customFormat="1">
      <c r="B522" s="235"/>
      <c r="C522" s="236"/>
      <c r="D522" s="226" t="s">
        <v>145</v>
      </c>
      <c r="E522" s="237" t="s">
        <v>1</v>
      </c>
      <c r="F522" s="238" t="s">
        <v>591</v>
      </c>
      <c r="G522" s="236"/>
      <c r="H522" s="239">
        <v>140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AT522" s="245" t="s">
        <v>145</v>
      </c>
      <c r="AU522" s="245" t="s">
        <v>143</v>
      </c>
      <c r="AV522" s="14" t="s">
        <v>143</v>
      </c>
      <c r="AW522" s="14" t="s">
        <v>30</v>
      </c>
      <c r="AX522" s="14" t="s">
        <v>77</v>
      </c>
      <c r="AY522" s="245" t="s">
        <v>136</v>
      </c>
    </row>
    <row r="523" spans="1:65" s="14" customFormat="1">
      <c r="B523" s="235"/>
      <c r="C523" s="236"/>
      <c r="D523" s="226" t="s">
        <v>145</v>
      </c>
      <c r="E523" s="237" t="s">
        <v>1</v>
      </c>
      <c r="F523" s="238" t="s">
        <v>592</v>
      </c>
      <c r="G523" s="236"/>
      <c r="H523" s="239">
        <v>54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AT523" s="245" t="s">
        <v>145</v>
      </c>
      <c r="AU523" s="245" t="s">
        <v>143</v>
      </c>
      <c r="AV523" s="14" t="s">
        <v>143</v>
      </c>
      <c r="AW523" s="14" t="s">
        <v>30</v>
      </c>
      <c r="AX523" s="14" t="s">
        <v>77</v>
      </c>
      <c r="AY523" s="245" t="s">
        <v>136</v>
      </c>
    </row>
    <row r="524" spans="1:65" s="15" customFormat="1">
      <c r="B524" s="246"/>
      <c r="C524" s="247"/>
      <c r="D524" s="226" t="s">
        <v>145</v>
      </c>
      <c r="E524" s="248" t="s">
        <v>1</v>
      </c>
      <c r="F524" s="249" t="s">
        <v>151</v>
      </c>
      <c r="G524" s="247"/>
      <c r="H524" s="250">
        <v>913.5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AT524" s="256" t="s">
        <v>145</v>
      </c>
      <c r="AU524" s="256" t="s">
        <v>143</v>
      </c>
      <c r="AV524" s="15" t="s">
        <v>142</v>
      </c>
      <c r="AW524" s="15" t="s">
        <v>30</v>
      </c>
      <c r="AX524" s="15" t="s">
        <v>12</v>
      </c>
      <c r="AY524" s="256" t="s">
        <v>136</v>
      </c>
    </row>
    <row r="525" spans="1:65" s="2" customFormat="1" ht="16.5" customHeight="1">
      <c r="A525" s="36"/>
      <c r="B525" s="37"/>
      <c r="C525" s="211" t="s">
        <v>593</v>
      </c>
      <c r="D525" s="211" t="s">
        <v>138</v>
      </c>
      <c r="E525" s="212" t="s">
        <v>594</v>
      </c>
      <c r="F525" s="213" t="s">
        <v>595</v>
      </c>
      <c r="G525" s="214" t="s">
        <v>155</v>
      </c>
      <c r="H525" s="215">
        <v>8285.6</v>
      </c>
      <c r="I525" s="216"/>
      <c r="J525" s="215">
        <f>ROUND(I525*H525,3)</f>
        <v>0</v>
      </c>
      <c r="K525" s="217"/>
      <c r="L525" s="39"/>
      <c r="M525" s="218" t="s">
        <v>1</v>
      </c>
      <c r="N525" s="219" t="s">
        <v>43</v>
      </c>
      <c r="O525" s="73"/>
      <c r="P525" s="220">
        <f>O525*H525</f>
        <v>0</v>
      </c>
      <c r="Q525" s="220">
        <v>0</v>
      </c>
      <c r="R525" s="220">
        <f>Q525*H525</f>
        <v>0</v>
      </c>
      <c r="S525" s="220">
        <v>0</v>
      </c>
      <c r="T525" s="221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222" t="s">
        <v>142</v>
      </c>
      <c r="AT525" s="222" t="s">
        <v>138</v>
      </c>
      <c r="AU525" s="222" t="s">
        <v>143</v>
      </c>
      <c r="AY525" s="18" t="s">
        <v>136</v>
      </c>
      <c r="BE525" s="110">
        <f>IF(N525="základná",J525,0)</f>
        <v>0</v>
      </c>
      <c r="BF525" s="110">
        <f>IF(N525="znížená",J525,0)</f>
        <v>0</v>
      </c>
      <c r="BG525" s="110">
        <f>IF(N525="zákl. prenesená",J525,0)</f>
        <v>0</v>
      </c>
      <c r="BH525" s="110">
        <f>IF(N525="zníž. prenesená",J525,0)</f>
        <v>0</v>
      </c>
      <c r="BI525" s="110">
        <f>IF(N525="nulová",J525,0)</f>
        <v>0</v>
      </c>
      <c r="BJ525" s="18" t="s">
        <v>143</v>
      </c>
      <c r="BK525" s="223">
        <f>ROUND(I525*H525,3)</f>
        <v>0</v>
      </c>
      <c r="BL525" s="18" t="s">
        <v>142</v>
      </c>
      <c r="BM525" s="222" t="s">
        <v>596</v>
      </c>
    </row>
    <row r="526" spans="1:65" s="13" customFormat="1">
      <c r="B526" s="224"/>
      <c r="C526" s="225"/>
      <c r="D526" s="226" t="s">
        <v>145</v>
      </c>
      <c r="E526" s="227" t="s">
        <v>1</v>
      </c>
      <c r="F526" s="228" t="s">
        <v>597</v>
      </c>
      <c r="G526" s="225"/>
      <c r="H526" s="227" t="s">
        <v>1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AT526" s="234" t="s">
        <v>145</v>
      </c>
      <c r="AU526" s="234" t="s">
        <v>143</v>
      </c>
      <c r="AV526" s="13" t="s">
        <v>12</v>
      </c>
      <c r="AW526" s="13" t="s">
        <v>30</v>
      </c>
      <c r="AX526" s="13" t="s">
        <v>77</v>
      </c>
      <c r="AY526" s="234" t="s">
        <v>136</v>
      </c>
    </row>
    <row r="527" spans="1:65" s="14" customFormat="1">
      <c r="B527" s="235"/>
      <c r="C527" s="236"/>
      <c r="D527" s="226" t="s">
        <v>145</v>
      </c>
      <c r="E527" s="237" t="s">
        <v>1</v>
      </c>
      <c r="F527" s="238" t="s">
        <v>486</v>
      </c>
      <c r="G527" s="236"/>
      <c r="H527" s="239">
        <v>540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AT527" s="245" t="s">
        <v>145</v>
      </c>
      <c r="AU527" s="245" t="s">
        <v>143</v>
      </c>
      <c r="AV527" s="14" t="s">
        <v>143</v>
      </c>
      <c r="AW527" s="14" t="s">
        <v>30</v>
      </c>
      <c r="AX527" s="14" t="s">
        <v>77</v>
      </c>
      <c r="AY527" s="245" t="s">
        <v>136</v>
      </c>
    </row>
    <row r="528" spans="1:65" s="14" customFormat="1">
      <c r="B528" s="235"/>
      <c r="C528" s="236"/>
      <c r="D528" s="226" t="s">
        <v>145</v>
      </c>
      <c r="E528" s="237" t="s">
        <v>1</v>
      </c>
      <c r="F528" s="238" t="s">
        <v>598</v>
      </c>
      <c r="G528" s="236"/>
      <c r="H528" s="239">
        <v>1425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AT528" s="245" t="s">
        <v>145</v>
      </c>
      <c r="AU528" s="245" t="s">
        <v>143</v>
      </c>
      <c r="AV528" s="14" t="s">
        <v>143</v>
      </c>
      <c r="AW528" s="14" t="s">
        <v>30</v>
      </c>
      <c r="AX528" s="14" t="s">
        <v>77</v>
      </c>
      <c r="AY528" s="245" t="s">
        <v>136</v>
      </c>
    </row>
    <row r="529" spans="1:65" s="14" customFormat="1">
      <c r="B529" s="235"/>
      <c r="C529" s="236"/>
      <c r="D529" s="226" t="s">
        <v>145</v>
      </c>
      <c r="E529" s="237" t="s">
        <v>1</v>
      </c>
      <c r="F529" s="238" t="s">
        <v>488</v>
      </c>
      <c r="G529" s="236"/>
      <c r="H529" s="239">
        <v>1585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AT529" s="245" t="s">
        <v>145</v>
      </c>
      <c r="AU529" s="245" t="s">
        <v>143</v>
      </c>
      <c r="AV529" s="14" t="s">
        <v>143</v>
      </c>
      <c r="AW529" s="14" t="s">
        <v>30</v>
      </c>
      <c r="AX529" s="14" t="s">
        <v>77</v>
      </c>
      <c r="AY529" s="245" t="s">
        <v>136</v>
      </c>
    </row>
    <row r="530" spans="1:65" s="14" customFormat="1">
      <c r="B530" s="235"/>
      <c r="C530" s="236"/>
      <c r="D530" s="226" t="s">
        <v>145</v>
      </c>
      <c r="E530" s="237" t="s">
        <v>1</v>
      </c>
      <c r="F530" s="238" t="s">
        <v>489</v>
      </c>
      <c r="G530" s="236"/>
      <c r="H530" s="239">
        <v>2139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AT530" s="245" t="s">
        <v>145</v>
      </c>
      <c r="AU530" s="245" t="s">
        <v>143</v>
      </c>
      <c r="AV530" s="14" t="s">
        <v>143</v>
      </c>
      <c r="AW530" s="14" t="s">
        <v>30</v>
      </c>
      <c r="AX530" s="14" t="s">
        <v>77</v>
      </c>
      <c r="AY530" s="245" t="s">
        <v>136</v>
      </c>
    </row>
    <row r="531" spans="1:65" s="14" customFormat="1">
      <c r="B531" s="235"/>
      <c r="C531" s="236"/>
      <c r="D531" s="226" t="s">
        <v>145</v>
      </c>
      <c r="E531" s="237" t="s">
        <v>1</v>
      </c>
      <c r="F531" s="238" t="s">
        <v>485</v>
      </c>
      <c r="G531" s="236"/>
      <c r="H531" s="239">
        <v>271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AT531" s="245" t="s">
        <v>145</v>
      </c>
      <c r="AU531" s="245" t="s">
        <v>143</v>
      </c>
      <c r="AV531" s="14" t="s">
        <v>143</v>
      </c>
      <c r="AW531" s="14" t="s">
        <v>30</v>
      </c>
      <c r="AX531" s="14" t="s">
        <v>77</v>
      </c>
      <c r="AY531" s="245" t="s">
        <v>136</v>
      </c>
    </row>
    <row r="532" spans="1:65" s="16" customFormat="1">
      <c r="B532" s="257"/>
      <c r="C532" s="258"/>
      <c r="D532" s="226" t="s">
        <v>145</v>
      </c>
      <c r="E532" s="259" t="s">
        <v>1</v>
      </c>
      <c r="F532" s="260" t="s">
        <v>171</v>
      </c>
      <c r="G532" s="258"/>
      <c r="H532" s="261">
        <v>5960</v>
      </c>
      <c r="I532" s="262"/>
      <c r="J532" s="258"/>
      <c r="K532" s="258"/>
      <c r="L532" s="263"/>
      <c r="M532" s="264"/>
      <c r="N532" s="265"/>
      <c r="O532" s="265"/>
      <c r="P532" s="265"/>
      <c r="Q532" s="265"/>
      <c r="R532" s="265"/>
      <c r="S532" s="265"/>
      <c r="T532" s="266"/>
      <c r="AT532" s="267" t="s">
        <v>145</v>
      </c>
      <c r="AU532" s="267" t="s">
        <v>143</v>
      </c>
      <c r="AV532" s="16" t="s">
        <v>163</v>
      </c>
      <c r="AW532" s="16" t="s">
        <v>30</v>
      </c>
      <c r="AX532" s="16" t="s">
        <v>77</v>
      </c>
      <c r="AY532" s="267" t="s">
        <v>136</v>
      </c>
    </row>
    <row r="533" spans="1:65" s="13" customFormat="1">
      <c r="B533" s="224"/>
      <c r="C533" s="225"/>
      <c r="D533" s="226" t="s">
        <v>145</v>
      </c>
      <c r="E533" s="227" t="s">
        <v>1</v>
      </c>
      <c r="F533" s="228" t="s">
        <v>599</v>
      </c>
      <c r="G533" s="225"/>
      <c r="H533" s="227" t="s">
        <v>1</v>
      </c>
      <c r="I533" s="229"/>
      <c r="J533" s="225"/>
      <c r="K533" s="225"/>
      <c r="L533" s="230"/>
      <c r="M533" s="231"/>
      <c r="N533" s="232"/>
      <c r="O533" s="232"/>
      <c r="P533" s="232"/>
      <c r="Q533" s="232"/>
      <c r="R533" s="232"/>
      <c r="S533" s="232"/>
      <c r="T533" s="233"/>
      <c r="AT533" s="234" t="s">
        <v>145</v>
      </c>
      <c r="AU533" s="234" t="s">
        <v>143</v>
      </c>
      <c r="AV533" s="13" t="s">
        <v>12</v>
      </c>
      <c r="AW533" s="13" t="s">
        <v>30</v>
      </c>
      <c r="AX533" s="13" t="s">
        <v>77</v>
      </c>
      <c r="AY533" s="234" t="s">
        <v>136</v>
      </c>
    </row>
    <row r="534" spans="1:65" s="14" customFormat="1">
      <c r="B534" s="235"/>
      <c r="C534" s="236"/>
      <c r="D534" s="226" t="s">
        <v>145</v>
      </c>
      <c r="E534" s="237" t="s">
        <v>1</v>
      </c>
      <c r="F534" s="238" t="s">
        <v>492</v>
      </c>
      <c r="G534" s="236"/>
      <c r="H534" s="239">
        <v>216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AT534" s="245" t="s">
        <v>145</v>
      </c>
      <c r="AU534" s="245" t="s">
        <v>143</v>
      </c>
      <c r="AV534" s="14" t="s">
        <v>143</v>
      </c>
      <c r="AW534" s="14" t="s">
        <v>30</v>
      </c>
      <c r="AX534" s="14" t="s">
        <v>77</v>
      </c>
      <c r="AY534" s="245" t="s">
        <v>136</v>
      </c>
    </row>
    <row r="535" spans="1:65" s="14" customFormat="1">
      <c r="B535" s="235"/>
      <c r="C535" s="236"/>
      <c r="D535" s="226" t="s">
        <v>145</v>
      </c>
      <c r="E535" s="237" t="s">
        <v>1</v>
      </c>
      <c r="F535" s="238" t="s">
        <v>493</v>
      </c>
      <c r="G535" s="236"/>
      <c r="H535" s="239">
        <v>570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AT535" s="245" t="s">
        <v>145</v>
      </c>
      <c r="AU535" s="245" t="s">
        <v>143</v>
      </c>
      <c r="AV535" s="14" t="s">
        <v>143</v>
      </c>
      <c r="AW535" s="14" t="s">
        <v>30</v>
      </c>
      <c r="AX535" s="14" t="s">
        <v>77</v>
      </c>
      <c r="AY535" s="245" t="s">
        <v>136</v>
      </c>
    </row>
    <row r="536" spans="1:65" s="14" customFormat="1">
      <c r="B536" s="235"/>
      <c r="C536" s="236"/>
      <c r="D536" s="226" t="s">
        <v>145</v>
      </c>
      <c r="E536" s="237" t="s">
        <v>1</v>
      </c>
      <c r="F536" s="238" t="s">
        <v>494</v>
      </c>
      <c r="G536" s="236"/>
      <c r="H536" s="239">
        <v>634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AT536" s="245" t="s">
        <v>145</v>
      </c>
      <c r="AU536" s="245" t="s">
        <v>143</v>
      </c>
      <c r="AV536" s="14" t="s">
        <v>143</v>
      </c>
      <c r="AW536" s="14" t="s">
        <v>30</v>
      </c>
      <c r="AX536" s="14" t="s">
        <v>77</v>
      </c>
      <c r="AY536" s="245" t="s">
        <v>136</v>
      </c>
    </row>
    <row r="537" spans="1:65" s="14" customFormat="1">
      <c r="B537" s="235"/>
      <c r="C537" s="236"/>
      <c r="D537" s="226" t="s">
        <v>145</v>
      </c>
      <c r="E537" s="237" t="s">
        <v>1</v>
      </c>
      <c r="F537" s="238" t="s">
        <v>495</v>
      </c>
      <c r="G537" s="236"/>
      <c r="H537" s="239">
        <v>855.6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AT537" s="245" t="s">
        <v>145</v>
      </c>
      <c r="AU537" s="245" t="s">
        <v>143</v>
      </c>
      <c r="AV537" s="14" t="s">
        <v>143</v>
      </c>
      <c r="AW537" s="14" t="s">
        <v>30</v>
      </c>
      <c r="AX537" s="14" t="s">
        <v>77</v>
      </c>
      <c r="AY537" s="245" t="s">
        <v>136</v>
      </c>
    </row>
    <row r="538" spans="1:65" s="14" customFormat="1">
      <c r="B538" s="235"/>
      <c r="C538" s="236"/>
      <c r="D538" s="226" t="s">
        <v>145</v>
      </c>
      <c r="E538" s="237" t="s">
        <v>1</v>
      </c>
      <c r="F538" s="238" t="s">
        <v>600</v>
      </c>
      <c r="G538" s="236"/>
      <c r="H538" s="239">
        <v>50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AT538" s="245" t="s">
        <v>145</v>
      </c>
      <c r="AU538" s="245" t="s">
        <v>143</v>
      </c>
      <c r="AV538" s="14" t="s">
        <v>143</v>
      </c>
      <c r="AW538" s="14" t="s">
        <v>30</v>
      </c>
      <c r="AX538" s="14" t="s">
        <v>77</v>
      </c>
      <c r="AY538" s="245" t="s">
        <v>136</v>
      </c>
    </row>
    <row r="539" spans="1:65" s="16" customFormat="1">
      <c r="B539" s="257"/>
      <c r="C539" s="258"/>
      <c r="D539" s="226" t="s">
        <v>145</v>
      </c>
      <c r="E539" s="259" t="s">
        <v>1</v>
      </c>
      <c r="F539" s="260" t="s">
        <v>171</v>
      </c>
      <c r="G539" s="258"/>
      <c r="H539" s="261">
        <v>2325.6</v>
      </c>
      <c r="I539" s="262"/>
      <c r="J539" s="258"/>
      <c r="K539" s="258"/>
      <c r="L539" s="263"/>
      <c r="M539" s="264"/>
      <c r="N539" s="265"/>
      <c r="O539" s="265"/>
      <c r="P539" s="265"/>
      <c r="Q539" s="265"/>
      <c r="R539" s="265"/>
      <c r="S539" s="265"/>
      <c r="T539" s="266"/>
      <c r="AT539" s="267" t="s">
        <v>145</v>
      </c>
      <c r="AU539" s="267" t="s">
        <v>143</v>
      </c>
      <c r="AV539" s="16" t="s">
        <v>163</v>
      </c>
      <c r="AW539" s="16" t="s">
        <v>30</v>
      </c>
      <c r="AX539" s="16" t="s">
        <v>77</v>
      </c>
      <c r="AY539" s="267" t="s">
        <v>136</v>
      </c>
    </row>
    <row r="540" spans="1:65" s="15" customFormat="1">
      <c r="B540" s="246"/>
      <c r="C540" s="247"/>
      <c r="D540" s="226" t="s">
        <v>145</v>
      </c>
      <c r="E540" s="248" t="s">
        <v>1</v>
      </c>
      <c r="F540" s="249" t="s">
        <v>151</v>
      </c>
      <c r="G540" s="247"/>
      <c r="H540" s="250">
        <v>8285.6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AT540" s="256" t="s">
        <v>145</v>
      </c>
      <c r="AU540" s="256" t="s">
        <v>143</v>
      </c>
      <c r="AV540" s="15" t="s">
        <v>142</v>
      </c>
      <c r="AW540" s="15" t="s">
        <v>30</v>
      </c>
      <c r="AX540" s="15" t="s">
        <v>12</v>
      </c>
      <c r="AY540" s="256" t="s">
        <v>136</v>
      </c>
    </row>
    <row r="541" spans="1:65" s="2" customFormat="1" ht="16.5" customHeight="1">
      <c r="A541" s="36"/>
      <c r="B541" s="37"/>
      <c r="C541" s="211" t="s">
        <v>601</v>
      </c>
      <c r="D541" s="211" t="s">
        <v>138</v>
      </c>
      <c r="E541" s="212" t="s">
        <v>602</v>
      </c>
      <c r="F541" s="213" t="s">
        <v>603</v>
      </c>
      <c r="G541" s="214" t="s">
        <v>141</v>
      </c>
      <c r="H541" s="215">
        <v>9823.5</v>
      </c>
      <c r="I541" s="216"/>
      <c r="J541" s="215">
        <f>ROUND(I541*H541,3)</f>
        <v>0</v>
      </c>
      <c r="K541" s="217"/>
      <c r="L541" s="39"/>
      <c r="M541" s="218" t="s">
        <v>1</v>
      </c>
      <c r="N541" s="219" t="s">
        <v>43</v>
      </c>
      <c r="O541" s="73"/>
      <c r="P541" s="220">
        <f>O541*H541</f>
        <v>0</v>
      </c>
      <c r="Q541" s="220">
        <v>3.0000000000000001E-5</v>
      </c>
      <c r="R541" s="220">
        <f>Q541*H541</f>
        <v>0.29470499999999999</v>
      </c>
      <c r="S541" s="220">
        <v>0</v>
      </c>
      <c r="T541" s="221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222" t="s">
        <v>142</v>
      </c>
      <c r="AT541" s="222" t="s">
        <v>138</v>
      </c>
      <c r="AU541" s="222" t="s">
        <v>143</v>
      </c>
      <c r="AY541" s="18" t="s">
        <v>136</v>
      </c>
      <c r="BE541" s="110">
        <f>IF(N541="základná",J541,0)</f>
        <v>0</v>
      </c>
      <c r="BF541" s="110">
        <f>IF(N541="znížená",J541,0)</f>
        <v>0</v>
      </c>
      <c r="BG541" s="110">
        <f>IF(N541="zákl. prenesená",J541,0)</f>
        <v>0</v>
      </c>
      <c r="BH541" s="110">
        <f>IF(N541="zníž. prenesená",J541,0)</f>
        <v>0</v>
      </c>
      <c r="BI541" s="110">
        <f>IF(N541="nulová",J541,0)</f>
        <v>0</v>
      </c>
      <c r="BJ541" s="18" t="s">
        <v>143</v>
      </c>
      <c r="BK541" s="223">
        <f>ROUND(I541*H541,3)</f>
        <v>0</v>
      </c>
      <c r="BL541" s="18" t="s">
        <v>142</v>
      </c>
      <c r="BM541" s="222" t="s">
        <v>604</v>
      </c>
    </row>
    <row r="542" spans="1:65" s="13" customFormat="1">
      <c r="B542" s="224"/>
      <c r="C542" s="225"/>
      <c r="D542" s="226" t="s">
        <v>145</v>
      </c>
      <c r="E542" s="227" t="s">
        <v>1</v>
      </c>
      <c r="F542" s="228" t="s">
        <v>605</v>
      </c>
      <c r="G542" s="225"/>
      <c r="H542" s="227" t="s">
        <v>1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AT542" s="234" t="s">
        <v>145</v>
      </c>
      <c r="AU542" s="234" t="s">
        <v>143</v>
      </c>
      <c r="AV542" s="13" t="s">
        <v>12</v>
      </c>
      <c r="AW542" s="13" t="s">
        <v>30</v>
      </c>
      <c r="AX542" s="13" t="s">
        <v>77</v>
      </c>
      <c r="AY542" s="234" t="s">
        <v>136</v>
      </c>
    </row>
    <row r="543" spans="1:65" s="13" customFormat="1">
      <c r="B543" s="224"/>
      <c r="C543" s="225"/>
      <c r="D543" s="226" t="s">
        <v>145</v>
      </c>
      <c r="E543" s="227" t="s">
        <v>1</v>
      </c>
      <c r="F543" s="228" t="s">
        <v>606</v>
      </c>
      <c r="G543" s="225"/>
      <c r="H543" s="227" t="s">
        <v>1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AT543" s="234" t="s">
        <v>145</v>
      </c>
      <c r="AU543" s="234" t="s">
        <v>143</v>
      </c>
      <c r="AV543" s="13" t="s">
        <v>12</v>
      </c>
      <c r="AW543" s="13" t="s">
        <v>30</v>
      </c>
      <c r="AX543" s="13" t="s">
        <v>77</v>
      </c>
      <c r="AY543" s="234" t="s">
        <v>136</v>
      </c>
    </row>
    <row r="544" spans="1:65" s="14" customFormat="1">
      <c r="B544" s="235"/>
      <c r="C544" s="236"/>
      <c r="D544" s="226" t="s">
        <v>145</v>
      </c>
      <c r="E544" s="237" t="s">
        <v>1</v>
      </c>
      <c r="F544" s="238" t="s">
        <v>607</v>
      </c>
      <c r="G544" s="236"/>
      <c r="H544" s="239">
        <v>69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AT544" s="245" t="s">
        <v>145</v>
      </c>
      <c r="AU544" s="245" t="s">
        <v>143</v>
      </c>
      <c r="AV544" s="14" t="s">
        <v>143</v>
      </c>
      <c r="AW544" s="14" t="s">
        <v>30</v>
      </c>
      <c r="AX544" s="14" t="s">
        <v>77</v>
      </c>
      <c r="AY544" s="245" t="s">
        <v>136</v>
      </c>
    </row>
    <row r="545" spans="2:51" s="14" customFormat="1">
      <c r="B545" s="235"/>
      <c r="C545" s="236"/>
      <c r="D545" s="226" t="s">
        <v>145</v>
      </c>
      <c r="E545" s="237" t="s">
        <v>1</v>
      </c>
      <c r="F545" s="238" t="s">
        <v>608</v>
      </c>
      <c r="G545" s="236"/>
      <c r="H545" s="239">
        <v>287.2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AT545" s="245" t="s">
        <v>145</v>
      </c>
      <c r="AU545" s="245" t="s">
        <v>143</v>
      </c>
      <c r="AV545" s="14" t="s">
        <v>143</v>
      </c>
      <c r="AW545" s="14" t="s">
        <v>30</v>
      </c>
      <c r="AX545" s="14" t="s">
        <v>77</v>
      </c>
      <c r="AY545" s="245" t="s">
        <v>136</v>
      </c>
    </row>
    <row r="546" spans="2:51" s="14" customFormat="1">
      <c r="B546" s="235"/>
      <c r="C546" s="236"/>
      <c r="D546" s="226" t="s">
        <v>145</v>
      </c>
      <c r="E546" s="237" t="s">
        <v>1</v>
      </c>
      <c r="F546" s="238" t="s">
        <v>609</v>
      </c>
      <c r="G546" s="236"/>
      <c r="H546" s="239">
        <v>271.3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AT546" s="245" t="s">
        <v>145</v>
      </c>
      <c r="AU546" s="245" t="s">
        <v>143</v>
      </c>
      <c r="AV546" s="14" t="s">
        <v>143</v>
      </c>
      <c r="AW546" s="14" t="s">
        <v>30</v>
      </c>
      <c r="AX546" s="14" t="s">
        <v>77</v>
      </c>
      <c r="AY546" s="245" t="s">
        <v>136</v>
      </c>
    </row>
    <row r="547" spans="2:51" s="16" customFormat="1">
      <c r="B547" s="257"/>
      <c r="C547" s="258"/>
      <c r="D547" s="226" t="s">
        <v>145</v>
      </c>
      <c r="E547" s="259" t="s">
        <v>1</v>
      </c>
      <c r="F547" s="260" t="s">
        <v>171</v>
      </c>
      <c r="G547" s="258"/>
      <c r="H547" s="261">
        <v>627.5</v>
      </c>
      <c r="I547" s="262"/>
      <c r="J547" s="258"/>
      <c r="K547" s="258"/>
      <c r="L547" s="263"/>
      <c r="M547" s="264"/>
      <c r="N547" s="265"/>
      <c r="O547" s="265"/>
      <c r="P547" s="265"/>
      <c r="Q547" s="265"/>
      <c r="R547" s="265"/>
      <c r="S547" s="265"/>
      <c r="T547" s="266"/>
      <c r="AT547" s="267" t="s">
        <v>145</v>
      </c>
      <c r="AU547" s="267" t="s">
        <v>143</v>
      </c>
      <c r="AV547" s="16" t="s">
        <v>163</v>
      </c>
      <c r="AW547" s="16" t="s">
        <v>30</v>
      </c>
      <c r="AX547" s="16" t="s">
        <v>77</v>
      </c>
      <c r="AY547" s="267" t="s">
        <v>136</v>
      </c>
    </row>
    <row r="548" spans="2:51" s="13" customFormat="1">
      <c r="B548" s="224"/>
      <c r="C548" s="225"/>
      <c r="D548" s="226" t="s">
        <v>145</v>
      </c>
      <c r="E548" s="227" t="s">
        <v>1</v>
      </c>
      <c r="F548" s="228" t="s">
        <v>610</v>
      </c>
      <c r="G548" s="225"/>
      <c r="H548" s="227" t="s">
        <v>1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AT548" s="234" t="s">
        <v>145</v>
      </c>
      <c r="AU548" s="234" t="s">
        <v>143</v>
      </c>
      <c r="AV548" s="13" t="s">
        <v>12</v>
      </c>
      <c r="AW548" s="13" t="s">
        <v>30</v>
      </c>
      <c r="AX548" s="13" t="s">
        <v>77</v>
      </c>
      <c r="AY548" s="234" t="s">
        <v>136</v>
      </c>
    </row>
    <row r="549" spans="2:51" s="14" customFormat="1">
      <c r="B549" s="235"/>
      <c r="C549" s="236"/>
      <c r="D549" s="226" t="s">
        <v>145</v>
      </c>
      <c r="E549" s="237" t="s">
        <v>1</v>
      </c>
      <c r="F549" s="238" t="s">
        <v>611</v>
      </c>
      <c r="G549" s="236"/>
      <c r="H549" s="239">
        <v>498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AT549" s="245" t="s">
        <v>145</v>
      </c>
      <c r="AU549" s="245" t="s">
        <v>143</v>
      </c>
      <c r="AV549" s="14" t="s">
        <v>143</v>
      </c>
      <c r="AW549" s="14" t="s">
        <v>30</v>
      </c>
      <c r="AX549" s="14" t="s">
        <v>77</v>
      </c>
      <c r="AY549" s="245" t="s">
        <v>136</v>
      </c>
    </row>
    <row r="550" spans="2:51" s="16" customFormat="1">
      <c r="B550" s="257"/>
      <c r="C550" s="258"/>
      <c r="D550" s="226" t="s">
        <v>145</v>
      </c>
      <c r="E550" s="259" t="s">
        <v>1</v>
      </c>
      <c r="F550" s="260" t="s">
        <v>171</v>
      </c>
      <c r="G550" s="258"/>
      <c r="H550" s="261">
        <v>498</v>
      </c>
      <c r="I550" s="262"/>
      <c r="J550" s="258"/>
      <c r="K550" s="258"/>
      <c r="L550" s="263"/>
      <c r="M550" s="264"/>
      <c r="N550" s="265"/>
      <c r="O550" s="265"/>
      <c r="P550" s="265"/>
      <c r="Q550" s="265"/>
      <c r="R550" s="265"/>
      <c r="S550" s="265"/>
      <c r="T550" s="266"/>
      <c r="AT550" s="267" t="s">
        <v>145</v>
      </c>
      <c r="AU550" s="267" t="s">
        <v>143</v>
      </c>
      <c r="AV550" s="16" t="s">
        <v>163</v>
      </c>
      <c r="AW550" s="16" t="s">
        <v>30</v>
      </c>
      <c r="AX550" s="16" t="s">
        <v>77</v>
      </c>
      <c r="AY550" s="267" t="s">
        <v>136</v>
      </c>
    </row>
    <row r="551" spans="2:51" s="13" customFormat="1">
      <c r="B551" s="224"/>
      <c r="C551" s="225"/>
      <c r="D551" s="226" t="s">
        <v>145</v>
      </c>
      <c r="E551" s="227" t="s">
        <v>1</v>
      </c>
      <c r="F551" s="228" t="s">
        <v>612</v>
      </c>
      <c r="G551" s="225"/>
      <c r="H551" s="227" t="s">
        <v>1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AT551" s="234" t="s">
        <v>145</v>
      </c>
      <c r="AU551" s="234" t="s">
        <v>143</v>
      </c>
      <c r="AV551" s="13" t="s">
        <v>12</v>
      </c>
      <c r="AW551" s="13" t="s">
        <v>30</v>
      </c>
      <c r="AX551" s="13" t="s">
        <v>77</v>
      </c>
      <c r="AY551" s="234" t="s">
        <v>136</v>
      </c>
    </row>
    <row r="552" spans="2:51" s="14" customFormat="1">
      <c r="B552" s="235"/>
      <c r="C552" s="236"/>
      <c r="D552" s="226" t="s">
        <v>145</v>
      </c>
      <c r="E552" s="237" t="s">
        <v>1</v>
      </c>
      <c r="F552" s="238" t="s">
        <v>613</v>
      </c>
      <c r="G552" s="236"/>
      <c r="H552" s="239">
        <v>58.6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AT552" s="245" t="s">
        <v>145</v>
      </c>
      <c r="AU552" s="245" t="s">
        <v>143</v>
      </c>
      <c r="AV552" s="14" t="s">
        <v>143</v>
      </c>
      <c r="AW552" s="14" t="s">
        <v>30</v>
      </c>
      <c r="AX552" s="14" t="s">
        <v>77</v>
      </c>
      <c r="AY552" s="245" t="s">
        <v>136</v>
      </c>
    </row>
    <row r="553" spans="2:51" s="14" customFormat="1">
      <c r="B553" s="235"/>
      <c r="C553" s="236"/>
      <c r="D553" s="226" t="s">
        <v>145</v>
      </c>
      <c r="E553" s="237" t="s">
        <v>1</v>
      </c>
      <c r="F553" s="238" t="s">
        <v>614</v>
      </c>
      <c r="G553" s="236"/>
      <c r="H553" s="239">
        <v>154</v>
      </c>
      <c r="I553" s="240"/>
      <c r="J553" s="236"/>
      <c r="K553" s="236"/>
      <c r="L553" s="241"/>
      <c r="M553" s="242"/>
      <c r="N553" s="243"/>
      <c r="O553" s="243"/>
      <c r="P553" s="243"/>
      <c r="Q553" s="243"/>
      <c r="R553" s="243"/>
      <c r="S553" s="243"/>
      <c r="T553" s="244"/>
      <c r="AT553" s="245" t="s">
        <v>145</v>
      </c>
      <c r="AU553" s="245" t="s">
        <v>143</v>
      </c>
      <c r="AV553" s="14" t="s">
        <v>143</v>
      </c>
      <c r="AW553" s="14" t="s">
        <v>30</v>
      </c>
      <c r="AX553" s="14" t="s">
        <v>77</v>
      </c>
      <c r="AY553" s="245" t="s">
        <v>136</v>
      </c>
    </row>
    <row r="554" spans="2:51" s="14" customFormat="1">
      <c r="B554" s="235"/>
      <c r="C554" s="236"/>
      <c r="D554" s="226" t="s">
        <v>145</v>
      </c>
      <c r="E554" s="237" t="s">
        <v>1</v>
      </c>
      <c r="F554" s="238" t="s">
        <v>615</v>
      </c>
      <c r="G554" s="236"/>
      <c r="H554" s="239">
        <v>154.4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AT554" s="245" t="s">
        <v>145</v>
      </c>
      <c r="AU554" s="245" t="s">
        <v>143</v>
      </c>
      <c r="AV554" s="14" t="s">
        <v>143</v>
      </c>
      <c r="AW554" s="14" t="s">
        <v>30</v>
      </c>
      <c r="AX554" s="14" t="s">
        <v>77</v>
      </c>
      <c r="AY554" s="245" t="s">
        <v>136</v>
      </c>
    </row>
    <row r="555" spans="2:51" s="14" customFormat="1">
      <c r="B555" s="235"/>
      <c r="C555" s="236"/>
      <c r="D555" s="226" t="s">
        <v>145</v>
      </c>
      <c r="E555" s="237" t="s">
        <v>1</v>
      </c>
      <c r="F555" s="238" t="s">
        <v>616</v>
      </c>
      <c r="G555" s="236"/>
      <c r="H555" s="239">
        <v>13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AT555" s="245" t="s">
        <v>145</v>
      </c>
      <c r="AU555" s="245" t="s">
        <v>143</v>
      </c>
      <c r="AV555" s="14" t="s">
        <v>143</v>
      </c>
      <c r="AW555" s="14" t="s">
        <v>30</v>
      </c>
      <c r="AX555" s="14" t="s">
        <v>77</v>
      </c>
      <c r="AY555" s="245" t="s">
        <v>136</v>
      </c>
    </row>
    <row r="556" spans="2:51" s="16" customFormat="1">
      <c r="B556" s="257"/>
      <c r="C556" s="258"/>
      <c r="D556" s="226" t="s">
        <v>145</v>
      </c>
      <c r="E556" s="259" t="s">
        <v>1</v>
      </c>
      <c r="F556" s="260" t="s">
        <v>171</v>
      </c>
      <c r="G556" s="258"/>
      <c r="H556" s="261">
        <v>380</v>
      </c>
      <c r="I556" s="262"/>
      <c r="J556" s="258"/>
      <c r="K556" s="258"/>
      <c r="L556" s="263"/>
      <c r="M556" s="264"/>
      <c r="N556" s="265"/>
      <c r="O556" s="265"/>
      <c r="P556" s="265"/>
      <c r="Q556" s="265"/>
      <c r="R556" s="265"/>
      <c r="S556" s="265"/>
      <c r="T556" s="266"/>
      <c r="AT556" s="267" t="s">
        <v>145</v>
      </c>
      <c r="AU556" s="267" t="s">
        <v>143</v>
      </c>
      <c r="AV556" s="16" t="s">
        <v>163</v>
      </c>
      <c r="AW556" s="16" t="s">
        <v>30</v>
      </c>
      <c r="AX556" s="16" t="s">
        <v>77</v>
      </c>
      <c r="AY556" s="267" t="s">
        <v>136</v>
      </c>
    </row>
    <row r="557" spans="2:51" s="13" customFormat="1">
      <c r="B557" s="224"/>
      <c r="C557" s="225"/>
      <c r="D557" s="226" t="s">
        <v>145</v>
      </c>
      <c r="E557" s="227" t="s">
        <v>1</v>
      </c>
      <c r="F557" s="228" t="s">
        <v>617</v>
      </c>
      <c r="G557" s="225"/>
      <c r="H557" s="227" t="s">
        <v>1</v>
      </c>
      <c r="I557" s="229"/>
      <c r="J557" s="225"/>
      <c r="K557" s="225"/>
      <c r="L557" s="230"/>
      <c r="M557" s="231"/>
      <c r="N557" s="232"/>
      <c r="O557" s="232"/>
      <c r="P557" s="232"/>
      <c r="Q557" s="232"/>
      <c r="R557" s="232"/>
      <c r="S557" s="232"/>
      <c r="T557" s="233"/>
      <c r="AT557" s="234" t="s">
        <v>145</v>
      </c>
      <c r="AU557" s="234" t="s">
        <v>143</v>
      </c>
      <c r="AV557" s="13" t="s">
        <v>12</v>
      </c>
      <c r="AW557" s="13" t="s">
        <v>30</v>
      </c>
      <c r="AX557" s="13" t="s">
        <v>77</v>
      </c>
      <c r="AY557" s="234" t="s">
        <v>136</v>
      </c>
    </row>
    <row r="558" spans="2:51" s="14" customFormat="1">
      <c r="B558" s="235"/>
      <c r="C558" s="236"/>
      <c r="D558" s="226" t="s">
        <v>145</v>
      </c>
      <c r="E558" s="237" t="s">
        <v>1</v>
      </c>
      <c r="F558" s="238" t="s">
        <v>618</v>
      </c>
      <c r="G558" s="236"/>
      <c r="H558" s="239">
        <v>108</v>
      </c>
      <c r="I558" s="240"/>
      <c r="J558" s="236"/>
      <c r="K558" s="236"/>
      <c r="L558" s="241"/>
      <c r="M558" s="242"/>
      <c r="N558" s="243"/>
      <c r="O558" s="243"/>
      <c r="P558" s="243"/>
      <c r="Q558" s="243"/>
      <c r="R558" s="243"/>
      <c r="S558" s="243"/>
      <c r="T558" s="244"/>
      <c r="AT558" s="245" t="s">
        <v>145</v>
      </c>
      <c r="AU558" s="245" t="s">
        <v>143</v>
      </c>
      <c r="AV558" s="14" t="s">
        <v>143</v>
      </c>
      <c r="AW558" s="14" t="s">
        <v>30</v>
      </c>
      <c r="AX558" s="14" t="s">
        <v>77</v>
      </c>
      <c r="AY558" s="245" t="s">
        <v>136</v>
      </c>
    </row>
    <row r="559" spans="2:51" s="14" customFormat="1">
      <c r="B559" s="235"/>
      <c r="C559" s="236"/>
      <c r="D559" s="226" t="s">
        <v>145</v>
      </c>
      <c r="E559" s="237" t="s">
        <v>1</v>
      </c>
      <c r="F559" s="238" t="s">
        <v>619</v>
      </c>
      <c r="G559" s="236"/>
      <c r="H559" s="239">
        <v>345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AT559" s="245" t="s">
        <v>145</v>
      </c>
      <c r="AU559" s="245" t="s">
        <v>143</v>
      </c>
      <c r="AV559" s="14" t="s">
        <v>143</v>
      </c>
      <c r="AW559" s="14" t="s">
        <v>30</v>
      </c>
      <c r="AX559" s="14" t="s">
        <v>77</v>
      </c>
      <c r="AY559" s="245" t="s">
        <v>136</v>
      </c>
    </row>
    <row r="560" spans="2:51" s="14" customFormat="1">
      <c r="B560" s="235"/>
      <c r="C560" s="236"/>
      <c r="D560" s="226" t="s">
        <v>145</v>
      </c>
      <c r="E560" s="237" t="s">
        <v>1</v>
      </c>
      <c r="F560" s="238" t="s">
        <v>620</v>
      </c>
      <c r="G560" s="236"/>
      <c r="H560" s="239">
        <v>548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AT560" s="245" t="s">
        <v>145</v>
      </c>
      <c r="AU560" s="245" t="s">
        <v>143</v>
      </c>
      <c r="AV560" s="14" t="s">
        <v>143</v>
      </c>
      <c r="AW560" s="14" t="s">
        <v>30</v>
      </c>
      <c r="AX560" s="14" t="s">
        <v>77</v>
      </c>
      <c r="AY560" s="245" t="s">
        <v>136</v>
      </c>
    </row>
    <row r="561" spans="2:51" s="14" customFormat="1">
      <c r="B561" s="235"/>
      <c r="C561" s="236"/>
      <c r="D561" s="226" t="s">
        <v>145</v>
      </c>
      <c r="E561" s="237" t="s">
        <v>1</v>
      </c>
      <c r="F561" s="238" t="s">
        <v>621</v>
      </c>
      <c r="G561" s="236"/>
      <c r="H561" s="239">
        <v>546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AT561" s="245" t="s">
        <v>145</v>
      </c>
      <c r="AU561" s="245" t="s">
        <v>143</v>
      </c>
      <c r="AV561" s="14" t="s">
        <v>143</v>
      </c>
      <c r="AW561" s="14" t="s">
        <v>30</v>
      </c>
      <c r="AX561" s="14" t="s">
        <v>77</v>
      </c>
      <c r="AY561" s="245" t="s">
        <v>136</v>
      </c>
    </row>
    <row r="562" spans="2:51" s="16" customFormat="1">
      <c r="B562" s="257"/>
      <c r="C562" s="258"/>
      <c r="D562" s="226" t="s">
        <v>145</v>
      </c>
      <c r="E562" s="259" t="s">
        <v>1</v>
      </c>
      <c r="F562" s="260" t="s">
        <v>171</v>
      </c>
      <c r="G562" s="258"/>
      <c r="H562" s="261">
        <v>1547</v>
      </c>
      <c r="I562" s="262"/>
      <c r="J562" s="258"/>
      <c r="K562" s="258"/>
      <c r="L562" s="263"/>
      <c r="M562" s="264"/>
      <c r="N562" s="265"/>
      <c r="O562" s="265"/>
      <c r="P562" s="265"/>
      <c r="Q562" s="265"/>
      <c r="R562" s="265"/>
      <c r="S562" s="265"/>
      <c r="T562" s="266"/>
      <c r="AT562" s="267" t="s">
        <v>145</v>
      </c>
      <c r="AU562" s="267" t="s">
        <v>143</v>
      </c>
      <c r="AV562" s="16" t="s">
        <v>163</v>
      </c>
      <c r="AW562" s="16" t="s">
        <v>30</v>
      </c>
      <c r="AX562" s="16" t="s">
        <v>77</v>
      </c>
      <c r="AY562" s="267" t="s">
        <v>136</v>
      </c>
    </row>
    <row r="563" spans="2:51" s="13" customFormat="1">
      <c r="B563" s="224"/>
      <c r="C563" s="225"/>
      <c r="D563" s="226" t="s">
        <v>145</v>
      </c>
      <c r="E563" s="227" t="s">
        <v>1</v>
      </c>
      <c r="F563" s="228" t="s">
        <v>622</v>
      </c>
      <c r="G563" s="225"/>
      <c r="H563" s="227" t="s">
        <v>1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AT563" s="234" t="s">
        <v>145</v>
      </c>
      <c r="AU563" s="234" t="s">
        <v>143</v>
      </c>
      <c r="AV563" s="13" t="s">
        <v>12</v>
      </c>
      <c r="AW563" s="13" t="s">
        <v>30</v>
      </c>
      <c r="AX563" s="13" t="s">
        <v>77</v>
      </c>
      <c r="AY563" s="234" t="s">
        <v>136</v>
      </c>
    </row>
    <row r="564" spans="2:51" s="14" customFormat="1">
      <c r="B564" s="235"/>
      <c r="C564" s="236"/>
      <c r="D564" s="226" t="s">
        <v>145</v>
      </c>
      <c r="E564" s="237" t="s">
        <v>1</v>
      </c>
      <c r="F564" s="238" t="s">
        <v>623</v>
      </c>
      <c r="G564" s="236"/>
      <c r="H564" s="239">
        <v>271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AT564" s="245" t="s">
        <v>145</v>
      </c>
      <c r="AU564" s="245" t="s">
        <v>143</v>
      </c>
      <c r="AV564" s="14" t="s">
        <v>143</v>
      </c>
      <c r="AW564" s="14" t="s">
        <v>30</v>
      </c>
      <c r="AX564" s="14" t="s">
        <v>77</v>
      </c>
      <c r="AY564" s="245" t="s">
        <v>136</v>
      </c>
    </row>
    <row r="565" spans="2:51" s="14" customFormat="1">
      <c r="B565" s="235"/>
      <c r="C565" s="236"/>
      <c r="D565" s="226" t="s">
        <v>145</v>
      </c>
      <c r="E565" s="237" t="s">
        <v>1</v>
      </c>
      <c r="F565" s="238" t="s">
        <v>624</v>
      </c>
      <c r="G565" s="236"/>
      <c r="H565" s="239">
        <v>540</v>
      </c>
      <c r="I565" s="240"/>
      <c r="J565" s="236"/>
      <c r="K565" s="236"/>
      <c r="L565" s="241"/>
      <c r="M565" s="242"/>
      <c r="N565" s="243"/>
      <c r="O565" s="243"/>
      <c r="P565" s="243"/>
      <c r="Q565" s="243"/>
      <c r="R565" s="243"/>
      <c r="S565" s="243"/>
      <c r="T565" s="244"/>
      <c r="AT565" s="245" t="s">
        <v>145</v>
      </c>
      <c r="AU565" s="245" t="s">
        <v>143</v>
      </c>
      <c r="AV565" s="14" t="s">
        <v>143</v>
      </c>
      <c r="AW565" s="14" t="s">
        <v>30</v>
      </c>
      <c r="AX565" s="14" t="s">
        <v>77</v>
      </c>
      <c r="AY565" s="245" t="s">
        <v>136</v>
      </c>
    </row>
    <row r="566" spans="2:51" s="14" customFormat="1">
      <c r="B566" s="235"/>
      <c r="C566" s="236"/>
      <c r="D566" s="226" t="s">
        <v>145</v>
      </c>
      <c r="E566" s="237" t="s">
        <v>1</v>
      </c>
      <c r="F566" s="238" t="s">
        <v>625</v>
      </c>
      <c r="G566" s="236"/>
      <c r="H566" s="239">
        <v>1425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AT566" s="245" t="s">
        <v>145</v>
      </c>
      <c r="AU566" s="245" t="s">
        <v>143</v>
      </c>
      <c r="AV566" s="14" t="s">
        <v>143</v>
      </c>
      <c r="AW566" s="14" t="s">
        <v>30</v>
      </c>
      <c r="AX566" s="14" t="s">
        <v>77</v>
      </c>
      <c r="AY566" s="245" t="s">
        <v>136</v>
      </c>
    </row>
    <row r="567" spans="2:51" s="14" customFormat="1">
      <c r="B567" s="235"/>
      <c r="C567" s="236"/>
      <c r="D567" s="226" t="s">
        <v>145</v>
      </c>
      <c r="E567" s="237" t="s">
        <v>1</v>
      </c>
      <c r="F567" s="238" t="s">
        <v>626</v>
      </c>
      <c r="G567" s="236"/>
      <c r="H567" s="239">
        <v>1585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AT567" s="245" t="s">
        <v>145</v>
      </c>
      <c r="AU567" s="245" t="s">
        <v>143</v>
      </c>
      <c r="AV567" s="14" t="s">
        <v>143</v>
      </c>
      <c r="AW567" s="14" t="s">
        <v>30</v>
      </c>
      <c r="AX567" s="14" t="s">
        <v>77</v>
      </c>
      <c r="AY567" s="245" t="s">
        <v>136</v>
      </c>
    </row>
    <row r="568" spans="2:51" s="14" customFormat="1">
      <c r="B568" s="235"/>
      <c r="C568" s="236"/>
      <c r="D568" s="226" t="s">
        <v>145</v>
      </c>
      <c r="E568" s="237" t="s">
        <v>1</v>
      </c>
      <c r="F568" s="238" t="s">
        <v>627</v>
      </c>
      <c r="G568" s="236"/>
      <c r="H568" s="239">
        <v>2139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AT568" s="245" t="s">
        <v>145</v>
      </c>
      <c r="AU568" s="245" t="s">
        <v>143</v>
      </c>
      <c r="AV568" s="14" t="s">
        <v>143</v>
      </c>
      <c r="AW568" s="14" t="s">
        <v>30</v>
      </c>
      <c r="AX568" s="14" t="s">
        <v>77</v>
      </c>
      <c r="AY568" s="245" t="s">
        <v>136</v>
      </c>
    </row>
    <row r="569" spans="2:51" s="16" customFormat="1">
      <c r="B569" s="257"/>
      <c r="C569" s="258"/>
      <c r="D569" s="226" t="s">
        <v>145</v>
      </c>
      <c r="E569" s="259" t="s">
        <v>1</v>
      </c>
      <c r="F569" s="260" t="s">
        <v>171</v>
      </c>
      <c r="G569" s="258"/>
      <c r="H569" s="261">
        <v>5960</v>
      </c>
      <c r="I569" s="262"/>
      <c r="J569" s="258"/>
      <c r="K569" s="258"/>
      <c r="L569" s="263"/>
      <c r="M569" s="264"/>
      <c r="N569" s="265"/>
      <c r="O569" s="265"/>
      <c r="P569" s="265"/>
      <c r="Q569" s="265"/>
      <c r="R569" s="265"/>
      <c r="S569" s="265"/>
      <c r="T569" s="266"/>
      <c r="AT569" s="267" t="s">
        <v>145</v>
      </c>
      <c r="AU569" s="267" t="s">
        <v>143</v>
      </c>
      <c r="AV569" s="16" t="s">
        <v>163</v>
      </c>
      <c r="AW569" s="16" t="s">
        <v>30</v>
      </c>
      <c r="AX569" s="16" t="s">
        <v>77</v>
      </c>
      <c r="AY569" s="267" t="s">
        <v>136</v>
      </c>
    </row>
    <row r="570" spans="2:51" s="14" customFormat="1">
      <c r="B570" s="235"/>
      <c r="C570" s="236"/>
      <c r="D570" s="226" t="s">
        <v>145</v>
      </c>
      <c r="E570" s="237" t="s">
        <v>1</v>
      </c>
      <c r="F570" s="238" t="s">
        <v>628</v>
      </c>
      <c r="G570" s="236"/>
      <c r="H570" s="239">
        <v>140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AT570" s="245" t="s">
        <v>145</v>
      </c>
      <c r="AU570" s="245" t="s">
        <v>143</v>
      </c>
      <c r="AV570" s="14" t="s">
        <v>143</v>
      </c>
      <c r="AW570" s="14" t="s">
        <v>30</v>
      </c>
      <c r="AX570" s="14" t="s">
        <v>77</v>
      </c>
      <c r="AY570" s="245" t="s">
        <v>136</v>
      </c>
    </row>
    <row r="571" spans="2:51" s="16" customFormat="1">
      <c r="B571" s="257"/>
      <c r="C571" s="258"/>
      <c r="D571" s="226" t="s">
        <v>145</v>
      </c>
      <c r="E571" s="259" t="s">
        <v>1</v>
      </c>
      <c r="F571" s="260" t="s">
        <v>171</v>
      </c>
      <c r="G571" s="258"/>
      <c r="H571" s="261">
        <v>140</v>
      </c>
      <c r="I571" s="262"/>
      <c r="J571" s="258"/>
      <c r="K571" s="258"/>
      <c r="L571" s="263"/>
      <c r="M571" s="264"/>
      <c r="N571" s="265"/>
      <c r="O571" s="265"/>
      <c r="P571" s="265"/>
      <c r="Q571" s="265"/>
      <c r="R571" s="265"/>
      <c r="S571" s="265"/>
      <c r="T571" s="266"/>
      <c r="AT571" s="267" t="s">
        <v>145</v>
      </c>
      <c r="AU571" s="267" t="s">
        <v>143</v>
      </c>
      <c r="AV571" s="16" t="s">
        <v>163</v>
      </c>
      <c r="AW571" s="16" t="s">
        <v>30</v>
      </c>
      <c r="AX571" s="16" t="s">
        <v>77</v>
      </c>
      <c r="AY571" s="267" t="s">
        <v>136</v>
      </c>
    </row>
    <row r="572" spans="2:51" s="13" customFormat="1">
      <c r="B572" s="224"/>
      <c r="C572" s="225"/>
      <c r="D572" s="226" t="s">
        <v>145</v>
      </c>
      <c r="E572" s="227" t="s">
        <v>1</v>
      </c>
      <c r="F572" s="228" t="s">
        <v>629</v>
      </c>
      <c r="G572" s="225"/>
      <c r="H572" s="227" t="s">
        <v>1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AT572" s="234" t="s">
        <v>145</v>
      </c>
      <c r="AU572" s="234" t="s">
        <v>143</v>
      </c>
      <c r="AV572" s="13" t="s">
        <v>12</v>
      </c>
      <c r="AW572" s="13" t="s">
        <v>30</v>
      </c>
      <c r="AX572" s="13" t="s">
        <v>77</v>
      </c>
      <c r="AY572" s="234" t="s">
        <v>136</v>
      </c>
    </row>
    <row r="573" spans="2:51" s="14" customFormat="1">
      <c r="B573" s="235"/>
      <c r="C573" s="236"/>
      <c r="D573" s="226" t="s">
        <v>145</v>
      </c>
      <c r="E573" s="237" t="s">
        <v>1</v>
      </c>
      <c r="F573" s="238" t="s">
        <v>630</v>
      </c>
      <c r="G573" s="236"/>
      <c r="H573" s="239">
        <v>40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AT573" s="245" t="s">
        <v>145</v>
      </c>
      <c r="AU573" s="245" t="s">
        <v>143</v>
      </c>
      <c r="AV573" s="14" t="s">
        <v>143</v>
      </c>
      <c r="AW573" s="14" t="s">
        <v>30</v>
      </c>
      <c r="AX573" s="14" t="s">
        <v>77</v>
      </c>
      <c r="AY573" s="245" t="s">
        <v>136</v>
      </c>
    </row>
    <row r="574" spans="2:51" s="14" customFormat="1">
      <c r="B574" s="235"/>
      <c r="C574" s="236"/>
      <c r="D574" s="226" t="s">
        <v>145</v>
      </c>
      <c r="E574" s="237" t="s">
        <v>1</v>
      </c>
      <c r="F574" s="238" t="s">
        <v>631</v>
      </c>
      <c r="G574" s="236"/>
      <c r="H574" s="239">
        <v>211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AT574" s="245" t="s">
        <v>145</v>
      </c>
      <c r="AU574" s="245" t="s">
        <v>143</v>
      </c>
      <c r="AV574" s="14" t="s">
        <v>143</v>
      </c>
      <c r="AW574" s="14" t="s">
        <v>30</v>
      </c>
      <c r="AX574" s="14" t="s">
        <v>77</v>
      </c>
      <c r="AY574" s="245" t="s">
        <v>136</v>
      </c>
    </row>
    <row r="575" spans="2:51" s="14" customFormat="1">
      <c r="B575" s="235"/>
      <c r="C575" s="236"/>
      <c r="D575" s="226" t="s">
        <v>145</v>
      </c>
      <c r="E575" s="237" t="s">
        <v>1</v>
      </c>
      <c r="F575" s="238" t="s">
        <v>632</v>
      </c>
      <c r="G575" s="236"/>
      <c r="H575" s="239">
        <v>92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AT575" s="245" t="s">
        <v>145</v>
      </c>
      <c r="AU575" s="245" t="s">
        <v>143</v>
      </c>
      <c r="AV575" s="14" t="s">
        <v>143</v>
      </c>
      <c r="AW575" s="14" t="s">
        <v>30</v>
      </c>
      <c r="AX575" s="14" t="s">
        <v>77</v>
      </c>
      <c r="AY575" s="245" t="s">
        <v>136</v>
      </c>
    </row>
    <row r="576" spans="2:51" s="14" customFormat="1">
      <c r="B576" s="235"/>
      <c r="C576" s="236"/>
      <c r="D576" s="226" t="s">
        <v>145</v>
      </c>
      <c r="E576" s="237" t="s">
        <v>1</v>
      </c>
      <c r="F576" s="238" t="s">
        <v>633</v>
      </c>
      <c r="G576" s="236"/>
      <c r="H576" s="239">
        <v>328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AT576" s="245" t="s">
        <v>145</v>
      </c>
      <c r="AU576" s="245" t="s">
        <v>143</v>
      </c>
      <c r="AV576" s="14" t="s">
        <v>143</v>
      </c>
      <c r="AW576" s="14" t="s">
        <v>30</v>
      </c>
      <c r="AX576" s="14" t="s">
        <v>77</v>
      </c>
      <c r="AY576" s="245" t="s">
        <v>136</v>
      </c>
    </row>
    <row r="577" spans="1:65" s="16" customFormat="1">
      <c r="B577" s="257"/>
      <c r="C577" s="258"/>
      <c r="D577" s="226" t="s">
        <v>145</v>
      </c>
      <c r="E577" s="259" t="s">
        <v>1</v>
      </c>
      <c r="F577" s="260" t="s">
        <v>171</v>
      </c>
      <c r="G577" s="258"/>
      <c r="H577" s="261">
        <v>671</v>
      </c>
      <c r="I577" s="262"/>
      <c r="J577" s="258"/>
      <c r="K577" s="258"/>
      <c r="L577" s="263"/>
      <c r="M577" s="264"/>
      <c r="N577" s="265"/>
      <c r="O577" s="265"/>
      <c r="P577" s="265"/>
      <c r="Q577" s="265"/>
      <c r="R577" s="265"/>
      <c r="S577" s="265"/>
      <c r="T577" s="266"/>
      <c r="AT577" s="267" t="s">
        <v>145</v>
      </c>
      <c r="AU577" s="267" t="s">
        <v>143</v>
      </c>
      <c r="AV577" s="16" t="s">
        <v>163</v>
      </c>
      <c r="AW577" s="16" t="s">
        <v>30</v>
      </c>
      <c r="AX577" s="16" t="s">
        <v>77</v>
      </c>
      <c r="AY577" s="267" t="s">
        <v>136</v>
      </c>
    </row>
    <row r="578" spans="1:65" s="15" customFormat="1">
      <c r="B578" s="246"/>
      <c r="C578" s="247"/>
      <c r="D578" s="226" t="s">
        <v>145</v>
      </c>
      <c r="E578" s="248" t="s">
        <v>1</v>
      </c>
      <c r="F578" s="249" t="s">
        <v>151</v>
      </c>
      <c r="G578" s="247"/>
      <c r="H578" s="250">
        <v>9823.5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AT578" s="256" t="s">
        <v>145</v>
      </c>
      <c r="AU578" s="256" t="s">
        <v>143</v>
      </c>
      <c r="AV578" s="15" t="s">
        <v>142</v>
      </c>
      <c r="AW578" s="15" t="s">
        <v>30</v>
      </c>
      <c r="AX578" s="15" t="s">
        <v>12</v>
      </c>
      <c r="AY578" s="256" t="s">
        <v>136</v>
      </c>
    </row>
    <row r="579" spans="1:65" s="2" customFormat="1" ht="16.5" customHeight="1">
      <c r="A579" s="36"/>
      <c r="B579" s="37"/>
      <c r="C579" s="211" t="s">
        <v>634</v>
      </c>
      <c r="D579" s="211" t="s">
        <v>138</v>
      </c>
      <c r="E579" s="212" t="s">
        <v>635</v>
      </c>
      <c r="F579" s="213" t="s">
        <v>636</v>
      </c>
      <c r="G579" s="214" t="s">
        <v>155</v>
      </c>
      <c r="H579" s="215">
        <v>122.4</v>
      </c>
      <c r="I579" s="216"/>
      <c r="J579" s="215">
        <f>ROUND(I579*H579,3)</f>
        <v>0</v>
      </c>
      <c r="K579" s="217"/>
      <c r="L579" s="39"/>
      <c r="M579" s="218" t="s">
        <v>1</v>
      </c>
      <c r="N579" s="219" t="s">
        <v>43</v>
      </c>
      <c r="O579" s="73"/>
      <c r="P579" s="220">
        <f>O579*H579</f>
        <v>0</v>
      </c>
      <c r="Q579" s="220">
        <v>0</v>
      </c>
      <c r="R579" s="220">
        <f>Q579*H579</f>
        <v>0</v>
      </c>
      <c r="S579" s="220">
        <v>0</v>
      </c>
      <c r="T579" s="221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222" t="s">
        <v>142</v>
      </c>
      <c r="AT579" s="222" t="s">
        <v>138</v>
      </c>
      <c r="AU579" s="222" t="s">
        <v>143</v>
      </c>
      <c r="AY579" s="18" t="s">
        <v>136</v>
      </c>
      <c r="BE579" s="110">
        <f>IF(N579="základná",J579,0)</f>
        <v>0</v>
      </c>
      <c r="BF579" s="110">
        <f>IF(N579="znížená",J579,0)</f>
        <v>0</v>
      </c>
      <c r="BG579" s="110">
        <f>IF(N579="zákl. prenesená",J579,0)</f>
        <v>0</v>
      </c>
      <c r="BH579" s="110">
        <f>IF(N579="zníž. prenesená",J579,0)</f>
        <v>0</v>
      </c>
      <c r="BI579" s="110">
        <f>IF(N579="nulová",J579,0)</f>
        <v>0</v>
      </c>
      <c r="BJ579" s="18" t="s">
        <v>143</v>
      </c>
      <c r="BK579" s="223">
        <f>ROUND(I579*H579,3)</f>
        <v>0</v>
      </c>
      <c r="BL579" s="18" t="s">
        <v>142</v>
      </c>
      <c r="BM579" s="222" t="s">
        <v>637</v>
      </c>
    </row>
    <row r="580" spans="1:65" s="13" customFormat="1">
      <c r="B580" s="224"/>
      <c r="C580" s="225"/>
      <c r="D580" s="226" t="s">
        <v>145</v>
      </c>
      <c r="E580" s="227" t="s">
        <v>1</v>
      </c>
      <c r="F580" s="228" t="s">
        <v>638</v>
      </c>
      <c r="G580" s="225"/>
      <c r="H580" s="227" t="s">
        <v>1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AT580" s="234" t="s">
        <v>145</v>
      </c>
      <c r="AU580" s="234" t="s">
        <v>143</v>
      </c>
      <c r="AV580" s="13" t="s">
        <v>12</v>
      </c>
      <c r="AW580" s="13" t="s">
        <v>30</v>
      </c>
      <c r="AX580" s="13" t="s">
        <v>77</v>
      </c>
      <c r="AY580" s="234" t="s">
        <v>136</v>
      </c>
    </row>
    <row r="581" spans="1:65" s="14" customFormat="1">
      <c r="B581" s="235"/>
      <c r="C581" s="236"/>
      <c r="D581" s="226" t="s">
        <v>145</v>
      </c>
      <c r="E581" s="237" t="s">
        <v>1</v>
      </c>
      <c r="F581" s="238" t="s">
        <v>639</v>
      </c>
      <c r="G581" s="236"/>
      <c r="H581" s="239">
        <v>9.6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AT581" s="245" t="s">
        <v>145</v>
      </c>
      <c r="AU581" s="245" t="s">
        <v>143</v>
      </c>
      <c r="AV581" s="14" t="s">
        <v>143</v>
      </c>
      <c r="AW581" s="14" t="s">
        <v>30</v>
      </c>
      <c r="AX581" s="14" t="s">
        <v>77</v>
      </c>
      <c r="AY581" s="245" t="s">
        <v>136</v>
      </c>
    </row>
    <row r="582" spans="1:65" s="14" customFormat="1">
      <c r="B582" s="235"/>
      <c r="C582" s="236"/>
      <c r="D582" s="226" t="s">
        <v>145</v>
      </c>
      <c r="E582" s="237" t="s">
        <v>1</v>
      </c>
      <c r="F582" s="238" t="s">
        <v>640</v>
      </c>
      <c r="G582" s="236"/>
      <c r="H582" s="239">
        <v>36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AT582" s="245" t="s">
        <v>145</v>
      </c>
      <c r="AU582" s="245" t="s">
        <v>143</v>
      </c>
      <c r="AV582" s="14" t="s">
        <v>143</v>
      </c>
      <c r="AW582" s="14" t="s">
        <v>30</v>
      </c>
      <c r="AX582" s="14" t="s">
        <v>77</v>
      </c>
      <c r="AY582" s="245" t="s">
        <v>136</v>
      </c>
    </row>
    <row r="583" spans="1:65" s="14" customFormat="1">
      <c r="B583" s="235"/>
      <c r="C583" s="236"/>
      <c r="D583" s="226" t="s">
        <v>145</v>
      </c>
      <c r="E583" s="237" t="s">
        <v>1</v>
      </c>
      <c r="F583" s="238" t="s">
        <v>641</v>
      </c>
      <c r="G583" s="236"/>
      <c r="H583" s="239">
        <v>52.8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AT583" s="245" t="s">
        <v>145</v>
      </c>
      <c r="AU583" s="245" t="s">
        <v>143</v>
      </c>
      <c r="AV583" s="14" t="s">
        <v>143</v>
      </c>
      <c r="AW583" s="14" t="s">
        <v>30</v>
      </c>
      <c r="AX583" s="14" t="s">
        <v>77</v>
      </c>
      <c r="AY583" s="245" t="s">
        <v>136</v>
      </c>
    </row>
    <row r="584" spans="1:65" s="14" customFormat="1">
      <c r="B584" s="235"/>
      <c r="C584" s="236"/>
      <c r="D584" s="226" t="s">
        <v>145</v>
      </c>
      <c r="E584" s="237" t="s">
        <v>1</v>
      </c>
      <c r="F584" s="238" t="s">
        <v>642</v>
      </c>
      <c r="G584" s="236"/>
      <c r="H584" s="239">
        <v>24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AT584" s="245" t="s">
        <v>145</v>
      </c>
      <c r="AU584" s="245" t="s">
        <v>143</v>
      </c>
      <c r="AV584" s="14" t="s">
        <v>143</v>
      </c>
      <c r="AW584" s="14" t="s">
        <v>30</v>
      </c>
      <c r="AX584" s="14" t="s">
        <v>77</v>
      </c>
      <c r="AY584" s="245" t="s">
        <v>136</v>
      </c>
    </row>
    <row r="585" spans="1:65" s="15" customFormat="1">
      <c r="B585" s="246"/>
      <c r="C585" s="247"/>
      <c r="D585" s="226" t="s">
        <v>145</v>
      </c>
      <c r="E585" s="248" t="s">
        <v>1</v>
      </c>
      <c r="F585" s="249" t="s">
        <v>151</v>
      </c>
      <c r="G585" s="247"/>
      <c r="H585" s="250">
        <v>122.4</v>
      </c>
      <c r="I585" s="251"/>
      <c r="J585" s="247"/>
      <c r="K585" s="247"/>
      <c r="L585" s="252"/>
      <c r="M585" s="253"/>
      <c r="N585" s="254"/>
      <c r="O585" s="254"/>
      <c r="P585" s="254"/>
      <c r="Q585" s="254"/>
      <c r="R585" s="254"/>
      <c r="S585" s="254"/>
      <c r="T585" s="255"/>
      <c r="AT585" s="256" t="s">
        <v>145</v>
      </c>
      <c r="AU585" s="256" t="s">
        <v>143</v>
      </c>
      <c r="AV585" s="15" t="s">
        <v>142</v>
      </c>
      <c r="AW585" s="15" t="s">
        <v>30</v>
      </c>
      <c r="AX585" s="15" t="s">
        <v>12</v>
      </c>
      <c r="AY585" s="256" t="s">
        <v>136</v>
      </c>
    </row>
    <row r="586" spans="1:65" s="2" customFormat="1" ht="16.5" customHeight="1">
      <c r="A586" s="36"/>
      <c r="B586" s="37"/>
      <c r="C586" s="211" t="s">
        <v>643</v>
      </c>
      <c r="D586" s="211" t="s">
        <v>138</v>
      </c>
      <c r="E586" s="212" t="s">
        <v>644</v>
      </c>
      <c r="F586" s="213" t="s">
        <v>645</v>
      </c>
      <c r="G586" s="214" t="s">
        <v>155</v>
      </c>
      <c r="H586" s="215">
        <v>202.07</v>
      </c>
      <c r="I586" s="216"/>
      <c r="J586" s="215">
        <f>ROUND(I586*H586,3)</f>
        <v>0</v>
      </c>
      <c r="K586" s="217"/>
      <c r="L586" s="39"/>
      <c r="M586" s="218" t="s">
        <v>1</v>
      </c>
      <c r="N586" s="219" t="s">
        <v>43</v>
      </c>
      <c r="O586" s="73"/>
      <c r="P586" s="220">
        <f>O586*H586</f>
        <v>0</v>
      </c>
      <c r="Q586" s="220">
        <v>5.0000000000000001E-4</v>
      </c>
      <c r="R586" s="220">
        <f>Q586*H586</f>
        <v>0.101035</v>
      </c>
      <c r="S586" s="220">
        <v>0</v>
      </c>
      <c r="T586" s="221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222" t="s">
        <v>142</v>
      </c>
      <c r="AT586" s="222" t="s">
        <v>138</v>
      </c>
      <c r="AU586" s="222" t="s">
        <v>143</v>
      </c>
      <c r="AY586" s="18" t="s">
        <v>136</v>
      </c>
      <c r="BE586" s="110">
        <f>IF(N586="základná",J586,0)</f>
        <v>0</v>
      </c>
      <c r="BF586" s="110">
        <f>IF(N586="znížená",J586,0)</f>
        <v>0</v>
      </c>
      <c r="BG586" s="110">
        <f>IF(N586="zákl. prenesená",J586,0)</f>
        <v>0</v>
      </c>
      <c r="BH586" s="110">
        <f>IF(N586="zníž. prenesená",J586,0)</f>
        <v>0</v>
      </c>
      <c r="BI586" s="110">
        <f>IF(N586="nulová",J586,0)</f>
        <v>0</v>
      </c>
      <c r="BJ586" s="18" t="s">
        <v>143</v>
      </c>
      <c r="BK586" s="223">
        <f>ROUND(I586*H586,3)</f>
        <v>0</v>
      </c>
      <c r="BL586" s="18" t="s">
        <v>142</v>
      </c>
      <c r="BM586" s="222" t="s">
        <v>646</v>
      </c>
    </row>
    <row r="587" spans="1:65" s="13" customFormat="1">
      <c r="B587" s="224"/>
      <c r="C587" s="225"/>
      <c r="D587" s="226" t="s">
        <v>145</v>
      </c>
      <c r="E587" s="227" t="s">
        <v>1</v>
      </c>
      <c r="F587" s="228" t="s">
        <v>265</v>
      </c>
      <c r="G587" s="225"/>
      <c r="H587" s="227" t="s">
        <v>1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AT587" s="234" t="s">
        <v>145</v>
      </c>
      <c r="AU587" s="234" t="s">
        <v>143</v>
      </c>
      <c r="AV587" s="13" t="s">
        <v>12</v>
      </c>
      <c r="AW587" s="13" t="s">
        <v>30</v>
      </c>
      <c r="AX587" s="13" t="s">
        <v>77</v>
      </c>
      <c r="AY587" s="234" t="s">
        <v>136</v>
      </c>
    </row>
    <row r="588" spans="1:65" s="14" customFormat="1">
      <c r="B588" s="235"/>
      <c r="C588" s="236"/>
      <c r="D588" s="226" t="s">
        <v>145</v>
      </c>
      <c r="E588" s="237" t="s">
        <v>1</v>
      </c>
      <c r="F588" s="238" t="s">
        <v>647</v>
      </c>
      <c r="G588" s="236"/>
      <c r="H588" s="239">
        <v>30.66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AT588" s="245" t="s">
        <v>145</v>
      </c>
      <c r="AU588" s="245" t="s">
        <v>143</v>
      </c>
      <c r="AV588" s="14" t="s">
        <v>143</v>
      </c>
      <c r="AW588" s="14" t="s">
        <v>30</v>
      </c>
      <c r="AX588" s="14" t="s">
        <v>77</v>
      </c>
      <c r="AY588" s="245" t="s">
        <v>136</v>
      </c>
    </row>
    <row r="589" spans="1:65" s="14" customFormat="1">
      <c r="B589" s="235"/>
      <c r="C589" s="236"/>
      <c r="D589" s="226" t="s">
        <v>145</v>
      </c>
      <c r="E589" s="237" t="s">
        <v>1</v>
      </c>
      <c r="F589" s="238" t="s">
        <v>648</v>
      </c>
      <c r="G589" s="236"/>
      <c r="H589" s="239">
        <v>36.33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AT589" s="245" t="s">
        <v>145</v>
      </c>
      <c r="AU589" s="245" t="s">
        <v>143</v>
      </c>
      <c r="AV589" s="14" t="s">
        <v>143</v>
      </c>
      <c r="AW589" s="14" t="s">
        <v>30</v>
      </c>
      <c r="AX589" s="14" t="s">
        <v>77</v>
      </c>
      <c r="AY589" s="245" t="s">
        <v>136</v>
      </c>
    </row>
    <row r="590" spans="1:65" s="14" customFormat="1">
      <c r="B590" s="235"/>
      <c r="C590" s="236"/>
      <c r="D590" s="226" t="s">
        <v>145</v>
      </c>
      <c r="E590" s="237" t="s">
        <v>1</v>
      </c>
      <c r="F590" s="238" t="s">
        <v>649</v>
      </c>
      <c r="G590" s="236"/>
      <c r="H590" s="239">
        <v>46.93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AT590" s="245" t="s">
        <v>145</v>
      </c>
      <c r="AU590" s="245" t="s">
        <v>143</v>
      </c>
      <c r="AV590" s="14" t="s">
        <v>143</v>
      </c>
      <c r="AW590" s="14" t="s">
        <v>30</v>
      </c>
      <c r="AX590" s="14" t="s">
        <v>77</v>
      </c>
      <c r="AY590" s="245" t="s">
        <v>136</v>
      </c>
    </row>
    <row r="591" spans="1:65" s="14" customFormat="1">
      <c r="B591" s="235"/>
      <c r="C591" s="236"/>
      <c r="D591" s="226" t="s">
        <v>145</v>
      </c>
      <c r="E591" s="237" t="s">
        <v>1</v>
      </c>
      <c r="F591" s="238" t="s">
        <v>650</v>
      </c>
      <c r="G591" s="236"/>
      <c r="H591" s="239">
        <v>71.75</v>
      </c>
      <c r="I591" s="240"/>
      <c r="J591" s="236"/>
      <c r="K591" s="236"/>
      <c r="L591" s="241"/>
      <c r="M591" s="242"/>
      <c r="N591" s="243"/>
      <c r="O591" s="243"/>
      <c r="P591" s="243"/>
      <c r="Q591" s="243"/>
      <c r="R591" s="243"/>
      <c r="S591" s="243"/>
      <c r="T591" s="244"/>
      <c r="AT591" s="245" t="s">
        <v>145</v>
      </c>
      <c r="AU591" s="245" t="s">
        <v>143</v>
      </c>
      <c r="AV591" s="14" t="s">
        <v>143</v>
      </c>
      <c r="AW591" s="14" t="s">
        <v>30</v>
      </c>
      <c r="AX591" s="14" t="s">
        <v>77</v>
      </c>
      <c r="AY591" s="245" t="s">
        <v>136</v>
      </c>
    </row>
    <row r="592" spans="1:65" s="14" customFormat="1">
      <c r="B592" s="235"/>
      <c r="C592" s="236"/>
      <c r="D592" s="226" t="s">
        <v>145</v>
      </c>
      <c r="E592" s="237" t="s">
        <v>1</v>
      </c>
      <c r="F592" s="238" t="s">
        <v>651</v>
      </c>
      <c r="G592" s="236"/>
      <c r="H592" s="239">
        <v>16.399999999999999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AT592" s="245" t="s">
        <v>145</v>
      </c>
      <c r="AU592" s="245" t="s">
        <v>143</v>
      </c>
      <c r="AV592" s="14" t="s">
        <v>143</v>
      </c>
      <c r="AW592" s="14" t="s">
        <v>30</v>
      </c>
      <c r="AX592" s="14" t="s">
        <v>77</v>
      </c>
      <c r="AY592" s="245" t="s">
        <v>136</v>
      </c>
    </row>
    <row r="593" spans="1:65" s="15" customFormat="1">
      <c r="B593" s="246"/>
      <c r="C593" s="247"/>
      <c r="D593" s="226" t="s">
        <v>145</v>
      </c>
      <c r="E593" s="248" t="s">
        <v>1</v>
      </c>
      <c r="F593" s="249" t="s">
        <v>151</v>
      </c>
      <c r="G593" s="247"/>
      <c r="H593" s="250">
        <v>202.07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5"/>
      <c r="AT593" s="256" t="s">
        <v>145</v>
      </c>
      <c r="AU593" s="256" t="s">
        <v>143</v>
      </c>
      <c r="AV593" s="15" t="s">
        <v>142</v>
      </c>
      <c r="AW593" s="15" t="s">
        <v>30</v>
      </c>
      <c r="AX593" s="15" t="s">
        <v>12</v>
      </c>
      <c r="AY593" s="256" t="s">
        <v>136</v>
      </c>
    </row>
    <row r="594" spans="1:65" s="2" customFormat="1" ht="16.5" customHeight="1">
      <c r="A594" s="36"/>
      <c r="B594" s="37"/>
      <c r="C594" s="211" t="s">
        <v>652</v>
      </c>
      <c r="D594" s="211" t="s">
        <v>138</v>
      </c>
      <c r="E594" s="212" t="s">
        <v>653</v>
      </c>
      <c r="F594" s="213" t="s">
        <v>654</v>
      </c>
      <c r="G594" s="214" t="s">
        <v>155</v>
      </c>
      <c r="H594" s="215">
        <v>11068.68</v>
      </c>
      <c r="I594" s="216"/>
      <c r="J594" s="215">
        <f>ROUND(I594*H594,3)</f>
        <v>0</v>
      </c>
      <c r="K594" s="217"/>
      <c r="L594" s="39"/>
      <c r="M594" s="218" t="s">
        <v>1</v>
      </c>
      <c r="N594" s="219" t="s">
        <v>43</v>
      </c>
      <c r="O594" s="73"/>
      <c r="P594" s="220">
        <f>O594*H594</f>
        <v>0</v>
      </c>
      <c r="Q594" s="220">
        <v>6.1799999999999997E-3</v>
      </c>
      <c r="R594" s="220">
        <f>Q594*H594</f>
        <v>68.404442399999994</v>
      </c>
      <c r="S594" s="220">
        <v>0</v>
      </c>
      <c r="T594" s="221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222" t="s">
        <v>142</v>
      </c>
      <c r="AT594" s="222" t="s">
        <v>138</v>
      </c>
      <c r="AU594" s="222" t="s">
        <v>143</v>
      </c>
      <c r="AY594" s="18" t="s">
        <v>136</v>
      </c>
      <c r="BE594" s="110">
        <f>IF(N594="základná",J594,0)</f>
        <v>0</v>
      </c>
      <c r="BF594" s="110">
        <f>IF(N594="znížená",J594,0)</f>
        <v>0</v>
      </c>
      <c r="BG594" s="110">
        <f>IF(N594="zákl. prenesená",J594,0)</f>
        <v>0</v>
      </c>
      <c r="BH594" s="110">
        <f>IF(N594="zníž. prenesená",J594,0)</f>
        <v>0</v>
      </c>
      <c r="BI594" s="110">
        <f>IF(N594="nulová",J594,0)</f>
        <v>0</v>
      </c>
      <c r="BJ594" s="18" t="s">
        <v>143</v>
      </c>
      <c r="BK594" s="223">
        <f>ROUND(I594*H594,3)</f>
        <v>0</v>
      </c>
      <c r="BL594" s="18" t="s">
        <v>142</v>
      </c>
      <c r="BM594" s="222" t="s">
        <v>655</v>
      </c>
    </row>
    <row r="595" spans="1:65" s="13" customFormat="1">
      <c r="B595" s="224"/>
      <c r="C595" s="225"/>
      <c r="D595" s="226" t="s">
        <v>145</v>
      </c>
      <c r="E595" s="227" t="s">
        <v>1</v>
      </c>
      <c r="F595" s="228" t="s">
        <v>656</v>
      </c>
      <c r="G595" s="225"/>
      <c r="H595" s="227" t="s">
        <v>1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AT595" s="234" t="s">
        <v>145</v>
      </c>
      <c r="AU595" s="234" t="s">
        <v>143</v>
      </c>
      <c r="AV595" s="13" t="s">
        <v>12</v>
      </c>
      <c r="AW595" s="13" t="s">
        <v>30</v>
      </c>
      <c r="AX595" s="13" t="s">
        <v>77</v>
      </c>
      <c r="AY595" s="234" t="s">
        <v>136</v>
      </c>
    </row>
    <row r="596" spans="1:65" s="14" customFormat="1">
      <c r="B596" s="235"/>
      <c r="C596" s="236"/>
      <c r="D596" s="226" t="s">
        <v>145</v>
      </c>
      <c r="E596" s="237" t="s">
        <v>1</v>
      </c>
      <c r="F596" s="238" t="s">
        <v>158</v>
      </c>
      <c r="G596" s="236"/>
      <c r="H596" s="239">
        <v>548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AT596" s="245" t="s">
        <v>145</v>
      </c>
      <c r="AU596" s="245" t="s">
        <v>143</v>
      </c>
      <c r="AV596" s="14" t="s">
        <v>143</v>
      </c>
      <c r="AW596" s="14" t="s">
        <v>30</v>
      </c>
      <c r="AX596" s="14" t="s">
        <v>77</v>
      </c>
      <c r="AY596" s="245" t="s">
        <v>136</v>
      </c>
    </row>
    <row r="597" spans="1:65" s="14" customFormat="1">
      <c r="B597" s="235"/>
      <c r="C597" s="236"/>
      <c r="D597" s="226" t="s">
        <v>145</v>
      </c>
      <c r="E597" s="237" t="s">
        <v>1</v>
      </c>
      <c r="F597" s="238" t="s">
        <v>159</v>
      </c>
      <c r="G597" s="236"/>
      <c r="H597" s="239">
        <v>1095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AT597" s="245" t="s">
        <v>145</v>
      </c>
      <c r="AU597" s="245" t="s">
        <v>143</v>
      </c>
      <c r="AV597" s="14" t="s">
        <v>143</v>
      </c>
      <c r="AW597" s="14" t="s">
        <v>30</v>
      </c>
      <c r="AX597" s="14" t="s">
        <v>77</v>
      </c>
      <c r="AY597" s="245" t="s">
        <v>136</v>
      </c>
    </row>
    <row r="598" spans="1:65" s="14" customFormat="1">
      <c r="B598" s="235"/>
      <c r="C598" s="236"/>
      <c r="D598" s="226" t="s">
        <v>145</v>
      </c>
      <c r="E598" s="237" t="s">
        <v>1</v>
      </c>
      <c r="F598" s="238" t="s">
        <v>160</v>
      </c>
      <c r="G598" s="236"/>
      <c r="H598" s="239">
        <v>2853.21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AT598" s="245" t="s">
        <v>145</v>
      </c>
      <c r="AU598" s="245" t="s">
        <v>143</v>
      </c>
      <c r="AV598" s="14" t="s">
        <v>143</v>
      </c>
      <c r="AW598" s="14" t="s">
        <v>30</v>
      </c>
      <c r="AX598" s="14" t="s">
        <v>77</v>
      </c>
      <c r="AY598" s="245" t="s">
        <v>136</v>
      </c>
    </row>
    <row r="599" spans="1:65" s="14" customFormat="1">
      <c r="B599" s="235"/>
      <c r="C599" s="236"/>
      <c r="D599" s="226" t="s">
        <v>145</v>
      </c>
      <c r="E599" s="237" t="s">
        <v>1</v>
      </c>
      <c r="F599" s="238" t="s">
        <v>161</v>
      </c>
      <c r="G599" s="236"/>
      <c r="H599" s="239">
        <v>3038.47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AT599" s="245" t="s">
        <v>145</v>
      </c>
      <c r="AU599" s="245" t="s">
        <v>143</v>
      </c>
      <c r="AV599" s="14" t="s">
        <v>143</v>
      </c>
      <c r="AW599" s="14" t="s">
        <v>30</v>
      </c>
      <c r="AX599" s="14" t="s">
        <v>77</v>
      </c>
      <c r="AY599" s="245" t="s">
        <v>136</v>
      </c>
    </row>
    <row r="600" spans="1:65" s="14" customFormat="1">
      <c r="B600" s="235"/>
      <c r="C600" s="236"/>
      <c r="D600" s="226" t="s">
        <v>145</v>
      </c>
      <c r="E600" s="237" t="s">
        <v>1</v>
      </c>
      <c r="F600" s="238" t="s">
        <v>657</v>
      </c>
      <c r="G600" s="236"/>
      <c r="H600" s="239">
        <v>3534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AT600" s="245" t="s">
        <v>145</v>
      </c>
      <c r="AU600" s="245" t="s">
        <v>143</v>
      </c>
      <c r="AV600" s="14" t="s">
        <v>143</v>
      </c>
      <c r="AW600" s="14" t="s">
        <v>30</v>
      </c>
      <c r="AX600" s="14" t="s">
        <v>77</v>
      </c>
      <c r="AY600" s="245" t="s">
        <v>136</v>
      </c>
    </row>
    <row r="601" spans="1:65" s="15" customFormat="1">
      <c r="B601" s="246"/>
      <c r="C601" s="247"/>
      <c r="D601" s="226" t="s">
        <v>145</v>
      </c>
      <c r="E601" s="248" t="s">
        <v>1</v>
      </c>
      <c r="F601" s="249" t="s">
        <v>151</v>
      </c>
      <c r="G601" s="247"/>
      <c r="H601" s="250">
        <v>11068.68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AT601" s="256" t="s">
        <v>145</v>
      </c>
      <c r="AU601" s="256" t="s">
        <v>143</v>
      </c>
      <c r="AV601" s="15" t="s">
        <v>142</v>
      </c>
      <c r="AW601" s="15" t="s">
        <v>30</v>
      </c>
      <c r="AX601" s="15" t="s">
        <v>12</v>
      </c>
      <c r="AY601" s="256" t="s">
        <v>136</v>
      </c>
    </row>
    <row r="602" spans="1:65" s="2" customFormat="1" ht="16.5" customHeight="1">
      <c r="A602" s="36"/>
      <c r="B602" s="37"/>
      <c r="C602" s="211" t="s">
        <v>658</v>
      </c>
      <c r="D602" s="211" t="s">
        <v>138</v>
      </c>
      <c r="E602" s="212" t="s">
        <v>659</v>
      </c>
      <c r="F602" s="213" t="s">
        <v>660</v>
      </c>
      <c r="G602" s="214" t="s">
        <v>155</v>
      </c>
      <c r="H602" s="215">
        <v>11068.68</v>
      </c>
      <c r="I602" s="216"/>
      <c r="J602" s="215">
        <f>ROUND(I602*H602,3)</f>
        <v>0</v>
      </c>
      <c r="K602" s="217"/>
      <c r="L602" s="39"/>
      <c r="M602" s="218" t="s">
        <v>1</v>
      </c>
      <c r="N602" s="219" t="s">
        <v>43</v>
      </c>
      <c r="O602" s="73"/>
      <c r="P602" s="220">
        <f>O602*H602</f>
        <v>0</v>
      </c>
      <c r="Q602" s="220">
        <v>5.0000000000000002E-5</v>
      </c>
      <c r="R602" s="220">
        <f>Q602*H602</f>
        <v>0.55343400000000009</v>
      </c>
      <c r="S602" s="220">
        <v>0</v>
      </c>
      <c r="T602" s="221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222" t="s">
        <v>142</v>
      </c>
      <c r="AT602" s="222" t="s">
        <v>138</v>
      </c>
      <c r="AU602" s="222" t="s">
        <v>143</v>
      </c>
      <c r="AY602" s="18" t="s">
        <v>136</v>
      </c>
      <c r="BE602" s="110">
        <f>IF(N602="základná",J602,0)</f>
        <v>0</v>
      </c>
      <c r="BF602" s="110">
        <f>IF(N602="znížená",J602,0)</f>
        <v>0</v>
      </c>
      <c r="BG602" s="110">
        <f>IF(N602="zákl. prenesená",J602,0)</f>
        <v>0</v>
      </c>
      <c r="BH602" s="110">
        <f>IF(N602="zníž. prenesená",J602,0)</f>
        <v>0</v>
      </c>
      <c r="BI602" s="110">
        <f>IF(N602="nulová",J602,0)</f>
        <v>0</v>
      </c>
      <c r="BJ602" s="18" t="s">
        <v>143</v>
      </c>
      <c r="BK602" s="223">
        <f>ROUND(I602*H602,3)</f>
        <v>0</v>
      </c>
      <c r="BL602" s="18" t="s">
        <v>142</v>
      </c>
      <c r="BM602" s="222" t="s">
        <v>661</v>
      </c>
    </row>
    <row r="603" spans="1:65" s="13" customFormat="1">
      <c r="B603" s="224"/>
      <c r="C603" s="225"/>
      <c r="D603" s="226" t="s">
        <v>145</v>
      </c>
      <c r="E603" s="227" t="s">
        <v>1</v>
      </c>
      <c r="F603" s="228" t="s">
        <v>656</v>
      </c>
      <c r="G603" s="225"/>
      <c r="H603" s="227" t="s">
        <v>1</v>
      </c>
      <c r="I603" s="229"/>
      <c r="J603" s="225"/>
      <c r="K603" s="225"/>
      <c r="L603" s="230"/>
      <c r="M603" s="231"/>
      <c r="N603" s="232"/>
      <c r="O603" s="232"/>
      <c r="P603" s="232"/>
      <c r="Q603" s="232"/>
      <c r="R603" s="232"/>
      <c r="S603" s="232"/>
      <c r="T603" s="233"/>
      <c r="AT603" s="234" t="s">
        <v>145</v>
      </c>
      <c r="AU603" s="234" t="s">
        <v>143</v>
      </c>
      <c r="AV603" s="13" t="s">
        <v>12</v>
      </c>
      <c r="AW603" s="13" t="s">
        <v>30</v>
      </c>
      <c r="AX603" s="13" t="s">
        <v>77</v>
      </c>
      <c r="AY603" s="234" t="s">
        <v>136</v>
      </c>
    </row>
    <row r="604" spans="1:65" s="14" customFormat="1">
      <c r="B604" s="235"/>
      <c r="C604" s="236"/>
      <c r="D604" s="226" t="s">
        <v>145</v>
      </c>
      <c r="E604" s="237" t="s">
        <v>1</v>
      </c>
      <c r="F604" s="238" t="s">
        <v>662</v>
      </c>
      <c r="G604" s="236"/>
      <c r="H604" s="239">
        <v>548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AT604" s="245" t="s">
        <v>145</v>
      </c>
      <c r="AU604" s="245" t="s">
        <v>143</v>
      </c>
      <c r="AV604" s="14" t="s">
        <v>143</v>
      </c>
      <c r="AW604" s="14" t="s">
        <v>30</v>
      </c>
      <c r="AX604" s="14" t="s">
        <v>77</v>
      </c>
      <c r="AY604" s="245" t="s">
        <v>136</v>
      </c>
    </row>
    <row r="605" spans="1:65" s="14" customFormat="1">
      <c r="B605" s="235"/>
      <c r="C605" s="236"/>
      <c r="D605" s="226" t="s">
        <v>145</v>
      </c>
      <c r="E605" s="237" t="s">
        <v>1</v>
      </c>
      <c r="F605" s="238" t="s">
        <v>159</v>
      </c>
      <c r="G605" s="236"/>
      <c r="H605" s="239">
        <v>1095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AT605" s="245" t="s">
        <v>145</v>
      </c>
      <c r="AU605" s="245" t="s">
        <v>143</v>
      </c>
      <c r="AV605" s="14" t="s">
        <v>143</v>
      </c>
      <c r="AW605" s="14" t="s">
        <v>30</v>
      </c>
      <c r="AX605" s="14" t="s">
        <v>77</v>
      </c>
      <c r="AY605" s="245" t="s">
        <v>136</v>
      </c>
    </row>
    <row r="606" spans="1:65" s="14" customFormat="1">
      <c r="B606" s="235"/>
      <c r="C606" s="236"/>
      <c r="D606" s="226" t="s">
        <v>145</v>
      </c>
      <c r="E606" s="237" t="s">
        <v>1</v>
      </c>
      <c r="F606" s="238" t="s">
        <v>160</v>
      </c>
      <c r="G606" s="236"/>
      <c r="H606" s="239">
        <v>2853.21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AT606" s="245" t="s">
        <v>145</v>
      </c>
      <c r="AU606" s="245" t="s">
        <v>143</v>
      </c>
      <c r="AV606" s="14" t="s">
        <v>143</v>
      </c>
      <c r="AW606" s="14" t="s">
        <v>30</v>
      </c>
      <c r="AX606" s="14" t="s">
        <v>77</v>
      </c>
      <c r="AY606" s="245" t="s">
        <v>136</v>
      </c>
    </row>
    <row r="607" spans="1:65" s="14" customFormat="1">
      <c r="B607" s="235"/>
      <c r="C607" s="236"/>
      <c r="D607" s="226" t="s">
        <v>145</v>
      </c>
      <c r="E607" s="237" t="s">
        <v>1</v>
      </c>
      <c r="F607" s="238" t="s">
        <v>161</v>
      </c>
      <c r="G607" s="236"/>
      <c r="H607" s="239">
        <v>3038.47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AT607" s="245" t="s">
        <v>145</v>
      </c>
      <c r="AU607" s="245" t="s">
        <v>143</v>
      </c>
      <c r="AV607" s="14" t="s">
        <v>143</v>
      </c>
      <c r="AW607" s="14" t="s">
        <v>30</v>
      </c>
      <c r="AX607" s="14" t="s">
        <v>77</v>
      </c>
      <c r="AY607" s="245" t="s">
        <v>136</v>
      </c>
    </row>
    <row r="608" spans="1:65" s="14" customFormat="1">
      <c r="B608" s="235"/>
      <c r="C608" s="236"/>
      <c r="D608" s="226" t="s">
        <v>145</v>
      </c>
      <c r="E608" s="237" t="s">
        <v>1</v>
      </c>
      <c r="F608" s="238" t="s">
        <v>657</v>
      </c>
      <c r="G608" s="236"/>
      <c r="H608" s="239">
        <v>3534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AT608" s="245" t="s">
        <v>145</v>
      </c>
      <c r="AU608" s="245" t="s">
        <v>143</v>
      </c>
      <c r="AV608" s="14" t="s">
        <v>143</v>
      </c>
      <c r="AW608" s="14" t="s">
        <v>30</v>
      </c>
      <c r="AX608" s="14" t="s">
        <v>77</v>
      </c>
      <c r="AY608" s="245" t="s">
        <v>136</v>
      </c>
    </row>
    <row r="609" spans="1:65" s="15" customFormat="1">
      <c r="B609" s="246"/>
      <c r="C609" s="247"/>
      <c r="D609" s="226" t="s">
        <v>145</v>
      </c>
      <c r="E609" s="248" t="s">
        <v>1</v>
      </c>
      <c r="F609" s="249" t="s">
        <v>151</v>
      </c>
      <c r="G609" s="247"/>
      <c r="H609" s="250">
        <v>11068.68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AT609" s="256" t="s">
        <v>145</v>
      </c>
      <c r="AU609" s="256" t="s">
        <v>143</v>
      </c>
      <c r="AV609" s="15" t="s">
        <v>142</v>
      </c>
      <c r="AW609" s="15" t="s">
        <v>30</v>
      </c>
      <c r="AX609" s="15" t="s">
        <v>12</v>
      </c>
      <c r="AY609" s="256" t="s">
        <v>136</v>
      </c>
    </row>
    <row r="610" spans="1:65" s="2" customFormat="1" ht="21.75" customHeight="1">
      <c r="A610" s="36"/>
      <c r="B610" s="37"/>
      <c r="C610" s="211" t="s">
        <v>663</v>
      </c>
      <c r="D610" s="211" t="s">
        <v>138</v>
      </c>
      <c r="E610" s="212" t="s">
        <v>664</v>
      </c>
      <c r="F610" s="213" t="s">
        <v>665</v>
      </c>
      <c r="G610" s="214" t="s">
        <v>227</v>
      </c>
      <c r="H610" s="215">
        <v>106.5</v>
      </c>
      <c r="I610" s="216"/>
      <c r="J610" s="215">
        <f>ROUND(I610*H610,3)</f>
        <v>0</v>
      </c>
      <c r="K610" s="217"/>
      <c r="L610" s="39"/>
      <c r="M610" s="218" t="s">
        <v>1</v>
      </c>
      <c r="N610" s="219" t="s">
        <v>43</v>
      </c>
      <c r="O610" s="73"/>
      <c r="P610" s="220">
        <f>O610*H610</f>
        <v>0</v>
      </c>
      <c r="Q610" s="220">
        <v>0</v>
      </c>
      <c r="R610" s="220">
        <f>Q610*H610</f>
        <v>0</v>
      </c>
      <c r="S610" s="220">
        <v>2.2000000000000002</v>
      </c>
      <c r="T610" s="221">
        <f>S610*H610</f>
        <v>234.3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22" t="s">
        <v>142</v>
      </c>
      <c r="AT610" s="222" t="s">
        <v>138</v>
      </c>
      <c r="AU610" s="222" t="s">
        <v>143</v>
      </c>
      <c r="AY610" s="18" t="s">
        <v>136</v>
      </c>
      <c r="BE610" s="110">
        <f>IF(N610="základná",J610,0)</f>
        <v>0</v>
      </c>
      <c r="BF610" s="110">
        <f>IF(N610="znížená",J610,0)</f>
        <v>0</v>
      </c>
      <c r="BG610" s="110">
        <f>IF(N610="zákl. prenesená",J610,0)</f>
        <v>0</v>
      </c>
      <c r="BH610" s="110">
        <f>IF(N610="zníž. prenesená",J610,0)</f>
        <v>0</v>
      </c>
      <c r="BI610" s="110">
        <f>IF(N610="nulová",J610,0)</f>
        <v>0</v>
      </c>
      <c r="BJ610" s="18" t="s">
        <v>143</v>
      </c>
      <c r="BK610" s="223">
        <f>ROUND(I610*H610,3)</f>
        <v>0</v>
      </c>
      <c r="BL610" s="18" t="s">
        <v>142</v>
      </c>
      <c r="BM610" s="222" t="s">
        <v>666</v>
      </c>
    </row>
    <row r="611" spans="1:65" s="13" customFormat="1">
      <c r="B611" s="224"/>
      <c r="C611" s="225"/>
      <c r="D611" s="226" t="s">
        <v>145</v>
      </c>
      <c r="E611" s="227" t="s">
        <v>1</v>
      </c>
      <c r="F611" s="228" t="s">
        <v>667</v>
      </c>
      <c r="G611" s="225"/>
      <c r="H611" s="227" t="s">
        <v>1</v>
      </c>
      <c r="I611" s="229"/>
      <c r="J611" s="225"/>
      <c r="K611" s="225"/>
      <c r="L611" s="230"/>
      <c r="M611" s="231"/>
      <c r="N611" s="232"/>
      <c r="O611" s="232"/>
      <c r="P611" s="232"/>
      <c r="Q611" s="232"/>
      <c r="R611" s="232"/>
      <c r="S611" s="232"/>
      <c r="T611" s="233"/>
      <c r="AT611" s="234" t="s">
        <v>145</v>
      </c>
      <c r="AU611" s="234" t="s">
        <v>143</v>
      </c>
      <c r="AV611" s="13" t="s">
        <v>12</v>
      </c>
      <c r="AW611" s="13" t="s">
        <v>30</v>
      </c>
      <c r="AX611" s="13" t="s">
        <v>77</v>
      </c>
      <c r="AY611" s="234" t="s">
        <v>136</v>
      </c>
    </row>
    <row r="612" spans="1:65" s="14" customFormat="1">
      <c r="B612" s="235"/>
      <c r="C612" s="236"/>
      <c r="D612" s="226" t="s">
        <v>145</v>
      </c>
      <c r="E612" s="237" t="s">
        <v>1</v>
      </c>
      <c r="F612" s="238" t="s">
        <v>668</v>
      </c>
      <c r="G612" s="236"/>
      <c r="H612" s="239">
        <v>106.5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AT612" s="245" t="s">
        <v>145</v>
      </c>
      <c r="AU612" s="245" t="s">
        <v>143</v>
      </c>
      <c r="AV612" s="14" t="s">
        <v>143</v>
      </c>
      <c r="AW612" s="14" t="s">
        <v>30</v>
      </c>
      <c r="AX612" s="14" t="s">
        <v>12</v>
      </c>
      <c r="AY612" s="245" t="s">
        <v>136</v>
      </c>
    </row>
    <row r="613" spans="1:65" s="2" customFormat="1" ht="16.5" customHeight="1">
      <c r="A613" s="36"/>
      <c r="B613" s="37"/>
      <c r="C613" s="211" t="s">
        <v>669</v>
      </c>
      <c r="D613" s="211" t="s">
        <v>138</v>
      </c>
      <c r="E613" s="212" t="s">
        <v>670</v>
      </c>
      <c r="F613" s="213" t="s">
        <v>671</v>
      </c>
      <c r="G613" s="214" t="s">
        <v>141</v>
      </c>
      <c r="H613" s="215">
        <v>99</v>
      </c>
      <c r="I613" s="216"/>
      <c r="J613" s="215">
        <f>ROUND(I613*H613,3)</f>
        <v>0</v>
      </c>
      <c r="K613" s="217"/>
      <c r="L613" s="39"/>
      <c r="M613" s="218" t="s">
        <v>1</v>
      </c>
      <c r="N613" s="219" t="s">
        <v>43</v>
      </c>
      <c r="O613" s="73"/>
      <c r="P613" s="220">
        <f>O613*H613</f>
        <v>0</v>
      </c>
      <c r="Q613" s="220">
        <v>0</v>
      </c>
      <c r="R613" s="220">
        <f>Q613*H613</f>
        <v>0</v>
      </c>
      <c r="S613" s="220">
        <v>3.5349999999999999E-2</v>
      </c>
      <c r="T613" s="221">
        <f>S613*H613</f>
        <v>3.4996499999999999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222" t="s">
        <v>142</v>
      </c>
      <c r="AT613" s="222" t="s">
        <v>138</v>
      </c>
      <c r="AU613" s="222" t="s">
        <v>143</v>
      </c>
      <c r="AY613" s="18" t="s">
        <v>136</v>
      </c>
      <c r="BE613" s="110">
        <f>IF(N613="základná",J613,0)</f>
        <v>0</v>
      </c>
      <c r="BF613" s="110">
        <f>IF(N613="znížená",J613,0)</f>
        <v>0</v>
      </c>
      <c r="BG613" s="110">
        <f>IF(N613="zákl. prenesená",J613,0)</f>
        <v>0</v>
      </c>
      <c r="BH613" s="110">
        <f>IF(N613="zníž. prenesená",J613,0)</f>
        <v>0</v>
      </c>
      <c r="BI613" s="110">
        <f>IF(N613="nulová",J613,0)</f>
        <v>0</v>
      </c>
      <c r="BJ613" s="18" t="s">
        <v>143</v>
      </c>
      <c r="BK613" s="223">
        <f>ROUND(I613*H613,3)</f>
        <v>0</v>
      </c>
      <c r="BL613" s="18" t="s">
        <v>142</v>
      </c>
      <c r="BM613" s="222" t="s">
        <v>672</v>
      </c>
    </row>
    <row r="614" spans="1:65" s="13" customFormat="1">
      <c r="B614" s="224"/>
      <c r="C614" s="225"/>
      <c r="D614" s="226" t="s">
        <v>145</v>
      </c>
      <c r="E614" s="227" t="s">
        <v>1</v>
      </c>
      <c r="F614" s="228" t="s">
        <v>673</v>
      </c>
      <c r="G614" s="225"/>
      <c r="H614" s="227" t="s">
        <v>1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AT614" s="234" t="s">
        <v>145</v>
      </c>
      <c r="AU614" s="234" t="s">
        <v>143</v>
      </c>
      <c r="AV614" s="13" t="s">
        <v>12</v>
      </c>
      <c r="AW614" s="13" t="s">
        <v>30</v>
      </c>
      <c r="AX614" s="13" t="s">
        <v>77</v>
      </c>
      <c r="AY614" s="234" t="s">
        <v>136</v>
      </c>
    </row>
    <row r="615" spans="1:65" s="13" customFormat="1">
      <c r="B615" s="224"/>
      <c r="C615" s="225"/>
      <c r="D615" s="226" t="s">
        <v>145</v>
      </c>
      <c r="E615" s="227" t="s">
        <v>1</v>
      </c>
      <c r="F615" s="228" t="s">
        <v>674</v>
      </c>
      <c r="G615" s="225"/>
      <c r="H615" s="227" t="s">
        <v>1</v>
      </c>
      <c r="I615" s="229"/>
      <c r="J615" s="225"/>
      <c r="K615" s="225"/>
      <c r="L615" s="230"/>
      <c r="M615" s="231"/>
      <c r="N615" s="232"/>
      <c r="O615" s="232"/>
      <c r="P615" s="232"/>
      <c r="Q615" s="232"/>
      <c r="R615" s="232"/>
      <c r="S615" s="232"/>
      <c r="T615" s="233"/>
      <c r="AT615" s="234" t="s">
        <v>145</v>
      </c>
      <c r="AU615" s="234" t="s">
        <v>143</v>
      </c>
      <c r="AV615" s="13" t="s">
        <v>12</v>
      </c>
      <c r="AW615" s="13" t="s">
        <v>30</v>
      </c>
      <c r="AX615" s="13" t="s">
        <v>77</v>
      </c>
      <c r="AY615" s="234" t="s">
        <v>136</v>
      </c>
    </row>
    <row r="616" spans="1:65" s="14" customFormat="1">
      <c r="B616" s="235"/>
      <c r="C616" s="236"/>
      <c r="D616" s="226" t="s">
        <v>145</v>
      </c>
      <c r="E616" s="237" t="s">
        <v>1</v>
      </c>
      <c r="F616" s="238" t="s">
        <v>675</v>
      </c>
      <c r="G616" s="236"/>
      <c r="H616" s="239">
        <v>33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AT616" s="245" t="s">
        <v>145</v>
      </c>
      <c r="AU616" s="245" t="s">
        <v>143</v>
      </c>
      <c r="AV616" s="14" t="s">
        <v>143</v>
      </c>
      <c r="AW616" s="14" t="s">
        <v>30</v>
      </c>
      <c r="AX616" s="14" t="s">
        <v>77</v>
      </c>
      <c r="AY616" s="245" t="s">
        <v>136</v>
      </c>
    </row>
    <row r="617" spans="1:65" s="14" customFormat="1">
      <c r="B617" s="235"/>
      <c r="C617" s="236"/>
      <c r="D617" s="226" t="s">
        <v>145</v>
      </c>
      <c r="E617" s="237" t="s">
        <v>1</v>
      </c>
      <c r="F617" s="238" t="s">
        <v>676</v>
      </c>
      <c r="G617" s="236"/>
      <c r="H617" s="239">
        <v>33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AT617" s="245" t="s">
        <v>145</v>
      </c>
      <c r="AU617" s="245" t="s">
        <v>143</v>
      </c>
      <c r="AV617" s="14" t="s">
        <v>143</v>
      </c>
      <c r="AW617" s="14" t="s">
        <v>30</v>
      </c>
      <c r="AX617" s="14" t="s">
        <v>77</v>
      </c>
      <c r="AY617" s="245" t="s">
        <v>136</v>
      </c>
    </row>
    <row r="618" spans="1:65" s="14" customFormat="1">
      <c r="B618" s="235"/>
      <c r="C618" s="236"/>
      <c r="D618" s="226" t="s">
        <v>145</v>
      </c>
      <c r="E618" s="237" t="s">
        <v>1</v>
      </c>
      <c r="F618" s="238" t="s">
        <v>677</v>
      </c>
      <c r="G618" s="236"/>
      <c r="H618" s="239">
        <v>33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AT618" s="245" t="s">
        <v>145</v>
      </c>
      <c r="AU618" s="245" t="s">
        <v>143</v>
      </c>
      <c r="AV618" s="14" t="s">
        <v>143</v>
      </c>
      <c r="AW618" s="14" t="s">
        <v>30</v>
      </c>
      <c r="AX618" s="14" t="s">
        <v>77</v>
      </c>
      <c r="AY618" s="245" t="s">
        <v>136</v>
      </c>
    </row>
    <row r="619" spans="1:65" s="15" customFormat="1">
      <c r="B619" s="246"/>
      <c r="C619" s="247"/>
      <c r="D619" s="226" t="s">
        <v>145</v>
      </c>
      <c r="E619" s="248" t="s">
        <v>1</v>
      </c>
      <c r="F619" s="249" t="s">
        <v>151</v>
      </c>
      <c r="G619" s="247"/>
      <c r="H619" s="250">
        <v>99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AT619" s="256" t="s">
        <v>145</v>
      </c>
      <c r="AU619" s="256" t="s">
        <v>143</v>
      </c>
      <c r="AV619" s="15" t="s">
        <v>142</v>
      </c>
      <c r="AW619" s="15" t="s">
        <v>30</v>
      </c>
      <c r="AX619" s="15" t="s">
        <v>12</v>
      </c>
      <c r="AY619" s="256" t="s">
        <v>136</v>
      </c>
    </row>
    <row r="620" spans="1:65" s="2" customFormat="1" ht="22.8">
      <c r="A620" s="36"/>
      <c r="B620" s="37"/>
      <c r="C620" s="211" t="s">
        <v>678</v>
      </c>
      <c r="D620" s="211" t="s">
        <v>138</v>
      </c>
      <c r="E620" s="212" t="s">
        <v>679</v>
      </c>
      <c r="F620" s="213" t="s">
        <v>680</v>
      </c>
      <c r="G620" s="214" t="s">
        <v>681</v>
      </c>
      <c r="H620" s="215">
        <v>420</v>
      </c>
      <c r="I620" s="216"/>
      <c r="J620" s="215">
        <f>ROUND(I620*H620,3)</f>
        <v>0</v>
      </c>
      <c r="K620" s="217"/>
      <c r="L620" s="39"/>
      <c r="M620" s="218" t="s">
        <v>1</v>
      </c>
      <c r="N620" s="219" t="s">
        <v>43</v>
      </c>
      <c r="O620" s="73"/>
      <c r="P620" s="220">
        <f>O620*H620</f>
        <v>0</v>
      </c>
      <c r="Q620" s="220">
        <v>3.0000000000000001E-5</v>
      </c>
      <c r="R620" s="220">
        <f>Q620*H620</f>
        <v>1.26E-2</v>
      </c>
      <c r="S620" s="220">
        <v>4.2000000000000002E-4</v>
      </c>
      <c r="T620" s="221">
        <f>S620*H620</f>
        <v>0.1764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222" t="s">
        <v>142</v>
      </c>
      <c r="AT620" s="222" t="s">
        <v>138</v>
      </c>
      <c r="AU620" s="222" t="s">
        <v>143</v>
      </c>
      <c r="AY620" s="18" t="s">
        <v>136</v>
      </c>
      <c r="BE620" s="110">
        <f>IF(N620="základná",J620,0)</f>
        <v>0</v>
      </c>
      <c r="BF620" s="110">
        <f>IF(N620="znížená",J620,0)</f>
        <v>0</v>
      </c>
      <c r="BG620" s="110">
        <f>IF(N620="zákl. prenesená",J620,0)</f>
        <v>0</v>
      </c>
      <c r="BH620" s="110">
        <f>IF(N620="zníž. prenesená",J620,0)</f>
        <v>0</v>
      </c>
      <c r="BI620" s="110">
        <f>IF(N620="nulová",J620,0)</f>
        <v>0</v>
      </c>
      <c r="BJ620" s="18" t="s">
        <v>143</v>
      </c>
      <c r="BK620" s="223">
        <f>ROUND(I620*H620,3)</f>
        <v>0</v>
      </c>
      <c r="BL620" s="18" t="s">
        <v>142</v>
      </c>
      <c r="BM620" s="222" t="s">
        <v>682</v>
      </c>
    </row>
    <row r="621" spans="1:65" s="13" customFormat="1">
      <c r="B621" s="224"/>
      <c r="C621" s="225"/>
      <c r="D621" s="226" t="s">
        <v>145</v>
      </c>
      <c r="E621" s="227" t="s">
        <v>1</v>
      </c>
      <c r="F621" s="228" t="s">
        <v>683</v>
      </c>
      <c r="G621" s="225"/>
      <c r="H621" s="227" t="s">
        <v>1</v>
      </c>
      <c r="I621" s="229"/>
      <c r="J621" s="225"/>
      <c r="K621" s="225"/>
      <c r="L621" s="230"/>
      <c r="M621" s="231"/>
      <c r="N621" s="232"/>
      <c r="O621" s="232"/>
      <c r="P621" s="232"/>
      <c r="Q621" s="232"/>
      <c r="R621" s="232"/>
      <c r="S621" s="232"/>
      <c r="T621" s="233"/>
      <c r="AT621" s="234" t="s">
        <v>145</v>
      </c>
      <c r="AU621" s="234" t="s">
        <v>143</v>
      </c>
      <c r="AV621" s="13" t="s">
        <v>12</v>
      </c>
      <c r="AW621" s="13" t="s">
        <v>30</v>
      </c>
      <c r="AX621" s="13" t="s">
        <v>77</v>
      </c>
      <c r="AY621" s="234" t="s">
        <v>136</v>
      </c>
    </row>
    <row r="622" spans="1:65" s="14" customFormat="1">
      <c r="B622" s="235"/>
      <c r="C622" s="236"/>
      <c r="D622" s="226" t="s">
        <v>145</v>
      </c>
      <c r="E622" s="237" t="s">
        <v>1</v>
      </c>
      <c r="F622" s="238" t="s">
        <v>684</v>
      </c>
      <c r="G622" s="236"/>
      <c r="H622" s="239">
        <v>70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AT622" s="245" t="s">
        <v>145</v>
      </c>
      <c r="AU622" s="245" t="s">
        <v>143</v>
      </c>
      <c r="AV622" s="14" t="s">
        <v>143</v>
      </c>
      <c r="AW622" s="14" t="s">
        <v>30</v>
      </c>
      <c r="AX622" s="14" t="s">
        <v>77</v>
      </c>
      <c r="AY622" s="245" t="s">
        <v>136</v>
      </c>
    </row>
    <row r="623" spans="1:65" s="13" customFormat="1">
      <c r="B623" s="224"/>
      <c r="C623" s="225"/>
      <c r="D623" s="226" t="s">
        <v>145</v>
      </c>
      <c r="E623" s="227" t="s">
        <v>1</v>
      </c>
      <c r="F623" s="228" t="s">
        <v>685</v>
      </c>
      <c r="G623" s="225"/>
      <c r="H623" s="227" t="s">
        <v>1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AT623" s="234" t="s">
        <v>145</v>
      </c>
      <c r="AU623" s="234" t="s">
        <v>143</v>
      </c>
      <c r="AV623" s="13" t="s">
        <v>12</v>
      </c>
      <c r="AW623" s="13" t="s">
        <v>30</v>
      </c>
      <c r="AX623" s="13" t="s">
        <v>77</v>
      </c>
      <c r="AY623" s="234" t="s">
        <v>136</v>
      </c>
    </row>
    <row r="624" spans="1:65" s="14" customFormat="1">
      <c r="B624" s="235"/>
      <c r="C624" s="236"/>
      <c r="D624" s="226" t="s">
        <v>145</v>
      </c>
      <c r="E624" s="237" t="s">
        <v>1</v>
      </c>
      <c r="F624" s="238" t="s">
        <v>686</v>
      </c>
      <c r="G624" s="236"/>
      <c r="H624" s="239">
        <v>70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AT624" s="245" t="s">
        <v>145</v>
      </c>
      <c r="AU624" s="245" t="s">
        <v>143</v>
      </c>
      <c r="AV624" s="14" t="s">
        <v>143</v>
      </c>
      <c r="AW624" s="14" t="s">
        <v>30</v>
      </c>
      <c r="AX624" s="14" t="s">
        <v>77</v>
      </c>
      <c r="AY624" s="245" t="s">
        <v>136</v>
      </c>
    </row>
    <row r="625" spans="1:65" s="14" customFormat="1">
      <c r="B625" s="235"/>
      <c r="C625" s="236"/>
      <c r="D625" s="226" t="s">
        <v>145</v>
      </c>
      <c r="E625" s="237" t="s">
        <v>1</v>
      </c>
      <c r="F625" s="238" t="s">
        <v>687</v>
      </c>
      <c r="G625" s="236"/>
      <c r="H625" s="239">
        <v>105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AT625" s="245" t="s">
        <v>145</v>
      </c>
      <c r="AU625" s="245" t="s">
        <v>143</v>
      </c>
      <c r="AV625" s="14" t="s">
        <v>143</v>
      </c>
      <c r="AW625" s="14" t="s">
        <v>30</v>
      </c>
      <c r="AX625" s="14" t="s">
        <v>77</v>
      </c>
      <c r="AY625" s="245" t="s">
        <v>136</v>
      </c>
    </row>
    <row r="626" spans="1:65" s="13" customFormat="1">
      <c r="B626" s="224"/>
      <c r="C626" s="225"/>
      <c r="D626" s="226" t="s">
        <v>145</v>
      </c>
      <c r="E626" s="227" t="s">
        <v>1</v>
      </c>
      <c r="F626" s="228" t="s">
        <v>688</v>
      </c>
      <c r="G626" s="225"/>
      <c r="H626" s="227" t="s">
        <v>1</v>
      </c>
      <c r="I626" s="229"/>
      <c r="J626" s="225"/>
      <c r="K626" s="225"/>
      <c r="L626" s="230"/>
      <c r="M626" s="231"/>
      <c r="N626" s="232"/>
      <c r="O626" s="232"/>
      <c r="P626" s="232"/>
      <c r="Q626" s="232"/>
      <c r="R626" s="232"/>
      <c r="S626" s="232"/>
      <c r="T626" s="233"/>
      <c r="AT626" s="234" t="s">
        <v>145</v>
      </c>
      <c r="AU626" s="234" t="s">
        <v>143</v>
      </c>
      <c r="AV626" s="13" t="s">
        <v>12</v>
      </c>
      <c r="AW626" s="13" t="s">
        <v>30</v>
      </c>
      <c r="AX626" s="13" t="s">
        <v>77</v>
      </c>
      <c r="AY626" s="234" t="s">
        <v>136</v>
      </c>
    </row>
    <row r="627" spans="1:65" s="14" customFormat="1">
      <c r="B627" s="235"/>
      <c r="C627" s="236"/>
      <c r="D627" s="226" t="s">
        <v>145</v>
      </c>
      <c r="E627" s="237" t="s">
        <v>1</v>
      </c>
      <c r="F627" s="238" t="s">
        <v>689</v>
      </c>
      <c r="G627" s="236"/>
      <c r="H627" s="239">
        <v>70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AT627" s="245" t="s">
        <v>145</v>
      </c>
      <c r="AU627" s="245" t="s">
        <v>143</v>
      </c>
      <c r="AV627" s="14" t="s">
        <v>143</v>
      </c>
      <c r="AW627" s="14" t="s">
        <v>30</v>
      </c>
      <c r="AX627" s="14" t="s">
        <v>77</v>
      </c>
      <c r="AY627" s="245" t="s">
        <v>136</v>
      </c>
    </row>
    <row r="628" spans="1:65" s="14" customFormat="1">
      <c r="B628" s="235"/>
      <c r="C628" s="236"/>
      <c r="D628" s="226" t="s">
        <v>145</v>
      </c>
      <c r="E628" s="237" t="s">
        <v>1</v>
      </c>
      <c r="F628" s="238" t="s">
        <v>690</v>
      </c>
      <c r="G628" s="236"/>
      <c r="H628" s="239">
        <v>105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AT628" s="245" t="s">
        <v>145</v>
      </c>
      <c r="AU628" s="245" t="s">
        <v>143</v>
      </c>
      <c r="AV628" s="14" t="s">
        <v>143</v>
      </c>
      <c r="AW628" s="14" t="s">
        <v>30</v>
      </c>
      <c r="AX628" s="14" t="s">
        <v>77</v>
      </c>
      <c r="AY628" s="245" t="s">
        <v>136</v>
      </c>
    </row>
    <row r="629" spans="1:65" s="15" customFormat="1">
      <c r="B629" s="246"/>
      <c r="C629" s="247"/>
      <c r="D629" s="226" t="s">
        <v>145</v>
      </c>
      <c r="E629" s="248" t="s">
        <v>1</v>
      </c>
      <c r="F629" s="249" t="s">
        <v>151</v>
      </c>
      <c r="G629" s="247"/>
      <c r="H629" s="250">
        <v>420</v>
      </c>
      <c r="I629" s="251"/>
      <c r="J629" s="247"/>
      <c r="K629" s="247"/>
      <c r="L629" s="252"/>
      <c r="M629" s="253"/>
      <c r="N629" s="254"/>
      <c r="O629" s="254"/>
      <c r="P629" s="254"/>
      <c r="Q629" s="254"/>
      <c r="R629" s="254"/>
      <c r="S629" s="254"/>
      <c r="T629" s="255"/>
      <c r="AT629" s="256" t="s">
        <v>145</v>
      </c>
      <c r="AU629" s="256" t="s">
        <v>143</v>
      </c>
      <c r="AV629" s="15" t="s">
        <v>142</v>
      </c>
      <c r="AW629" s="15" t="s">
        <v>30</v>
      </c>
      <c r="AX629" s="15" t="s">
        <v>12</v>
      </c>
      <c r="AY629" s="256" t="s">
        <v>136</v>
      </c>
    </row>
    <row r="630" spans="1:65" s="2" customFormat="1" ht="16.5" customHeight="1">
      <c r="A630" s="36"/>
      <c r="B630" s="37"/>
      <c r="C630" s="211" t="s">
        <v>691</v>
      </c>
      <c r="D630" s="211" t="s">
        <v>138</v>
      </c>
      <c r="E630" s="212" t="s">
        <v>692</v>
      </c>
      <c r="F630" s="213" t="s">
        <v>693</v>
      </c>
      <c r="G630" s="214" t="s">
        <v>141</v>
      </c>
      <c r="H630" s="215">
        <v>367.6</v>
      </c>
      <c r="I630" s="216"/>
      <c r="J630" s="215">
        <f>ROUND(I630*H630,3)</f>
        <v>0</v>
      </c>
      <c r="K630" s="217"/>
      <c r="L630" s="39"/>
      <c r="M630" s="218" t="s">
        <v>1</v>
      </c>
      <c r="N630" s="219" t="s">
        <v>43</v>
      </c>
      <c r="O630" s="73"/>
      <c r="P630" s="220">
        <f>O630*H630</f>
        <v>0</v>
      </c>
      <c r="Q630" s="220">
        <v>0</v>
      </c>
      <c r="R630" s="220">
        <f>Q630*H630</f>
        <v>0</v>
      </c>
      <c r="S630" s="220">
        <v>8.0000000000000002E-3</v>
      </c>
      <c r="T630" s="221">
        <f>S630*H630</f>
        <v>2.9408000000000003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222" t="s">
        <v>142</v>
      </c>
      <c r="AT630" s="222" t="s">
        <v>138</v>
      </c>
      <c r="AU630" s="222" t="s">
        <v>143</v>
      </c>
      <c r="AY630" s="18" t="s">
        <v>136</v>
      </c>
      <c r="BE630" s="110">
        <f>IF(N630="základná",J630,0)</f>
        <v>0</v>
      </c>
      <c r="BF630" s="110">
        <f>IF(N630="znížená",J630,0)</f>
        <v>0</v>
      </c>
      <c r="BG630" s="110">
        <f>IF(N630="zákl. prenesená",J630,0)</f>
        <v>0</v>
      </c>
      <c r="BH630" s="110">
        <f>IF(N630="zníž. prenesená",J630,0)</f>
        <v>0</v>
      </c>
      <c r="BI630" s="110">
        <f>IF(N630="nulová",J630,0)</f>
        <v>0</v>
      </c>
      <c r="BJ630" s="18" t="s">
        <v>143</v>
      </c>
      <c r="BK630" s="223">
        <f>ROUND(I630*H630,3)</f>
        <v>0</v>
      </c>
      <c r="BL630" s="18" t="s">
        <v>142</v>
      </c>
      <c r="BM630" s="222" t="s">
        <v>694</v>
      </c>
    </row>
    <row r="631" spans="1:65" s="13" customFormat="1">
      <c r="B631" s="224"/>
      <c r="C631" s="225"/>
      <c r="D631" s="226" t="s">
        <v>145</v>
      </c>
      <c r="E631" s="227" t="s">
        <v>1</v>
      </c>
      <c r="F631" s="228" t="s">
        <v>146</v>
      </c>
      <c r="G631" s="225"/>
      <c r="H631" s="227" t="s">
        <v>1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AT631" s="234" t="s">
        <v>145</v>
      </c>
      <c r="AU631" s="234" t="s">
        <v>143</v>
      </c>
      <c r="AV631" s="13" t="s">
        <v>12</v>
      </c>
      <c r="AW631" s="13" t="s">
        <v>30</v>
      </c>
      <c r="AX631" s="13" t="s">
        <v>77</v>
      </c>
      <c r="AY631" s="234" t="s">
        <v>136</v>
      </c>
    </row>
    <row r="632" spans="1:65" s="14" customFormat="1">
      <c r="B632" s="235"/>
      <c r="C632" s="236"/>
      <c r="D632" s="226" t="s">
        <v>145</v>
      </c>
      <c r="E632" s="237" t="s">
        <v>1</v>
      </c>
      <c r="F632" s="238" t="s">
        <v>695</v>
      </c>
      <c r="G632" s="236"/>
      <c r="H632" s="239">
        <v>58.6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AT632" s="245" t="s">
        <v>145</v>
      </c>
      <c r="AU632" s="245" t="s">
        <v>143</v>
      </c>
      <c r="AV632" s="14" t="s">
        <v>143</v>
      </c>
      <c r="AW632" s="14" t="s">
        <v>30</v>
      </c>
      <c r="AX632" s="14" t="s">
        <v>77</v>
      </c>
      <c r="AY632" s="245" t="s">
        <v>136</v>
      </c>
    </row>
    <row r="633" spans="1:65" s="14" customFormat="1">
      <c r="B633" s="235"/>
      <c r="C633" s="236"/>
      <c r="D633" s="226" t="s">
        <v>145</v>
      </c>
      <c r="E633" s="237" t="s">
        <v>1</v>
      </c>
      <c r="F633" s="238" t="s">
        <v>696</v>
      </c>
      <c r="G633" s="236"/>
      <c r="H633" s="239">
        <v>154.6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AT633" s="245" t="s">
        <v>145</v>
      </c>
      <c r="AU633" s="245" t="s">
        <v>143</v>
      </c>
      <c r="AV633" s="14" t="s">
        <v>143</v>
      </c>
      <c r="AW633" s="14" t="s">
        <v>30</v>
      </c>
      <c r="AX633" s="14" t="s">
        <v>77</v>
      </c>
      <c r="AY633" s="245" t="s">
        <v>136</v>
      </c>
    </row>
    <row r="634" spans="1:65" s="14" customFormat="1">
      <c r="B634" s="235"/>
      <c r="C634" s="236"/>
      <c r="D634" s="226" t="s">
        <v>145</v>
      </c>
      <c r="E634" s="237" t="s">
        <v>1</v>
      </c>
      <c r="F634" s="238" t="s">
        <v>697</v>
      </c>
      <c r="G634" s="236"/>
      <c r="H634" s="239">
        <v>154.4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AT634" s="245" t="s">
        <v>145</v>
      </c>
      <c r="AU634" s="245" t="s">
        <v>143</v>
      </c>
      <c r="AV634" s="14" t="s">
        <v>143</v>
      </c>
      <c r="AW634" s="14" t="s">
        <v>30</v>
      </c>
      <c r="AX634" s="14" t="s">
        <v>77</v>
      </c>
      <c r="AY634" s="245" t="s">
        <v>136</v>
      </c>
    </row>
    <row r="635" spans="1:65" s="15" customFormat="1">
      <c r="B635" s="246"/>
      <c r="C635" s="247"/>
      <c r="D635" s="226" t="s">
        <v>145</v>
      </c>
      <c r="E635" s="248" t="s">
        <v>1</v>
      </c>
      <c r="F635" s="249" t="s">
        <v>151</v>
      </c>
      <c r="G635" s="247"/>
      <c r="H635" s="250">
        <v>367.6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AT635" s="256" t="s">
        <v>145</v>
      </c>
      <c r="AU635" s="256" t="s">
        <v>143</v>
      </c>
      <c r="AV635" s="15" t="s">
        <v>142</v>
      </c>
      <c r="AW635" s="15" t="s">
        <v>30</v>
      </c>
      <c r="AX635" s="15" t="s">
        <v>12</v>
      </c>
      <c r="AY635" s="256" t="s">
        <v>136</v>
      </c>
    </row>
    <row r="636" spans="1:65" s="2" customFormat="1" ht="21.75" customHeight="1">
      <c r="A636" s="36"/>
      <c r="B636" s="37"/>
      <c r="C636" s="211" t="s">
        <v>698</v>
      </c>
      <c r="D636" s="211" t="s">
        <v>138</v>
      </c>
      <c r="E636" s="212" t="s">
        <v>699</v>
      </c>
      <c r="F636" s="213" t="s">
        <v>700</v>
      </c>
      <c r="G636" s="214" t="s">
        <v>141</v>
      </c>
      <c r="H636" s="215">
        <v>2329.8000000000002</v>
      </c>
      <c r="I636" s="216"/>
      <c r="J636" s="215">
        <f>ROUND(I636*H636,3)</f>
        <v>0</v>
      </c>
      <c r="K636" s="217"/>
      <c r="L636" s="39"/>
      <c r="M636" s="218" t="s">
        <v>1</v>
      </c>
      <c r="N636" s="219" t="s">
        <v>43</v>
      </c>
      <c r="O636" s="73"/>
      <c r="P636" s="220">
        <f>O636*H636</f>
        <v>0</v>
      </c>
      <c r="Q636" s="220">
        <v>0</v>
      </c>
      <c r="R636" s="220">
        <f>Q636*H636</f>
        <v>0</v>
      </c>
      <c r="S636" s="220">
        <v>1.823E-2</v>
      </c>
      <c r="T636" s="221">
        <f>S636*H636</f>
        <v>42.472254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222" t="s">
        <v>142</v>
      </c>
      <c r="AT636" s="222" t="s">
        <v>138</v>
      </c>
      <c r="AU636" s="222" t="s">
        <v>143</v>
      </c>
      <c r="AY636" s="18" t="s">
        <v>136</v>
      </c>
      <c r="BE636" s="110">
        <f>IF(N636="základná",J636,0)</f>
        <v>0</v>
      </c>
      <c r="BF636" s="110">
        <f>IF(N636="znížená",J636,0)</f>
        <v>0</v>
      </c>
      <c r="BG636" s="110">
        <f>IF(N636="zákl. prenesená",J636,0)</f>
        <v>0</v>
      </c>
      <c r="BH636" s="110">
        <f>IF(N636="zníž. prenesená",J636,0)</f>
        <v>0</v>
      </c>
      <c r="BI636" s="110">
        <f>IF(N636="nulová",J636,0)</f>
        <v>0</v>
      </c>
      <c r="BJ636" s="18" t="s">
        <v>143</v>
      </c>
      <c r="BK636" s="223">
        <f>ROUND(I636*H636,3)</f>
        <v>0</v>
      </c>
      <c r="BL636" s="18" t="s">
        <v>142</v>
      </c>
      <c r="BM636" s="222" t="s">
        <v>701</v>
      </c>
    </row>
    <row r="637" spans="1:65" s="13" customFormat="1">
      <c r="B637" s="224"/>
      <c r="C637" s="225"/>
      <c r="D637" s="226" t="s">
        <v>145</v>
      </c>
      <c r="E637" s="227" t="s">
        <v>1</v>
      </c>
      <c r="F637" s="228" t="s">
        <v>702</v>
      </c>
      <c r="G637" s="225"/>
      <c r="H637" s="227" t="s">
        <v>1</v>
      </c>
      <c r="I637" s="229"/>
      <c r="J637" s="225"/>
      <c r="K637" s="225"/>
      <c r="L637" s="230"/>
      <c r="M637" s="231"/>
      <c r="N637" s="232"/>
      <c r="O637" s="232"/>
      <c r="P637" s="232"/>
      <c r="Q637" s="232"/>
      <c r="R637" s="232"/>
      <c r="S637" s="232"/>
      <c r="T637" s="233"/>
      <c r="AT637" s="234" t="s">
        <v>145</v>
      </c>
      <c r="AU637" s="234" t="s">
        <v>143</v>
      </c>
      <c r="AV637" s="13" t="s">
        <v>12</v>
      </c>
      <c r="AW637" s="13" t="s">
        <v>30</v>
      </c>
      <c r="AX637" s="13" t="s">
        <v>77</v>
      </c>
      <c r="AY637" s="234" t="s">
        <v>136</v>
      </c>
    </row>
    <row r="638" spans="1:65" s="14" customFormat="1">
      <c r="B638" s="235"/>
      <c r="C638" s="236"/>
      <c r="D638" s="226" t="s">
        <v>145</v>
      </c>
      <c r="E638" s="237" t="s">
        <v>1</v>
      </c>
      <c r="F638" s="238" t="s">
        <v>703</v>
      </c>
      <c r="G638" s="236"/>
      <c r="H638" s="239">
        <v>54.2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AT638" s="245" t="s">
        <v>145</v>
      </c>
      <c r="AU638" s="245" t="s">
        <v>143</v>
      </c>
      <c r="AV638" s="14" t="s">
        <v>143</v>
      </c>
      <c r="AW638" s="14" t="s">
        <v>30</v>
      </c>
      <c r="AX638" s="14" t="s">
        <v>77</v>
      </c>
      <c r="AY638" s="245" t="s">
        <v>136</v>
      </c>
    </row>
    <row r="639" spans="1:65" s="14" customFormat="1">
      <c r="B639" s="235"/>
      <c r="C639" s="236"/>
      <c r="D639" s="226" t="s">
        <v>145</v>
      </c>
      <c r="E639" s="237" t="s">
        <v>1</v>
      </c>
      <c r="F639" s="238" t="s">
        <v>704</v>
      </c>
      <c r="G639" s="236"/>
      <c r="H639" s="239">
        <v>216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AT639" s="245" t="s">
        <v>145</v>
      </c>
      <c r="AU639" s="245" t="s">
        <v>143</v>
      </c>
      <c r="AV639" s="14" t="s">
        <v>143</v>
      </c>
      <c r="AW639" s="14" t="s">
        <v>30</v>
      </c>
      <c r="AX639" s="14" t="s">
        <v>77</v>
      </c>
      <c r="AY639" s="245" t="s">
        <v>136</v>
      </c>
    </row>
    <row r="640" spans="1:65" s="14" customFormat="1">
      <c r="B640" s="235"/>
      <c r="C640" s="236"/>
      <c r="D640" s="226" t="s">
        <v>145</v>
      </c>
      <c r="E640" s="237" t="s">
        <v>1</v>
      </c>
      <c r="F640" s="238" t="s">
        <v>705</v>
      </c>
      <c r="G640" s="236"/>
      <c r="H640" s="239">
        <v>570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AT640" s="245" t="s">
        <v>145</v>
      </c>
      <c r="AU640" s="245" t="s">
        <v>143</v>
      </c>
      <c r="AV640" s="14" t="s">
        <v>143</v>
      </c>
      <c r="AW640" s="14" t="s">
        <v>30</v>
      </c>
      <c r="AX640" s="14" t="s">
        <v>77</v>
      </c>
      <c r="AY640" s="245" t="s">
        <v>136</v>
      </c>
    </row>
    <row r="641" spans="1:65" s="14" customFormat="1">
      <c r="B641" s="235"/>
      <c r="C641" s="236"/>
      <c r="D641" s="226" t="s">
        <v>145</v>
      </c>
      <c r="E641" s="237" t="s">
        <v>1</v>
      </c>
      <c r="F641" s="238" t="s">
        <v>706</v>
      </c>
      <c r="G641" s="236"/>
      <c r="H641" s="239">
        <v>634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AT641" s="245" t="s">
        <v>145</v>
      </c>
      <c r="AU641" s="245" t="s">
        <v>143</v>
      </c>
      <c r="AV641" s="14" t="s">
        <v>143</v>
      </c>
      <c r="AW641" s="14" t="s">
        <v>30</v>
      </c>
      <c r="AX641" s="14" t="s">
        <v>77</v>
      </c>
      <c r="AY641" s="245" t="s">
        <v>136</v>
      </c>
    </row>
    <row r="642" spans="1:65" s="14" customFormat="1">
      <c r="B642" s="235"/>
      <c r="C642" s="236"/>
      <c r="D642" s="226" t="s">
        <v>145</v>
      </c>
      <c r="E642" s="237" t="s">
        <v>1</v>
      </c>
      <c r="F642" s="238" t="s">
        <v>707</v>
      </c>
      <c r="G642" s="236"/>
      <c r="H642" s="239">
        <v>855.6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AT642" s="245" t="s">
        <v>145</v>
      </c>
      <c r="AU642" s="245" t="s">
        <v>143</v>
      </c>
      <c r="AV642" s="14" t="s">
        <v>143</v>
      </c>
      <c r="AW642" s="14" t="s">
        <v>30</v>
      </c>
      <c r="AX642" s="14" t="s">
        <v>77</v>
      </c>
      <c r="AY642" s="245" t="s">
        <v>136</v>
      </c>
    </row>
    <row r="643" spans="1:65" s="15" customFormat="1">
      <c r="B643" s="246"/>
      <c r="C643" s="247"/>
      <c r="D643" s="226" t="s">
        <v>145</v>
      </c>
      <c r="E643" s="248" t="s">
        <v>1</v>
      </c>
      <c r="F643" s="249" t="s">
        <v>151</v>
      </c>
      <c r="G643" s="247"/>
      <c r="H643" s="250">
        <v>2329.8000000000002</v>
      </c>
      <c r="I643" s="251"/>
      <c r="J643" s="247"/>
      <c r="K643" s="247"/>
      <c r="L643" s="252"/>
      <c r="M643" s="253"/>
      <c r="N643" s="254"/>
      <c r="O643" s="254"/>
      <c r="P643" s="254"/>
      <c r="Q643" s="254"/>
      <c r="R643" s="254"/>
      <c r="S643" s="254"/>
      <c r="T643" s="255"/>
      <c r="AT643" s="256" t="s">
        <v>145</v>
      </c>
      <c r="AU643" s="256" t="s">
        <v>143</v>
      </c>
      <c r="AV643" s="15" t="s">
        <v>142</v>
      </c>
      <c r="AW643" s="15" t="s">
        <v>30</v>
      </c>
      <c r="AX643" s="15" t="s">
        <v>12</v>
      </c>
      <c r="AY643" s="256" t="s">
        <v>136</v>
      </c>
    </row>
    <row r="644" spans="1:65" s="2" customFormat="1" ht="22.8">
      <c r="A644" s="36"/>
      <c r="B644" s="37"/>
      <c r="C644" s="211" t="s">
        <v>708</v>
      </c>
      <c r="D644" s="211" t="s">
        <v>138</v>
      </c>
      <c r="E644" s="212" t="s">
        <v>709</v>
      </c>
      <c r="F644" s="213" t="s">
        <v>710</v>
      </c>
      <c r="G644" s="214" t="s">
        <v>141</v>
      </c>
      <c r="H644" s="215">
        <v>584.5</v>
      </c>
      <c r="I644" s="216"/>
      <c r="J644" s="215">
        <f>ROUND(I644*H644,3)</f>
        <v>0</v>
      </c>
      <c r="K644" s="217"/>
      <c r="L644" s="39"/>
      <c r="M644" s="218" t="s">
        <v>1</v>
      </c>
      <c r="N644" s="219" t="s">
        <v>43</v>
      </c>
      <c r="O644" s="73"/>
      <c r="P644" s="220">
        <f>O644*H644</f>
        <v>0</v>
      </c>
      <c r="Q644" s="220">
        <v>0</v>
      </c>
      <c r="R644" s="220">
        <f>Q644*H644</f>
        <v>0</v>
      </c>
      <c r="S644" s="220">
        <v>6.6000000000000003E-2</v>
      </c>
      <c r="T644" s="221">
        <f>S644*H644</f>
        <v>38.577000000000005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222" t="s">
        <v>142</v>
      </c>
      <c r="AT644" s="222" t="s">
        <v>138</v>
      </c>
      <c r="AU644" s="222" t="s">
        <v>143</v>
      </c>
      <c r="AY644" s="18" t="s">
        <v>136</v>
      </c>
      <c r="BE644" s="110">
        <f>IF(N644="základná",J644,0)</f>
        <v>0</v>
      </c>
      <c r="BF644" s="110">
        <f>IF(N644="znížená",J644,0)</f>
        <v>0</v>
      </c>
      <c r="BG644" s="110">
        <f>IF(N644="zákl. prenesená",J644,0)</f>
        <v>0</v>
      </c>
      <c r="BH644" s="110">
        <f>IF(N644="zníž. prenesená",J644,0)</f>
        <v>0</v>
      </c>
      <c r="BI644" s="110">
        <f>IF(N644="nulová",J644,0)</f>
        <v>0</v>
      </c>
      <c r="BJ644" s="18" t="s">
        <v>143</v>
      </c>
      <c r="BK644" s="223">
        <f>ROUND(I644*H644,3)</f>
        <v>0</v>
      </c>
      <c r="BL644" s="18" t="s">
        <v>142</v>
      </c>
      <c r="BM644" s="222" t="s">
        <v>711</v>
      </c>
    </row>
    <row r="645" spans="1:65" s="13" customFormat="1">
      <c r="B645" s="224"/>
      <c r="C645" s="225"/>
      <c r="D645" s="226" t="s">
        <v>145</v>
      </c>
      <c r="E645" s="227" t="s">
        <v>1</v>
      </c>
      <c r="F645" s="228" t="s">
        <v>712</v>
      </c>
      <c r="G645" s="225"/>
      <c r="H645" s="227" t="s">
        <v>1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AT645" s="234" t="s">
        <v>145</v>
      </c>
      <c r="AU645" s="234" t="s">
        <v>143</v>
      </c>
      <c r="AV645" s="13" t="s">
        <v>12</v>
      </c>
      <c r="AW645" s="13" t="s">
        <v>30</v>
      </c>
      <c r="AX645" s="13" t="s">
        <v>77</v>
      </c>
      <c r="AY645" s="234" t="s">
        <v>136</v>
      </c>
    </row>
    <row r="646" spans="1:65" s="14" customFormat="1">
      <c r="B646" s="235"/>
      <c r="C646" s="236"/>
      <c r="D646" s="226" t="s">
        <v>145</v>
      </c>
      <c r="E646" s="237" t="s">
        <v>1</v>
      </c>
      <c r="F646" s="238" t="s">
        <v>713</v>
      </c>
      <c r="G646" s="236"/>
      <c r="H646" s="239">
        <v>249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AT646" s="245" t="s">
        <v>145</v>
      </c>
      <c r="AU646" s="245" t="s">
        <v>143</v>
      </c>
      <c r="AV646" s="14" t="s">
        <v>143</v>
      </c>
      <c r="AW646" s="14" t="s">
        <v>30</v>
      </c>
      <c r="AX646" s="14" t="s">
        <v>77</v>
      </c>
      <c r="AY646" s="245" t="s">
        <v>136</v>
      </c>
    </row>
    <row r="647" spans="1:65" s="16" customFormat="1">
      <c r="B647" s="257"/>
      <c r="C647" s="258"/>
      <c r="D647" s="226" t="s">
        <v>145</v>
      </c>
      <c r="E647" s="259" t="s">
        <v>1</v>
      </c>
      <c r="F647" s="260" t="s">
        <v>171</v>
      </c>
      <c r="G647" s="258"/>
      <c r="H647" s="261">
        <v>249</v>
      </c>
      <c r="I647" s="262"/>
      <c r="J647" s="258"/>
      <c r="K647" s="258"/>
      <c r="L647" s="263"/>
      <c r="M647" s="264"/>
      <c r="N647" s="265"/>
      <c r="O647" s="265"/>
      <c r="P647" s="265"/>
      <c r="Q647" s="265"/>
      <c r="R647" s="265"/>
      <c r="S647" s="265"/>
      <c r="T647" s="266"/>
      <c r="AT647" s="267" t="s">
        <v>145</v>
      </c>
      <c r="AU647" s="267" t="s">
        <v>143</v>
      </c>
      <c r="AV647" s="16" t="s">
        <v>163</v>
      </c>
      <c r="AW647" s="16" t="s">
        <v>30</v>
      </c>
      <c r="AX647" s="16" t="s">
        <v>77</v>
      </c>
      <c r="AY647" s="267" t="s">
        <v>136</v>
      </c>
    </row>
    <row r="648" spans="1:65" s="13" customFormat="1">
      <c r="B648" s="224"/>
      <c r="C648" s="225"/>
      <c r="D648" s="226" t="s">
        <v>145</v>
      </c>
      <c r="E648" s="227" t="s">
        <v>1</v>
      </c>
      <c r="F648" s="228" t="s">
        <v>714</v>
      </c>
      <c r="G648" s="225"/>
      <c r="H648" s="227" t="s">
        <v>1</v>
      </c>
      <c r="I648" s="229"/>
      <c r="J648" s="225"/>
      <c r="K648" s="225"/>
      <c r="L648" s="230"/>
      <c r="M648" s="231"/>
      <c r="N648" s="232"/>
      <c r="O648" s="232"/>
      <c r="P648" s="232"/>
      <c r="Q648" s="232"/>
      <c r="R648" s="232"/>
      <c r="S648" s="232"/>
      <c r="T648" s="233"/>
      <c r="AT648" s="234" t="s">
        <v>145</v>
      </c>
      <c r="AU648" s="234" t="s">
        <v>143</v>
      </c>
      <c r="AV648" s="13" t="s">
        <v>12</v>
      </c>
      <c r="AW648" s="13" t="s">
        <v>30</v>
      </c>
      <c r="AX648" s="13" t="s">
        <v>77</v>
      </c>
      <c r="AY648" s="234" t="s">
        <v>136</v>
      </c>
    </row>
    <row r="649" spans="1:65" s="14" customFormat="1">
      <c r="B649" s="235"/>
      <c r="C649" s="236"/>
      <c r="D649" s="226" t="s">
        <v>145</v>
      </c>
      <c r="E649" s="237" t="s">
        <v>1</v>
      </c>
      <c r="F649" s="238" t="s">
        <v>715</v>
      </c>
      <c r="G649" s="236"/>
      <c r="H649" s="239">
        <v>20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AT649" s="245" t="s">
        <v>145</v>
      </c>
      <c r="AU649" s="245" t="s">
        <v>143</v>
      </c>
      <c r="AV649" s="14" t="s">
        <v>143</v>
      </c>
      <c r="AW649" s="14" t="s">
        <v>30</v>
      </c>
      <c r="AX649" s="14" t="s">
        <v>77</v>
      </c>
      <c r="AY649" s="245" t="s">
        <v>136</v>
      </c>
    </row>
    <row r="650" spans="1:65" s="14" customFormat="1">
      <c r="B650" s="235"/>
      <c r="C650" s="236"/>
      <c r="D650" s="226" t="s">
        <v>145</v>
      </c>
      <c r="E650" s="237" t="s">
        <v>1</v>
      </c>
      <c r="F650" s="238" t="s">
        <v>716</v>
      </c>
      <c r="G650" s="236"/>
      <c r="H650" s="239">
        <v>105.5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AT650" s="245" t="s">
        <v>145</v>
      </c>
      <c r="AU650" s="245" t="s">
        <v>143</v>
      </c>
      <c r="AV650" s="14" t="s">
        <v>143</v>
      </c>
      <c r="AW650" s="14" t="s">
        <v>30</v>
      </c>
      <c r="AX650" s="14" t="s">
        <v>77</v>
      </c>
      <c r="AY650" s="245" t="s">
        <v>136</v>
      </c>
    </row>
    <row r="651" spans="1:65" s="14" customFormat="1">
      <c r="B651" s="235"/>
      <c r="C651" s="236"/>
      <c r="D651" s="226" t="s">
        <v>145</v>
      </c>
      <c r="E651" s="237" t="s">
        <v>1</v>
      </c>
      <c r="F651" s="238" t="s">
        <v>717</v>
      </c>
      <c r="G651" s="236"/>
      <c r="H651" s="239">
        <v>46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AT651" s="245" t="s">
        <v>145</v>
      </c>
      <c r="AU651" s="245" t="s">
        <v>143</v>
      </c>
      <c r="AV651" s="14" t="s">
        <v>143</v>
      </c>
      <c r="AW651" s="14" t="s">
        <v>30</v>
      </c>
      <c r="AX651" s="14" t="s">
        <v>77</v>
      </c>
      <c r="AY651" s="245" t="s">
        <v>136</v>
      </c>
    </row>
    <row r="652" spans="1:65" s="14" customFormat="1">
      <c r="B652" s="235"/>
      <c r="C652" s="236"/>
      <c r="D652" s="226" t="s">
        <v>145</v>
      </c>
      <c r="E652" s="237" t="s">
        <v>1</v>
      </c>
      <c r="F652" s="238" t="s">
        <v>718</v>
      </c>
      <c r="G652" s="236"/>
      <c r="H652" s="239">
        <v>164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AT652" s="245" t="s">
        <v>145</v>
      </c>
      <c r="AU652" s="245" t="s">
        <v>143</v>
      </c>
      <c r="AV652" s="14" t="s">
        <v>143</v>
      </c>
      <c r="AW652" s="14" t="s">
        <v>30</v>
      </c>
      <c r="AX652" s="14" t="s">
        <v>77</v>
      </c>
      <c r="AY652" s="245" t="s">
        <v>136</v>
      </c>
    </row>
    <row r="653" spans="1:65" s="16" customFormat="1">
      <c r="B653" s="257"/>
      <c r="C653" s="258"/>
      <c r="D653" s="226" t="s">
        <v>145</v>
      </c>
      <c r="E653" s="259" t="s">
        <v>1</v>
      </c>
      <c r="F653" s="260" t="s">
        <v>171</v>
      </c>
      <c r="G653" s="258"/>
      <c r="H653" s="261">
        <v>335.5</v>
      </c>
      <c r="I653" s="262"/>
      <c r="J653" s="258"/>
      <c r="K653" s="258"/>
      <c r="L653" s="263"/>
      <c r="M653" s="264"/>
      <c r="N653" s="265"/>
      <c r="O653" s="265"/>
      <c r="P653" s="265"/>
      <c r="Q653" s="265"/>
      <c r="R653" s="265"/>
      <c r="S653" s="265"/>
      <c r="T653" s="266"/>
      <c r="AT653" s="267" t="s">
        <v>145</v>
      </c>
      <c r="AU653" s="267" t="s">
        <v>143</v>
      </c>
      <c r="AV653" s="16" t="s">
        <v>163</v>
      </c>
      <c r="AW653" s="16" t="s">
        <v>30</v>
      </c>
      <c r="AX653" s="16" t="s">
        <v>77</v>
      </c>
      <c r="AY653" s="267" t="s">
        <v>136</v>
      </c>
    </row>
    <row r="654" spans="1:65" s="15" customFormat="1">
      <c r="B654" s="246"/>
      <c r="C654" s="247"/>
      <c r="D654" s="226" t="s">
        <v>145</v>
      </c>
      <c r="E654" s="248" t="s">
        <v>1</v>
      </c>
      <c r="F654" s="249" t="s">
        <v>151</v>
      </c>
      <c r="G654" s="247"/>
      <c r="H654" s="250">
        <v>584.5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AT654" s="256" t="s">
        <v>145</v>
      </c>
      <c r="AU654" s="256" t="s">
        <v>143</v>
      </c>
      <c r="AV654" s="15" t="s">
        <v>142</v>
      </c>
      <c r="AW654" s="15" t="s">
        <v>30</v>
      </c>
      <c r="AX654" s="15" t="s">
        <v>12</v>
      </c>
      <c r="AY654" s="256" t="s">
        <v>136</v>
      </c>
    </row>
    <row r="655" spans="1:65" s="2" customFormat="1" ht="16.5" customHeight="1">
      <c r="A655" s="36"/>
      <c r="B655" s="37"/>
      <c r="C655" s="211" t="s">
        <v>719</v>
      </c>
      <c r="D655" s="211" t="s">
        <v>138</v>
      </c>
      <c r="E655" s="212" t="s">
        <v>720</v>
      </c>
      <c r="F655" s="213" t="s">
        <v>721</v>
      </c>
      <c r="G655" s="214" t="s">
        <v>141</v>
      </c>
      <c r="H655" s="215">
        <v>913.5</v>
      </c>
      <c r="I655" s="216"/>
      <c r="J655" s="215">
        <f>ROUND(I655*H655,3)</f>
        <v>0</v>
      </c>
      <c r="K655" s="217"/>
      <c r="L655" s="39"/>
      <c r="M655" s="218" t="s">
        <v>1</v>
      </c>
      <c r="N655" s="219" t="s">
        <v>43</v>
      </c>
      <c r="O655" s="73"/>
      <c r="P655" s="220">
        <f>O655*H655</f>
        <v>0</v>
      </c>
      <c r="Q655" s="220">
        <v>0</v>
      </c>
      <c r="R655" s="220">
        <f>Q655*H655</f>
        <v>0</v>
      </c>
      <c r="S655" s="220">
        <v>9.9000000000000005E-2</v>
      </c>
      <c r="T655" s="221">
        <f>S655*H655</f>
        <v>90.436500000000009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222" t="s">
        <v>142</v>
      </c>
      <c r="AT655" s="222" t="s">
        <v>138</v>
      </c>
      <c r="AU655" s="222" t="s">
        <v>143</v>
      </c>
      <c r="AY655" s="18" t="s">
        <v>136</v>
      </c>
      <c r="BE655" s="110">
        <f>IF(N655="základná",J655,0)</f>
        <v>0</v>
      </c>
      <c r="BF655" s="110">
        <f>IF(N655="znížená",J655,0)</f>
        <v>0</v>
      </c>
      <c r="BG655" s="110">
        <f>IF(N655="zákl. prenesená",J655,0)</f>
        <v>0</v>
      </c>
      <c r="BH655" s="110">
        <f>IF(N655="zníž. prenesená",J655,0)</f>
        <v>0</v>
      </c>
      <c r="BI655" s="110">
        <f>IF(N655="nulová",J655,0)</f>
        <v>0</v>
      </c>
      <c r="BJ655" s="18" t="s">
        <v>143</v>
      </c>
      <c r="BK655" s="223">
        <f>ROUND(I655*H655,3)</f>
        <v>0</v>
      </c>
      <c r="BL655" s="18" t="s">
        <v>142</v>
      </c>
      <c r="BM655" s="222" t="s">
        <v>722</v>
      </c>
    </row>
    <row r="656" spans="1:65" s="13" customFormat="1">
      <c r="B656" s="224"/>
      <c r="C656" s="225"/>
      <c r="D656" s="226" t="s">
        <v>145</v>
      </c>
      <c r="E656" s="227" t="s">
        <v>1</v>
      </c>
      <c r="F656" s="228" t="s">
        <v>723</v>
      </c>
      <c r="G656" s="225"/>
      <c r="H656" s="227" t="s">
        <v>1</v>
      </c>
      <c r="I656" s="229"/>
      <c r="J656" s="225"/>
      <c r="K656" s="225"/>
      <c r="L656" s="230"/>
      <c r="M656" s="231"/>
      <c r="N656" s="232"/>
      <c r="O656" s="232"/>
      <c r="P656" s="232"/>
      <c r="Q656" s="232"/>
      <c r="R656" s="232"/>
      <c r="S656" s="232"/>
      <c r="T656" s="233"/>
      <c r="AT656" s="234" t="s">
        <v>145</v>
      </c>
      <c r="AU656" s="234" t="s">
        <v>143</v>
      </c>
      <c r="AV656" s="13" t="s">
        <v>12</v>
      </c>
      <c r="AW656" s="13" t="s">
        <v>30</v>
      </c>
      <c r="AX656" s="13" t="s">
        <v>77</v>
      </c>
      <c r="AY656" s="234" t="s">
        <v>136</v>
      </c>
    </row>
    <row r="657" spans="1:65" s="14" customFormat="1">
      <c r="B657" s="235"/>
      <c r="C657" s="236"/>
      <c r="D657" s="226" t="s">
        <v>145</v>
      </c>
      <c r="E657" s="237" t="s">
        <v>1</v>
      </c>
      <c r="F657" s="238" t="s">
        <v>724</v>
      </c>
      <c r="G657" s="236"/>
      <c r="H657" s="239">
        <v>54</v>
      </c>
      <c r="I657" s="240"/>
      <c r="J657" s="236"/>
      <c r="K657" s="236"/>
      <c r="L657" s="241"/>
      <c r="M657" s="242"/>
      <c r="N657" s="243"/>
      <c r="O657" s="243"/>
      <c r="P657" s="243"/>
      <c r="Q657" s="243"/>
      <c r="R657" s="243"/>
      <c r="S657" s="243"/>
      <c r="T657" s="244"/>
      <c r="AT657" s="245" t="s">
        <v>145</v>
      </c>
      <c r="AU657" s="245" t="s">
        <v>143</v>
      </c>
      <c r="AV657" s="14" t="s">
        <v>143</v>
      </c>
      <c r="AW657" s="14" t="s">
        <v>30</v>
      </c>
      <c r="AX657" s="14" t="s">
        <v>77</v>
      </c>
      <c r="AY657" s="245" t="s">
        <v>136</v>
      </c>
    </row>
    <row r="658" spans="1:65" s="14" customFormat="1">
      <c r="B658" s="235"/>
      <c r="C658" s="236"/>
      <c r="D658" s="226" t="s">
        <v>145</v>
      </c>
      <c r="E658" s="237" t="s">
        <v>1</v>
      </c>
      <c r="F658" s="238" t="s">
        <v>725</v>
      </c>
      <c r="G658" s="236"/>
      <c r="H658" s="239">
        <v>172.5</v>
      </c>
      <c r="I658" s="240"/>
      <c r="J658" s="236"/>
      <c r="K658" s="236"/>
      <c r="L658" s="241"/>
      <c r="M658" s="242"/>
      <c r="N658" s="243"/>
      <c r="O658" s="243"/>
      <c r="P658" s="243"/>
      <c r="Q658" s="243"/>
      <c r="R658" s="243"/>
      <c r="S658" s="243"/>
      <c r="T658" s="244"/>
      <c r="AT658" s="245" t="s">
        <v>145</v>
      </c>
      <c r="AU658" s="245" t="s">
        <v>143</v>
      </c>
      <c r="AV658" s="14" t="s">
        <v>143</v>
      </c>
      <c r="AW658" s="14" t="s">
        <v>30</v>
      </c>
      <c r="AX658" s="14" t="s">
        <v>77</v>
      </c>
      <c r="AY658" s="245" t="s">
        <v>136</v>
      </c>
    </row>
    <row r="659" spans="1:65" s="14" customFormat="1">
      <c r="B659" s="235"/>
      <c r="C659" s="236"/>
      <c r="D659" s="226" t="s">
        <v>145</v>
      </c>
      <c r="E659" s="237" t="s">
        <v>1</v>
      </c>
      <c r="F659" s="238" t="s">
        <v>726</v>
      </c>
      <c r="G659" s="236"/>
      <c r="H659" s="239">
        <v>274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AT659" s="245" t="s">
        <v>145</v>
      </c>
      <c r="AU659" s="245" t="s">
        <v>143</v>
      </c>
      <c r="AV659" s="14" t="s">
        <v>143</v>
      </c>
      <c r="AW659" s="14" t="s">
        <v>30</v>
      </c>
      <c r="AX659" s="14" t="s">
        <v>77</v>
      </c>
      <c r="AY659" s="245" t="s">
        <v>136</v>
      </c>
    </row>
    <row r="660" spans="1:65" s="14" customFormat="1">
      <c r="B660" s="235"/>
      <c r="C660" s="236"/>
      <c r="D660" s="226" t="s">
        <v>145</v>
      </c>
      <c r="E660" s="237" t="s">
        <v>1</v>
      </c>
      <c r="F660" s="238" t="s">
        <v>727</v>
      </c>
      <c r="G660" s="236"/>
      <c r="H660" s="239">
        <v>273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AT660" s="245" t="s">
        <v>145</v>
      </c>
      <c r="AU660" s="245" t="s">
        <v>143</v>
      </c>
      <c r="AV660" s="14" t="s">
        <v>143</v>
      </c>
      <c r="AW660" s="14" t="s">
        <v>30</v>
      </c>
      <c r="AX660" s="14" t="s">
        <v>77</v>
      </c>
      <c r="AY660" s="245" t="s">
        <v>136</v>
      </c>
    </row>
    <row r="661" spans="1:65" s="16" customFormat="1">
      <c r="B661" s="257"/>
      <c r="C661" s="258"/>
      <c r="D661" s="226" t="s">
        <v>145</v>
      </c>
      <c r="E661" s="259" t="s">
        <v>1</v>
      </c>
      <c r="F661" s="260" t="s">
        <v>171</v>
      </c>
      <c r="G661" s="258"/>
      <c r="H661" s="261">
        <v>773.5</v>
      </c>
      <c r="I661" s="262"/>
      <c r="J661" s="258"/>
      <c r="K661" s="258"/>
      <c r="L661" s="263"/>
      <c r="M661" s="264"/>
      <c r="N661" s="265"/>
      <c r="O661" s="265"/>
      <c r="P661" s="265"/>
      <c r="Q661" s="265"/>
      <c r="R661" s="265"/>
      <c r="S661" s="265"/>
      <c r="T661" s="266"/>
      <c r="AT661" s="267" t="s">
        <v>145</v>
      </c>
      <c r="AU661" s="267" t="s">
        <v>143</v>
      </c>
      <c r="AV661" s="16" t="s">
        <v>163</v>
      </c>
      <c r="AW661" s="16" t="s">
        <v>30</v>
      </c>
      <c r="AX661" s="16" t="s">
        <v>77</v>
      </c>
      <c r="AY661" s="267" t="s">
        <v>136</v>
      </c>
    </row>
    <row r="662" spans="1:65" s="14" customFormat="1">
      <c r="B662" s="235"/>
      <c r="C662" s="236"/>
      <c r="D662" s="226" t="s">
        <v>145</v>
      </c>
      <c r="E662" s="237" t="s">
        <v>1</v>
      </c>
      <c r="F662" s="238" t="s">
        <v>728</v>
      </c>
      <c r="G662" s="236"/>
      <c r="H662" s="239">
        <v>140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AT662" s="245" t="s">
        <v>145</v>
      </c>
      <c r="AU662" s="245" t="s">
        <v>143</v>
      </c>
      <c r="AV662" s="14" t="s">
        <v>143</v>
      </c>
      <c r="AW662" s="14" t="s">
        <v>30</v>
      </c>
      <c r="AX662" s="14" t="s">
        <v>77</v>
      </c>
      <c r="AY662" s="245" t="s">
        <v>136</v>
      </c>
    </row>
    <row r="663" spans="1:65" s="15" customFormat="1">
      <c r="B663" s="246"/>
      <c r="C663" s="247"/>
      <c r="D663" s="226" t="s">
        <v>145</v>
      </c>
      <c r="E663" s="248" t="s">
        <v>1</v>
      </c>
      <c r="F663" s="249" t="s">
        <v>151</v>
      </c>
      <c r="G663" s="247"/>
      <c r="H663" s="250">
        <v>913.5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AT663" s="256" t="s">
        <v>145</v>
      </c>
      <c r="AU663" s="256" t="s">
        <v>143</v>
      </c>
      <c r="AV663" s="15" t="s">
        <v>142</v>
      </c>
      <c r="AW663" s="15" t="s">
        <v>30</v>
      </c>
      <c r="AX663" s="15" t="s">
        <v>12</v>
      </c>
      <c r="AY663" s="256" t="s">
        <v>136</v>
      </c>
    </row>
    <row r="664" spans="1:65" s="2" customFormat="1" ht="16.5" customHeight="1">
      <c r="A664" s="36"/>
      <c r="B664" s="37"/>
      <c r="C664" s="211" t="s">
        <v>729</v>
      </c>
      <c r="D664" s="211" t="s">
        <v>138</v>
      </c>
      <c r="E664" s="212" t="s">
        <v>730</v>
      </c>
      <c r="F664" s="213" t="s">
        <v>731</v>
      </c>
      <c r="G664" s="214" t="s">
        <v>141</v>
      </c>
      <c r="H664" s="215">
        <v>2531</v>
      </c>
      <c r="I664" s="216"/>
      <c r="J664" s="215">
        <f>ROUND(I664*H664,3)</f>
        <v>0</v>
      </c>
      <c r="K664" s="217"/>
      <c r="L664" s="39"/>
      <c r="M664" s="218" t="s">
        <v>1</v>
      </c>
      <c r="N664" s="219" t="s">
        <v>43</v>
      </c>
      <c r="O664" s="73"/>
      <c r="P664" s="220">
        <f>O664*H664</f>
        <v>0</v>
      </c>
      <c r="Q664" s="220">
        <v>0</v>
      </c>
      <c r="R664" s="220">
        <f>Q664*H664</f>
        <v>0</v>
      </c>
      <c r="S664" s="220">
        <v>1.4999999999999999E-2</v>
      </c>
      <c r="T664" s="221">
        <f>S664*H664</f>
        <v>37.964999999999996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222" t="s">
        <v>142</v>
      </c>
      <c r="AT664" s="222" t="s">
        <v>138</v>
      </c>
      <c r="AU664" s="222" t="s">
        <v>143</v>
      </c>
      <c r="AY664" s="18" t="s">
        <v>136</v>
      </c>
      <c r="BE664" s="110">
        <f>IF(N664="základná",J664,0)</f>
        <v>0</v>
      </c>
      <c r="BF664" s="110">
        <f>IF(N664="znížená",J664,0)</f>
        <v>0</v>
      </c>
      <c r="BG664" s="110">
        <f>IF(N664="zákl. prenesená",J664,0)</f>
        <v>0</v>
      </c>
      <c r="BH664" s="110">
        <f>IF(N664="zníž. prenesená",J664,0)</f>
        <v>0</v>
      </c>
      <c r="BI664" s="110">
        <f>IF(N664="nulová",J664,0)</f>
        <v>0</v>
      </c>
      <c r="BJ664" s="18" t="s">
        <v>143</v>
      </c>
      <c r="BK664" s="223">
        <f>ROUND(I664*H664,3)</f>
        <v>0</v>
      </c>
      <c r="BL664" s="18" t="s">
        <v>142</v>
      </c>
      <c r="BM664" s="222" t="s">
        <v>732</v>
      </c>
    </row>
    <row r="665" spans="1:65" s="13" customFormat="1">
      <c r="B665" s="224"/>
      <c r="C665" s="225"/>
      <c r="D665" s="226" t="s">
        <v>145</v>
      </c>
      <c r="E665" s="227" t="s">
        <v>1</v>
      </c>
      <c r="F665" s="228" t="s">
        <v>733</v>
      </c>
      <c r="G665" s="225"/>
      <c r="H665" s="227" t="s">
        <v>1</v>
      </c>
      <c r="I665" s="229"/>
      <c r="J665" s="225"/>
      <c r="K665" s="225"/>
      <c r="L665" s="230"/>
      <c r="M665" s="231"/>
      <c r="N665" s="232"/>
      <c r="O665" s="232"/>
      <c r="P665" s="232"/>
      <c r="Q665" s="232"/>
      <c r="R665" s="232"/>
      <c r="S665" s="232"/>
      <c r="T665" s="233"/>
      <c r="AT665" s="234" t="s">
        <v>145</v>
      </c>
      <c r="AU665" s="234" t="s">
        <v>143</v>
      </c>
      <c r="AV665" s="13" t="s">
        <v>12</v>
      </c>
      <c r="AW665" s="13" t="s">
        <v>30</v>
      </c>
      <c r="AX665" s="13" t="s">
        <v>77</v>
      </c>
      <c r="AY665" s="234" t="s">
        <v>136</v>
      </c>
    </row>
    <row r="666" spans="1:65" s="14" customFormat="1">
      <c r="B666" s="235"/>
      <c r="C666" s="236"/>
      <c r="D666" s="226" t="s">
        <v>145</v>
      </c>
      <c r="E666" s="237" t="s">
        <v>1</v>
      </c>
      <c r="F666" s="238" t="s">
        <v>734</v>
      </c>
      <c r="G666" s="236"/>
      <c r="H666" s="239">
        <v>54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AT666" s="245" t="s">
        <v>145</v>
      </c>
      <c r="AU666" s="245" t="s">
        <v>143</v>
      </c>
      <c r="AV666" s="14" t="s">
        <v>143</v>
      </c>
      <c r="AW666" s="14" t="s">
        <v>30</v>
      </c>
      <c r="AX666" s="14" t="s">
        <v>77</v>
      </c>
      <c r="AY666" s="245" t="s">
        <v>136</v>
      </c>
    </row>
    <row r="667" spans="1:65" s="14" customFormat="1">
      <c r="B667" s="235"/>
      <c r="C667" s="236"/>
      <c r="D667" s="226" t="s">
        <v>145</v>
      </c>
      <c r="E667" s="237" t="s">
        <v>1</v>
      </c>
      <c r="F667" s="238" t="s">
        <v>735</v>
      </c>
      <c r="G667" s="236"/>
      <c r="H667" s="239">
        <v>172.5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AT667" s="245" t="s">
        <v>145</v>
      </c>
      <c r="AU667" s="245" t="s">
        <v>143</v>
      </c>
      <c r="AV667" s="14" t="s">
        <v>143</v>
      </c>
      <c r="AW667" s="14" t="s">
        <v>30</v>
      </c>
      <c r="AX667" s="14" t="s">
        <v>77</v>
      </c>
      <c r="AY667" s="245" t="s">
        <v>136</v>
      </c>
    </row>
    <row r="668" spans="1:65" s="14" customFormat="1">
      <c r="B668" s="235"/>
      <c r="C668" s="236"/>
      <c r="D668" s="226" t="s">
        <v>145</v>
      </c>
      <c r="E668" s="237" t="s">
        <v>1</v>
      </c>
      <c r="F668" s="238" t="s">
        <v>736</v>
      </c>
      <c r="G668" s="236"/>
      <c r="H668" s="239">
        <v>274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AT668" s="245" t="s">
        <v>145</v>
      </c>
      <c r="AU668" s="245" t="s">
        <v>143</v>
      </c>
      <c r="AV668" s="14" t="s">
        <v>143</v>
      </c>
      <c r="AW668" s="14" t="s">
        <v>30</v>
      </c>
      <c r="AX668" s="14" t="s">
        <v>77</v>
      </c>
      <c r="AY668" s="245" t="s">
        <v>136</v>
      </c>
    </row>
    <row r="669" spans="1:65" s="14" customFormat="1">
      <c r="B669" s="235"/>
      <c r="C669" s="236"/>
      <c r="D669" s="226" t="s">
        <v>145</v>
      </c>
      <c r="E669" s="237" t="s">
        <v>1</v>
      </c>
      <c r="F669" s="238" t="s">
        <v>737</v>
      </c>
      <c r="G669" s="236"/>
      <c r="H669" s="239">
        <v>273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AT669" s="245" t="s">
        <v>145</v>
      </c>
      <c r="AU669" s="245" t="s">
        <v>143</v>
      </c>
      <c r="AV669" s="14" t="s">
        <v>143</v>
      </c>
      <c r="AW669" s="14" t="s">
        <v>30</v>
      </c>
      <c r="AX669" s="14" t="s">
        <v>77</v>
      </c>
      <c r="AY669" s="245" t="s">
        <v>136</v>
      </c>
    </row>
    <row r="670" spans="1:65" s="13" customFormat="1">
      <c r="B670" s="224"/>
      <c r="C670" s="225"/>
      <c r="D670" s="226" t="s">
        <v>145</v>
      </c>
      <c r="E670" s="227" t="s">
        <v>1</v>
      </c>
      <c r="F670" s="228" t="s">
        <v>738</v>
      </c>
      <c r="G670" s="225"/>
      <c r="H670" s="227" t="s">
        <v>1</v>
      </c>
      <c r="I670" s="229"/>
      <c r="J670" s="225"/>
      <c r="K670" s="225"/>
      <c r="L670" s="230"/>
      <c r="M670" s="231"/>
      <c r="N670" s="232"/>
      <c r="O670" s="232"/>
      <c r="P670" s="232"/>
      <c r="Q670" s="232"/>
      <c r="R670" s="232"/>
      <c r="S670" s="232"/>
      <c r="T670" s="233"/>
      <c r="AT670" s="234" t="s">
        <v>145</v>
      </c>
      <c r="AU670" s="234" t="s">
        <v>143</v>
      </c>
      <c r="AV670" s="13" t="s">
        <v>12</v>
      </c>
      <c r="AW670" s="13" t="s">
        <v>30</v>
      </c>
      <c r="AX670" s="13" t="s">
        <v>77</v>
      </c>
      <c r="AY670" s="234" t="s">
        <v>136</v>
      </c>
    </row>
    <row r="671" spans="1:65" s="14" customFormat="1">
      <c r="B671" s="235"/>
      <c r="C671" s="236"/>
      <c r="D671" s="226" t="s">
        <v>145</v>
      </c>
      <c r="E671" s="237" t="s">
        <v>1</v>
      </c>
      <c r="F671" s="238" t="s">
        <v>739</v>
      </c>
      <c r="G671" s="236"/>
      <c r="H671" s="239">
        <v>55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AT671" s="245" t="s">
        <v>145</v>
      </c>
      <c r="AU671" s="245" t="s">
        <v>143</v>
      </c>
      <c r="AV671" s="14" t="s">
        <v>143</v>
      </c>
      <c r="AW671" s="14" t="s">
        <v>30</v>
      </c>
      <c r="AX671" s="14" t="s">
        <v>77</v>
      </c>
      <c r="AY671" s="245" t="s">
        <v>136</v>
      </c>
    </row>
    <row r="672" spans="1:65" s="14" customFormat="1">
      <c r="B672" s="235"/>
      <c r="C672" s="236"/>
      <c r="D672" s="226" t="s">
        <v>145</v>
      </c>
      <c r="E672" s="237" t="s">
        <v>1</v>
      </c>
      <c r="F672" s="238" t="s">
        <v>740</v>
      </c>
      <c r="G672" s="236"/>
      <c r="H672" s="239">
        <v>80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AT672" s="245" t="s">
        <v>145</v>
      </c>
      <c r="AU672" s="245" t="s">
        <v>143</v>
      </c>
      <c r="AV672" s="14" t="s">
        <v>143</v>
      </c>
      <c r="AW672" s="14" t="s">
        <v>30</v>
      </c>
      <c r="AX672" s="14" t="s">
        <v>77</v>
      </c>
      <c r="AY672" s="245" t="s">
        <v>136</v>
      </c>
    </row>
    <row r="673" spans="1:65" s="14" customFormat="1">
      <c r="B673" s="235"/>
      <c r="C673" s="236"/>
      <c r="D673" s="226" t="s">
        <v>145</v>
      </c>
      <c r="E673" s="237" t="s">
        <v>1</v>
      </c>
      <c r="F673" s="238" t="s">
        <v>741</v>
      </c>
      <c r="G673" s="236"/>
      <c r="H673" s="239">
        <v>357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AT673" s="245" t="s">
        <v>145</v>
      </c>
      <c r="AU673" s="245" t="s">
        <v>143</v>
      </c>
      <c r="AV673" s="14" t="s">
        <v>143</v>
      </c>
      <c r="AW673" s="14" t="s">
        <v>30</v>
      </c>
      <c r="AX673" s="14" t="s">
        <v>77</v>
      </c>
      <c r="AY673" s="245" t="s">
        <v>136</v>
      </c>
    </row>
    <row r="674" spans="1:65" s="16" customFormat="1">
      <c r="B674" s="257"/>
      <c r="C674" s="258"/>
      <c r="D674" s="226" t="s">
        <v>145</v>
      </c>
      <c r="E674" s="259" t="s">
        <v>1</v>
      </c>
      <c r="F674" s="260" t="s">
        <v>171</v>
      </c>
      <c r="G674" s="258"/>
      <c r="H674" s="261">
        <v>1265.5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AT674" s="267" t="s">
        <v>145</v>
      </c>
      <c r="AU674" s="267" t="s">
        <v>143</v>
      </c>
      <c r="AV674" s="16" t="s">
        <v>163</v>
      </c>
      <c r="AW674" s="16" t="s">
        <v>30</v>
      </c>
      <c r="AX674" s="16" t="s">
        <v>77</v>
      </c>
      <c r="AY674" s="267" t="s">
        <v>136</v>
      </c>
    </row>
    <row r="675" spans="1:65" s="14" customFormat="1">
      <c r="B675" s="235"/>
      <c r="C675" s="236"/>
      <c r="D675" s="226" t="s">
        <v>145</v>
      </c>
      <c r="E675" s="237" t="s">
        <v>1</v>
      </c>
      <c r="F675" s="238" t="s">
        <v>742</v>
      </c>
      <c r="G675" s="236"/>
      <c r="H675" s="239">
        <v>1265.5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AT675" s="245" t="s">
        <v>145</v>
      </c>
      <c r="AU675" s="245" t="s">
        <v>143</v>
      </c>
      <c r="AV675" s="14" t="s">
        <v>143</v>
      </c>
      <c r="AW675" s="14" t="s">
        <v>30</v>
      </c>
      <c r="AX675" s="14" t="s">
        <v>77</v>
      </c>
      <c r="AY675" s="245" t="s">
        <v>136</v>
      </c>
    </row>
    <row r="676" spans="1:65" s="15" customFormat="1">
      <c r="B676" s="246"/>
      <c r="C676" s="247"/>
      <c r="D676" s="226" t="s">
        <v>145</v>
      </c>
      <c r="E676" s="248" t="s">
        <v>1</v>
      </c>
      <c r="F676" s="249" t="s">
        <v>151</v>
      </c>
      <c r="G676" s="247"/>
      <c r="H676" s="250">
        <v>2531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AT676" s="256" t="s">
        <v>145</v>
      </c>
      <c r="AU676" s="256" t="s">
        <v>143</v>
      </c>
      <c r="AV676" s="15" t="s">
        <v>142</v>
      </c>
      <c r="AW676" s="15" t="s">
        <v>30</v>
      </c>
      <c r="AX676" s="15" t="s">
        <v>12</v>
      </c>
      <c r="AY676" s="256" t="s">
        <v>136</v>
      </c>
    </row>
    <row r="677" spans="1:65" s="2" customFormat="1" ht="16.5" customHeight="1">
      <c r="A677" s="36"/>
      <c r="B677" s="37"/>
      <c r="C677" s="211" t="s">
        <v>743</v>
      </c>
      <c r="D677" s="211" t="s">
        <v>138</v>
      </c>
      <c r="E677" s="212" t="s">
        <v>744</v>
      </c>
      <c r="F677" s="213" t="s">
        <v>745</v>
      </c>
      <c r="G677" s="214" t="s">
        <v>141</v>
      </c>
      <c r="H677" s="215">
        <v>719.5</v>
      </c>
      <c r="I677" s="216"/>
      <c r="J677" s="215">
        <f>ROUND(I677*H677,3)</f>
        <v>0</v>
      </c>
      <c r="K677" s="217"/>
      <c r="L677" s="39"/>
      <c r="M677" s="218" t="s">
        <v>1</v>
      </c>
      <c r="N677" s="219" t="s">
        <v>43</v>
      </c>
      <c r="O677" s="73"/>
      <c r="P677" s="220">
        <f>O677*H677</f>
        <v>0</v>
      </c>
      <c r="Q677" s="220">
        <v>0</v>
      </c>
      <c r="R677" s="220">
        <f>Q677*H677</f>
        <v>0</v>
      </c>
      <c r="S677" s="220">
        <v>2.1299999999999999E-2</v>
      </c>
      <c r="T677" s="221">
        <f>S677*H677</f>
        <v>15.32535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222" t="s">
        <v>142</v>
      </c>
      <c r="AT677" s="222" t="s">
        <v>138</v>
      </c>
      <c r="AU677" s="222" t="s">
        <v>143</v>
      </c>
      <c r="AY677" s="18" t="s">
        <v>136</v>
      </c>
      <c r="BE677" s="110">
        <f>IF(N677="základná",J677,0)</f>
        <v>0</v>
      </c>
      <c r="BF677" s="110">
        <f>IF(N677="znížená",J677,0)</f>
        <v>0</v>
      </c>
      <c r="BG677" s="110">
        <f>IF(N677="zákl. prenesená",J677,0)</f>
        <v>0</v>
      </c>
      <c r="BH677" s="110">
        <f>IF(N677="zníž. prenesená",J677,0)</f>
        <v>0</v>
      </c>
      <c r="BI677" s="110">
        <f>IF(N677="nulová",J677,0)</f>
        <v>0</v>
      </c>
      <c r="BJ677" s="18" t="s">
        <v>143</v>
      </c>
      <c r="BK677" s="223">
        <f>ROUND(I677*H677,3)</f>
        <v>0</v>
      </c>
      <c r="BL677" s="18" t="s">
        <v>142</v>
      </c>
      <c r="BM677" s="222" t="s">
        <v>746</v>
      </c>
    </row>
    <row r="678" spans="1:65" s="13" customFormat="1">
      <c r="B678" s="224"/>
      <c r="C678" s="225"/>
      <c r="D678" s="226" t="s">
        <v>145</v>
      </c>
      <c r="E678" s="227" t="s">
        <v>1</v>
      </c>
      <c r="F678" s="228" t="s">
        <v>747</v>
      </c>
      <c r="G678" s="225"/>
      <c r="H678" s="227" t="s">
        <v>1</v>
      </c>
      <c r="I678" s="229"/>
      <c r="J678" s="225"/>
      <c r="K678" s="225"/>
      <c r="L678" s="230"/>
      <c r="M678" s="231"/>
      <c r="N678" s="232"/>
      <c r="O678" s="232"/>
      <c r="P678" s="232"/>
      <c r="Q678" s="232"/>
      <c r="R678" s="232"/>
      <c r="S678" s="232"/>
      <c r="T678" s="233"/>
      <c r="AT678" s="234" t="s">
        <v>145</v>
      </c>
      <c r="AU678" s="234" t="s">
        <v>143</v>
      </c>
      <c r="AV678" s="13" t="s">
        <v>12</v>
      </c>
      <c r="AW678" s="13" t="s">
        <v>30</v>
      </c>
      <c r="AX678" s="13" t="s">
        <v>77</v>
      </c>
      <c r="AY678" s="234" t="s">
        <v>136</v>
      </c>
    </row>
    <row r="679" spans="1:65" s="14" customFormat="1">
      <c r="B679" s="235"/>
      <c r="C679" s="236"/>
      <c r="D679" s="226" t="s">
        <v>145</v>
      </c>
      <c r="E679" s="237" t="s">
        <v>1</v>
      </c>
      <c r="F679" s="238" t="s">
        <v>735</v>
      </c>
      <c r="G679" s="236"/>
      <c r="H679" s="239">
        <v>172.5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AT679" s="245" t="s">
        <v>145</v>
      </c>
      <c r="AU679" s="245" t="s">
        <v>143</v>
      </c>
      <c r="AV679" s="14" t="s">
        <v>143</v>
      </c>
      <c r="AW679" s="14" t="s">
        <v>30</v>
      </c>
      <c r="AX679" s="14" t="s">
        <v>77</v>
      </c>
      <c r="AY679" s="245" t="s">
        <v>136</v>
      </c>
    </row>
    <row r="680" spans="1:65" s="14" customFormat="1">
      <c r="B680" s="235"/>
      <c r="C680" s="236"/>
      <c r="D680" s="226" t="s">
        <v>145</v>
      </c>
      <c r="E680" s="237" t="s">
        <v>1</v>
      </c>
      <c r="F680" s="238" t="s">
        <v>736</v>
      </c>
      <c r="G680" s="236"/>
      <c r="H680" s="239">
        <v>274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AT680" s="245" t="s">
        <v>145</v>
      </c>
      <c r="AU680" s="245" t="s">
        <v>143</v>
      </c>
      <c r="AV680" s="14" t="s">
        <v>143</v>
      </c>
      <c r="AW680" s="14" t="s">
        <v>30</v>
      </c>
      <c r="AX680" s="14" t="s">
        <v>77</v>
      </c>
      <c r="AY680" s="245" t="s">
        <v>136</v>
      </c>
    </row>
    <row r="681" spans="1:65" s="14" customFormat="1">
      <c r="B681" s="235"/>
      <c r="C681" s="236"/>
      <c r="D681" s="226" t="s">
        <v>145</v>
      </c>
      <c r="E681" s="237" t="s">
        <v>1</v>
      </c>
      <c r="F681" s="238" t="s">
        <v>737</v>
      </c>
      <c r="G681" s="236"/>
      <c r="H681" s="239">
        <v>273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AT681" s="245" t="s">
        <v>145</v>
      </c>
      <c r="AU681" s="245" t="s">
        <v>143</v>
      </c>
      <c r="AV681" s="14" t="s">
        <v>143</v>
      </c>
      <c r="AW681" s="14" t="s">
        <v>30</v>
      </c>
      <c r="AX681" s="14" t="s">
        <v>77</v>
      </c>
      <c r="AY681" s="245" t="s">
        <v>136</v>
      </c>
    </row>
    <row r="682" spans="1:65" s="15" customFormat="1">
      <c r="B682" s="246"/>
      <c r="C682" s="247"/>
      <c r="D682" s="226" t="s">
        <v>145</v>
      </c>
      <c r="E682" s="248" t="s">
        <v>1</v>
      </c>
      <c r="F682" s="249" t="s">
        <v>151</v>
      </c>
      <c r="G682" s="247"/>
      <c r="H682" s="250">
        <v>719.5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AT682" s="256" t="s">
        <v>145</v>
      </c>
      <c r="AU682" s="256" t="s">
        <v>143</v>
      </c>
      <c r="AV682" s="15" t="s">
        <v>142</v>
      </c>
      <c r="AW682" s="15" t="s">
        <v>30</v>
      </c>
      <c r="AX682" s="15" t="s">
        <v>12</v>
      </c>
      <c r="AY682" s="256" t="s">
        <v>136</v>
      </c>
    </row>
    <row r="683" spans="1:65" s="2" customFormat="1" ht="21.75" customHeight="1">
      <c r="A683" s="36"/>
      <c r="B683" s="37"/>
      <c r="C683" s="211" t="s">
        <v>748</v>
      </c>
      <c r="D683" s="211" t="s">
        <v>138</v>
      </c>
      <c r="E683" s="212" t="s">
        <v>749</v>
      </c>
      <c r="F683" s="213" t="s">
        <v>750</v>
      </c>
      <c r="G683" s="214" t="s">
        <v>155</v>
      </c>
      <c r="H683" s="215">
        <v>343.8</v>
      </c>
      <c r="I683" s="216"/>
      <c r="J683" s="215">
        <f>ROUND(I683*H683,3)</f>
        <v>0</v>
      </c>
      <c r="K683" s="217"/>
      <c r="L683" s="39"/>
      <c r="M683" s="218" t="s">
        <v>1</v>
      </c>
      <c r="N683" s="219" t="s">
        <v>43</v>
      </c>
      <c r="O683" s="73"/>
      <c r="P683" s="220">
        <f>O683*H683</f>
        <v>0</v>
      </c>
      <c r="Q683" s="220">
        <v>0</v>
      </c>
      <c r="R683" s="220">
        <f>Q683*H683</f>
        <v>0</v>
      </c>
      <c r="S683" s="220">
        <v>0.05</v>
      </c>
      <c r="T683" s="221">
        <f>S683*H683</f>
        <v>17.190000000000001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222" t="s">
        <v>142</v>
      </c>
      <c r="AT683" s="222" t="s">
        <v>138</v>
      </c>
      <c r="AU683" s="222" t="s">
        <v>143</v>
      </c>
      <c r="AY683" s="18" t="s">
        <v>136</v>
      </c>
      <c r="BE683" s="110">
        <f>IF(N683="základná",J683,0)</f>
        <v>0</v>
      </c>
      <c r="BF683" s="110">
        <f>IF(N683="znížená",J683,0)</f>
        <v>0</v>
      </c>
      <c r="BG683" s="110">
        <f>IF(N683="zákl. prenesená",J683,0)</f>
        <v>0</v>
      </c>
      <c r="BH683" s="110">
        <f>IF(N683="zníž. prenesená",J683,0)</f>
        <v>0</v>
      </c>
      <c r="BI683" s="110">
        <f>IF(N683="nulová",J683,0)</f>
        <v>0</v>
      </c>
      <c r="BJ683" s="18" t="s">
        <v>143</v>
      </c>
      <c r="BK683" s="223">
        <f>ROUND(I683*H683,3)</f>
        <v>0</v>
      </c>
      <c r="BL683" s="18" t="s">
        <v>142</v>
      </c>
      <c r="BM683" s="222" t="s">
        <v>751</v>
      </c>
    </row>
    <row r="684" spans="1:65" s="13" customFormat="1">
      <c r="B684" s="224"/>
      <c r="C684" s="225"/>
      <c r="D684" s="226" t="s">
        <v>145</v>
      </c>
      <c r="E684" s="227" t="s">
        <v>1</v>
      </c>
      <c r="F684" s="228" t="s">
        <v>569</v>
      </c>
      <c r="G684" s="225"/>
      <c r="H684" s="227" t="s">
        <v>1</v>
      </c>
      <c r="I684" s="229"/>
      <c r="J684" s="225"/>
      <c r="K684" s="225"/>
      <c r="L684" s="230"/>
      <c r="M684" s="231"/>
      <c r="N684" s="232"/>
      <c r="O684" s="232"/>
      <c r="P684" s="232"/>
      <c r="Q684" s="232"/>
      <c r="R684" s="232"/>
      <c r="S684" s="232"/>
      <c r="T684" s="233"/>
      <c r="AT684" s="234" t="s">
        <v>145</v>
      </c>
      <c r="AU684" s="234" t="s">
        <v>143</v>
      </c>
      <c r="AV684" s="13" t="s">
        <v>12</v>
      </c>
      <c r="AW684" s="13" t="s">
        <v>30</v>
      </c>
      <c r="AX684" s="13" t="s">
        <v>77</v>
      </c>
      <c r="AY684" s="234" t="s">
        <v>136</v>
      </c>
    </row>
    <row r="685" spans="1:65" s="14" customFormat="1">
      <c r="B685" s="235"/>
      <c r="C685" s="236"/>
      <c r="D685" s="226" t="s">
        <v>145</v>
      </c>
      <c r="E685" s="237" t="s">
        <v>1</v>
      </c>
      <c r="F685" s="238" t="s">
        <v>752</v>
      </c>
      <c r="G685" s="236"/>
      <c r="H685" s="239">
        <v>27.5</v>
      </c>
      <c r="I685" s="240"/>
      <c r="J685" s="236"/>
      <c r="K685" s="236"/>
      <c r="L685" s="241"/>
      <c r="M685" s="242"/>
      <c r="N685" s="243"/>
      <c r="O685" s="243"/>
      <c r="P685" s="243"/>
      <c r="Q685" s="243"/>
      <c r="R685" s="243"/>
      <c r="S685" s="243"/>
      <c r="T685" s="244"/>
      <c r="AT685" s="245" t="s">
        <v>145</v>
      </c>
      <c r="AU685" s="245" t="s">
        <v>143</v>
      </c>
      <c r="AV685" s="14" t="s">
        <v>143</v>
      </c>
      <c r="AW685" s="14" t="s">
        <v>30</v>
      </c>
      <c r="AX685" s="14" t="s">
        <v>77</v>
      </c>
      <c r="AY685" s="245" t="s">
        <v>136</v>
      </c>
    </row>
    <row r="686" spans="1:65" s="14" customFormat="1">
      <c r="B686" s="235"/>
      <c r="C686" s="236"/>
      <c r="D686" s="226" t="s">
        <v>145</v>
      </c>
      <c r="E686" s="237" t="s">
        <v>1</v>
      </c>
      <c r="F686" s="238" t="s">
        <v>753</v>
      </c>
      <c r="G686" s="236"/>
      <c r="H686" s="239">
        <v>48</v>
      </c>
      <c r="I686" s="240"/>
      <c r="J686" s="236"/>
      <c r="K686" s="236"/>
      <c r="L686" s="241"/>
      <c r="M686" s="242"/>
      <c r="N686" s="243"/>
      <c r="O686" s="243"/>
      <c r="P686" s="243"/>
      <c r="Q686" s="243"/>
      <c r="R686" s="243"/>
      <c r="S686" s="243"/>
      <c r="T686" s="244"/>
      <c r="AT686" s="245" t="s">
        <v>145</v>
      </c>
      <c r="AU686" s="245" t="s">
        <v>143</v>
      </c>
      <c r="AV686" s="14" t="s">
        <v>143</v>
      </c>
      <c r="AW686" s="14" t="s">
        <v>30</v>
      </c>
      <c r="AX686" s="14" t="s">
        <v>77</v>
      </c>
      <c r="AY686" s="245" t="s">
        <v>136</v>
      </c>
    </row>
    <row r="687" spans="1:65" s="14" customFormat="1">
      <c r="B687" s="235"/>
      <c r="C687" s="236"/>
      <c r="D687" s="226" t="s">
        <v>145</v>
      </c>
      <c r="E687" s="237" t="s">
        <v>1</v>
      </c>
      <c r="F687" s="238" t="s">
        <v>754</v>
      </c>
      <c r="G687" s="236"/>
      <c r="H687" s="239">
        <v>268.3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AT687" s="245" t="s">
        <v>145</v>
      </c>
      <c r="AU687" s="245" t="s">
        <v>143</v>
      </c>
      <c r="AV687" s="14" t="s">
        <v>143</v>
      </c>
      <c r="AW687" s="14" t="s">
        <v>30</v>
      </c>
      <c r="AX687" s="14" t="s">
        <v>77</v>
      </c>
      <c r="AY687" s="245" t="s">
        <v>136</v>
      </c>
    </row>
    <row r="688" spans="1:65" s="15" customFormat="1">
      <c r="B688" s="246"/>
      <c r="C688" s="247"/>
      <c r="D688" s="226" t="s">
        <v>145</v>
      </c>
      <c r="E688" s="248" t="s">
        <v>1</v>
      </c>
      <c r="F688" s="249" t="s">
        <v>151</v>
      </c>
      <c r="G688" s="247"/>
      <c r="H688" s="250">
        <v>343.8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AT688" s="256" t="s">
        <v>145</v>
      </c>
      <c r="AU688" s="256" t="s">
        <v>143</v>
      </c>
      <c r="AV688" s="15" t="s">
        <v>142</v>
      </c>
      <c r="AW688" s="15" t="s">
        <v>30</v>
      </c>
      <c r="AX688" s="15" t="s">
        <v>12</v>
      </c>
      <c r="AY688" s="256" t="s">
        <v>136</v>
      </c>
    </row>
    <row r="689" spans="1:65" s="2" customFormat="1" ht="22.8">
      <c r="A689" s="36"/>
      <c r="B689" s="37"/>
      <c r="C689" s="211" t="s">
        <v>755</v>
      </c>
      <c r="D689" s="211" t="s">
        <v>138</v>
      </c>
      <c r="E689" s="212" t="s">
        <v>756</v>
      </c>
      <c r="F689" s="213" t="s">
        <v>757</v>
      </c>
      <c r="G689" s="214" t="s">
        <v>155</v>
      </c>
      <c r="H689" s="215">
        <v>244</v>
      </c>
      <c r="I689" s="216"/>
      <c r="J689" s="215">
        <f>ROUND(I689*H689,3)</f>
        <v>0</v>
      </c>
      <c r="K689" s="217"/>
      <c r="L689" s="39"/>
      <c r="M689" s="218" t="s">
        <v>1</v>
      </c>
      <c r="N689" s="219" t="s">
        <v>43</v>
      </c>
      <c r="O689" s="73"/>
      <c r="P689" s="220">
        <f>O689*H689</f>
        <v>0</v>
      </c>
      <c r="Q689" s="220">
        <v>0</v>
      </c>
      <c r="R689" s="220">
        <f>Q689*H689</f>
        <v>0</v>
      </c>
      <c r="S689" s="220">
        <v>4.5999999999999999E-2</v>
      </c>
      <c r="T689" s="221">
        <f>S689*H689</f>
        <v>11.224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222" t="s">
        <v>142</v>
      </c>
      <c r="AT689" s="222" t="s">
        <v>138</v>
      </c>
      <c r="AU689" s="222" t="s">
        <v>143</v>
      </c>
      <c r="AY689" s="18" t="s">
        <v>136</v>
      </c>
      <c r="BE689" s="110">
        <f>IF(N689="základná",J689,0)</f>
        <v>0</v>
      </c>
      <c r="BF689" s="110">
        <f>IF(N689="znížená",J689,0)</f>
        <v>0</v>
      </c>
      <c r="BG689" s="110">
        <f>IF(N689="zákl. prenesená",J689,0)</f>
        <v>0</v>
      </c>
      <c r="BH689" s="110">
        <f>IF(N689="zníž. prenesená",J689,0)</f>
        <v>0</v>
      </c>
      <c r="BI689" s="110">
        <f>IF(N689="nulová",J689,0)</f>
        <v>0</v>
      </c>
      <c r="BJ689" s="18" t="s">
        <v>143</v>
      </c>
      <c r="BK689" s="223">
        <f>ROUND(I689*H689,3)</f>
        <v>0</v>
      </c>
      <c r="BL689" s="18" t="s">
        <v>142</v>
      </c>
      <c r="BM689" s="222" t="s">
        <v>758</v>
      </c>
    </row>
    <row r="690" spans="1:65" s="13" customFormat="1">
      <c r="B690" s="224"/>
      <c r="C690" s="225"/>
      <c r="D690" s="226" t="s">
        <v>145</v>
      </c>
      <c r="E690" s="227" t="s">
        <v>1</v>
      </c>
      <c r="F690" s="228" t="s">
        <v>560</v>
      </c>
      <c r="G690" s="225"/>
      <c r="H690" s="227" t="s">
        <v>1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AT690" s="234" t="s">
        <v>145</v>
      </c>
      <c r="AU690" s="234" t="s">
        <v>143</v>
      </c>
      <c r="AV690" s="13" t="s">
        <v>12</v>
      </c>
      <c r="AW690" s="13" t="s">
        <v>30</v>
      </c>
      <c r="AX690" s="13" t="s">
        <v>77</v>
      </c>
      <c r="AY690" s="234" t="s">
        <v>136</v>
      </c>
    </row>
    <row r="691" spans="1:65" s="14" customFormat="1">
      <c r="B691" s="235"/>
      <c r="C691" s="236"/>
      <c r="D691" s="226" t="s">
        <v>145</v>
      </c>
      <c r="E691" s="237" t="s">
        <v>1</v>
      </c>
      <c r="F691" s="238" t="s">
        <v>759</v>
      </c>
      <c r="G691" s="236"/>
      <c r="H691" s="239">
        <v>20.8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AT691" s="245" t="s">
        <v>145</v>
      </c>
      <c r="AU691" s="245" t="s">
        <v>143</v>
      </c>
      <c r="AV691" s="14" t="s">
        <v>143</v>
      </c>
      <c r="AW691" s="14" t="s">
        <v>30</v>
      </c>
      <c r="AX691" s="14" t="s">
        <v>77</v>
      </c>
      <c r="AY691" s="245" t="s">
        <v>136</v>
      </c>
    </row>
    <row r="692" spans="1:65" s="14" customFormat="1">
      <c r="B692" s="235"/>
      <c r="C692" s="236"/>
      <c r="D692" s="226" t="s">
        <v>145</v>
      </c>
      <c r="E692" s="237" t="s">
        <v>1</v>
      </c>
      <c r="F692" s="238" t="s">
        <v>760</v>
      </c>
      <c r="G692" s="236"/>
      <c r="H692" s="239">
        <v>69.599999999999994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AT692" s="245" t="s">
        <v>145</v>
      </c>
      <c r="AU692" s="245" t="s">
        <v>143</v>
      </c>
      <c r="AV692" s="14" t="s">
        <v>143</v>
      </c>
      <c r="AW692" s="14" t="s">
        <v>30</v>
      </c>
      <c r="AX692" s="14" t="s">
        <v>77</v>
      </c>
      <c r="AY692" s="245" t="s">
        <v>136</v>
      </c>
    </row>
    <row r="693" spans="1:65" s="14" customFormat="1">
      <c r="B693" s="235"/>
      <c r="C693" s="236"/>
      <c r="D693" s="226" t="s">
        <v>145</v>
      </c>
      <c r="E693" s="237" t="s">
        <v>1</v>
      </c>
      <c r="F693" s="238" t="s">
        <v>761</v>
      </c>
      <c r="G693" s="236"/>
      <c r="H693" s="239">
        <v>94.8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AT693" s="245" t="s">
        <v>145</v>
      </c>
      <c r="AU693" s="245" t="s">
        <v>143</v>
      </c>
      <c r="AV693" s="14" t="s">
        <v>143</v>
      </c>
      <c r="AW693" s="14" t="s">
        <v>30</v>
      </c>
      <c r="AX693" s="14" t="s">
        <v>77</v>
      </c>
      <c r="AY693" s="245" t="s">
        <v>136</v>
      </c>
    </row>
    <row r="694" spans="1:65" s="14" customFormat="1">
      <c r="B694" s="235"/>
      <c r="C694" s="236"/>
      <c r="D694" s="226" t="s">
        <v>145</v>
      </c>
      <c r="E694" s="237" t="s">
        <v>1</v>
      </c>
      <c r="F694" s="238" t="s">
        <v>762</v>
      </c>
      <c r="G694" s="236"/>
      <c r="H694" s="239">
        <v>58.8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AT694" s="245" t="s">
        <v>145</v>
      </c>
      <c r="AU694" s="245" t="s">
        <v>143</v>
      </c>
      <c r="AV694" s="14" t="s">
        <v>143</v>
      </c>
      <c r="AW694" s="14" t="s">
        <v>30</v>
      </c>
      <c r="AX694" s="14" t="s">
        <v>77</v>
      </c>
      <c r="AY694" s="245" t="s">
        <v>136</v>
      </c>
    </row>
    <row r="695" spans="1:65" s="15" customFormat="1">
      <c r="B695" s="246"/>
      <c r="C695" s="247"/>
      <c r="D695" s="226" t="s">
        <v>145</v>
      </c>
      <c r="E695" s="248" t="s">
        <v>1</v>
      </c>
      <c r="F695" s="249" t="s">
        <v>151</v>
      </c>
      <c r="G695" s="247"/>
      <c r="H695" s="250">
        <v>244</v>
      </c>
      <c r="I695" s="251"/>
      <c r="J695" s="247"/>
      <c r="K695" s="247"/>
      <c r="L695" s="252"/>
      <c r="M695" s="253"/>
      <c r="N695" s="254"/>
      <c r="O695" s="254"/>
      <c r="P695" s="254"/>
      <c r="Q695" s="254"/>
      <c r="R695" s="254"/>
      <c r="S695" s="254"/>
      <c r="T695" s="255"/>
      <c r="AT695" s="256" t="s">
        <v>145</v>
      </c>
      <c r="AU695" s="256" t="s">
        <v>143</v>
      </c>
      <c r="AV695" s="15" t="s">
        <v>142</v>
      </c>
      <c r="AW695" s="15" t="s">
        <v>30</v>
      </c>
      <c r="AX695" s="15" t="s">
        <v>12</v>
      </c>
      <c r="AY695" s="256" t="s">
        <v>136</v>
      </c>
    </row>
    <row r="696" spans="1:65" s="2" customFormat="1" ht="16.5" customHeight="1">
      <c r="A696" s="36"/>
      <c r="B696" s="37"/>
      <c r="C696" s="211" t="s">
        <v>763</v>
      </c>
      <c r="D696" s="211" t="s">
        <v>138</v>
      </c>
      <c r="E696" s="212" t="s">
        <v>764</v>
      </c>
      <c r="F696" s="213" t="s">
        <v>765</v>
      </c>
      <c r="G696" s="214" t="s">
        <v>141</v>
      </c>
      <c r="H696" s="215">
        <v>1130.5</v>
      </c>
      <c r="I696" s="216"/>
      <c r="J696" s="215">
        <f>ROUND(I696*H696,3)</f>
        <v>0</v>
      </c>
      <c r="K696" s="217"/>
      <c r="L696" s="39"/>
      <c r="M696" s="218" t="s">
        <v>1</v>
      </c>
      <c r="N696" s="219" t="s">
        <v>43</v>
      </c>
      <c r="O696" s="73"/>
      <c r="P696" s="220">
        <f>O696*H696</f>
        <v>0</v>
      </c>
      <c r="Q696" s="220">
        <v>0</v>
      </c>
      <c r="R696" s="220">
        <f>Q696*H696</f>
        <v>0</v>
      </c>
      <c r="S696" s="220">
        <v>0.02</v>
      </c>
      <c r="T696" s="221">
        <f>S696*H696</f>
        <v>22.61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222" t="s">
        <v>142</v>
      </c>
      <c r="AT696" s="222" t="s">
        <v>138</v>
      </c>
      <c r="AU696" s="222" t="s">
        <v>143</v>
      </c>
      <c r="AY696" s="18" t="s">
        <v>136</v>
      </c>
      <c r="BE696" s="110">
        <f>IF(N696="základná",J696,0)</f>
        <v>0</v>
      </c>
      <c r="BF696" s="110">
        <f>IF(N696="znížená",J696,0)</f>
        <v>0</v>
      </c>
      <c r="BG696" s="110">
        <f>IF(N696="zákl. prenesená",J696,0)</f>
        <v>0</v>
      </c>
      <c r="BH696" s="110">
        <f>IF(N696="zníž. prenesená",J696,0)</f>
        <v>0</v>
      </c>
      <c r="BI696" s="110">
        <f>IF(N696="nulová",J696,0)</f>
        <v>0</v>
      </c>
      <c r="BJ696" s="18" t="s">
        <v>143</v>
      </c>
      <c r="BK696" s="223">
        <f>ROUND(I696*H696,3)</f>
        <v>0</v>
      </c>
      <c r="BL696" s="18" t="s">
        <v>142</v>
      </c>
      <c r="BM696" s="222" t="s">
        <v>766</v>
      </c>
    </row>
    <row r="697" spans="1:65" s="13" customFormat="1">
      <c r="B697" s="224"/>
      <c r="C697" s="225"/>
      <c r="D697" s="226" t="s">
        <v>145</v>
      </c>
      <c r="E697" s="227" t="s">
        <v>1</v>
      </c>
      <c r="F697" s="228" t="s">
        <v>767</v>
      </c>
      <c r="G697" s="225"/>
      <c r="H697" s="227" t="s">
        <v>1</v>
      </c>
      <c r="I697" s="229"/>
      <c r="J697" s="225"/>
      <c r="K697" s="225"/>
      <c r="L697" s="230"/>
      <c r="M697" s="231"/>
      <c r="N697" s="232"/>
      <c r="O697" s="232"/>
      <c r="P697" s="232"/>
      <c r="Q697" s="232"/>
      <c r="R697" s="232"/>
      <c r="S697" s="232"/>
      <c r="T697" s="233"/>
      <c r="AT697" s="234" t="s">
        <v>145</v>
      </c>
      <c r="AU697" s="234" t="s">
        <v>143</v>
      </c>
      <c r="AV697" s="13" t="s">
        <v>12</v>
      </c>
      <c r="AW697" s="13" t="s">
        <v>30</v>
      </c>
      <c r="AX697" s="13" t="s">
        <v>77</v>
      </c>
      <c r="AY697" s="234" t="s">
        <v>136</v>
      </c>
    </row>
    <row r="698" spans="1:65" s="14" customFormat="1">
      <c r="B698" s="235"/>
      <c r="C698" s="236"/>
      <c r="D698" s="226" t="s">
        <v>145</v>
      </c>
      <c r="E698" s="237" t="s">
        <v>1</v>
      </c>
      <c r="F698" s="238" t="s">
        <v>768</v>
      </c>
      <c r="G698" s="236"/>
      <c r="H698" s="239">
        <v>966.5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AT698" s="245" t="s">
        <v>145</v>
      </c>
      <c r="AU698" s="245" t="s">
        <v>143</v>
      </c>
      <c r="AV698" s="14" t="s">
        <v>143</v>
      </c>
      <c r="AW698" s="14" t="s">
        <v>30</v>
      </c>
      <c r="AX698" s="14" t="s">
        <v>77</v>
      </c>
      <c r="AY698" s="245" t="s">
        <v>136</v>
      </c>
    </row>
    <row r="699" spans="1:65" s="13" customFormat="1">
      <c r="B699" s="224"/>
      <c r="C699" s="225"/>
      <c r="D699" s="226" t="s">
        <v>145</v>
      </c>
      <c r="E699" s="227" t="s">
        <v>1</v>
      </c>
      <c r="F699" s="228" t="s">
        <v>769</v>
      </c>
      <c r="G699" s="225"/>
      <c r="H699" s="227" t="s">
        <v>1</v>
      </c>
      <c r="I699" s="229"/>
      <c r="J699" s="225"/>
      <c r="K699" s="225"/>
      <c r="L699" s="230"/>
      <c r="M699" s="231"/>
      <c r="N699" s="232"/>
      <c r="O699" s="232"/>
      <c r="P699" s="232"/>
      <c r="Q699" s="232"/>
      <c r="R699" s="232"/>
      <c r="S699" s="232"/>
      <c r="T699" s="233"/>
      <c r="AT699" s="234" t="s">
        <v>145</v>
      </c>
      <c r="AU699" s="234" t="s">
        <v>143</v>
      </c>
      <c r="AV699" s="13" t="s">
        <v>12</v>
      </c>
      <c r="AW699" s="13" t="s">
        <v>30</v>
      </c>
      <c r="AX699" s="13" t="s">
        <v>77</v>
      </c>
      <c r="AY699" s="234" t="s">
        <v>136</v>
      </c>
    </row>
    <row r="700" spans="1:65" s="14" customFormat="1">
      <c r="B700" s="235"/>
      <c r="C700" s="236"/>
      <c r="D700" s="226" t="s">
        <v>145</v>
      </c>
      <c r="E700" s="237" t="s">
        <v>1</v>
      </c>
      <c r="F700" s="238" t="s">
        <v>770</v>
      </c>
      <c r="G700" s="236"/>
      <c r="H700" s="239">
        <v>164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AT700" s="245" t="s">
        <v>145</v>
      </c>
      <c r="AU700" s="245" t="s">
        <v>143</v>
      </c>
      <c r="AV700" s="14" t="s">
        <v>143</v>
      </c>
      <c r="AW700" s="14" t="s">
        <v>30</v>
      </c>
      <c r="AX700" s="14" t="s">
        <v>77</v>
      </c>
      <c r="AY700" s="245" t="s">
        <v>136</v>
      </c>
    </row>
    <row r="701" spans="1:65" s="15" customFormat="1">
      <c r="B701" s="246"/>
      <c r="C701" s="247"/>
      <c r="D701" s="226" t="s">
        <v>145</v>
      </c>
      <c r="E701" s="248" t="s">
        <v>1</v>
      </c>
      <c r="F701" s="249" t="s">
        <v>151</v>
      </c>
      <c r="G701" s="247"/>
      <c r="H701" s="250">
        <v>1130.5</v>
      </c>
      <c r="I701" s="251"/>
      <c r="J701" s="247"/>
      <c r="K701" s="247"/>
      <c r="L701" s="252"/>
      <c r="M701" s="253"/>
      <c r="N701" s="254"/>
      <c r="O701" s="254"/>
      <c r="P701" s="254"/>
      <c r="Q701" s="254"/>
      <c r="R701" s="254"/>
      <c r="S701" s="254"/>
      <c r="T701" s="255"/>
      <c r="AT701" s="256" t="s">
        <v>145</v>
      </c>
      <c r="AU701" s="256" t="s">
        <v>143</v>
      </c>
      <c r="AV701" s="15" t="s">
        <v>142</v>
      </c>
      <c r="AW701" s="15" t="s">
        <v>30</v>
      </c>
      <c r="AX701" s="15" t="s">
        <v>12</v>
      </c>
      <c r="AY701" s="256" t="s">
        <v>136</v>
      </c>
    </row>
    <row r="702" spans="1:65" s="2" customFormat="1" ht="22.8">
      <c r="A702" s="36"/>
      <c r="B702" s="37"/>
      <c r="C702" s="211" t="s">
        <v>771</v>
      </c>
      <c r="D702" s="211" t="s">
        <v>138</v>
      </c>
      <c r="E702" s="212" t="s">
        <v>772</v>
      </c>
      <c r="F702" s="213" t="s">
        <v>773</v>
      </c>
      <c r="G702" s="214" t="s">
        <v>774</v>
      </c>
      <c r="H702" s="215">
        <v>9900</v>
      </c>
      <c r="I702" s="216"/>
      <c r="J702" s="215">
        <f>ROUND(I702*H702,3)</f>
        <v>0</v>
      </c>
      <c r="K702" s="217"/>
      <c r="L702" s="39"/>
      <c r="M702" s="218" t="s">
        <v>1</v>
      </c>
      <c r="N702" s="219" t="s">
        <v>43</v>
      </c>
      <c r="O702" s="73"/>
      <c r="P702" s="220">
        <f>O702*H702</f>
        <v>0</v>
      </c>
      <c r="Q702" s="220">
        <v>0</v>
      </c>
      <c r="R702" s="220">
        <f>Q702*H702</f>
        <v>0</v>
      </c>
      <c r="S702" s="220">
        <v>0</v>
      </c>
      <c r="T702" s="221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222" t="s">
        <v>142</v>
      </c>
      <c r="AT702" s="222" t="s">
        <v>138</v>
      </c>
      <c r="AU702" s="222" t="s">
        <v>143</v>
      </c>
      <c r="AY702" s="18" t="s">
        <v>136</v>
      </c>
      <c r="BE702" s="110">
        <f>IF(N702="základná",J702,0)</f>
        <v>0</v>
      </c>
      <c r="BF702" s="110">
        <f>IF(N702="znížená",J702,0)</f>
        <v>0</v>
      </c>
      <c r="BG702" s="110">
        <f>IF(N702="zákl. prenesená",J702,0)</f>
        <v>0</v>
      </c>
      <c r="BH702" s="110">
        <f>IF(N702="zníž. prenesená",J702,0)</f>
        <v>0</v>
      </c>
      <c r="BI702" s="110">
        <f>IF(N702="nulová",J702,0)</f>
        <v>0</v>
      </c>
      <c r="BJ702" s="18" t="s">
        <v>143</v>
      </c>
      <c r="BK702" s="223">
        <f>ROUND(I702*H702,3)</f>
        <v>0</v>
      </c>
      <c r="BL702" s="18" t="s">
        <v>142</v>
      </c>
      <c r="BM702" s="222" t="s">
        <v>775</v>
      </c>
    </row>
    <row r="703" spans="1:65" s="13" customFormat="1">
      <c r="B703" s="224"/>
      <c r="C703" s="225"/>
      <c r="D703" s="226" t="s">
        <v>145</v>
      </c>
      <c r="E703" s="227" t="s">
        <v>1</v>
      </c>
      <c r="F703" s="228" t="s">
        <v>776</v>
      </c>
      <c r="G703" s="225"/>
      <c r="H703" s="227" t="s">
        <v>1</v>
      </c>
      <c r="I703" s="229"/>
      <c r="J703" s="225"/>
      <c r="K703" s="225"/>
      <c r="L703" s="230"/>
      <c r="M703" s="231"/>
      <c r="N703" s="232"/>
      <c r="O703" s="232"/>
      <c r="P703" s="232"/>
      <c r="Q703" s="232"/>
      <c r="R703" s="232"/>
      <c r="S703" s="232"/>
      <c r="T703" s="233"/>
      <c r="AT703" s="234" t="s">
        <v>145</v>
      </c>
      <c r="AU703" s="234" t="s">
        <v>143</v>
      </c>
      <c r="AV703" s="13" t="s">
        <v>12</v>
      </c>
      <c r="AW703" s="13" t="s">
        <v>30</v>
      </c>
      <c r="AX703" s="13" t="s">
        <v>77</v>
      </c>
      <c r="AY703" s="234" t="s">
        <v>136</v>
      </c>
    </row>
    <row r="704" spans="1:65" s="14" customFormat="1">
      <c r="B704" s="235"/>
      <c r="C704" s="236"/>
      <c r="D704" s="226" t="s">
        <v>145</v>
      </c>
      <c r="E704" s="237" t="s">
        <v>1</v>
      </c>
      <c r="F704" s="238" t="s">
        <v>777</v>
      </c>
      <c r="G704" s="236"/>
      <c r="H704" s="239">
        <v>9900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AT704" s="245" t="s">
        <v>145</v>
      </c>
      <c r="AU704" s="245" t="s">
        <v>143</v>
      </c>
      <c r="AV704" s="14" t="s">
        <v>143</v>
      </c>
      <c r="AW704" s="14" t="s">
        <v>30</v>
      </c>
      <c r="AX704" s="14" t="s">
        <v>12</v>
      </c>
      <c r="AY704" s="245" t="s">
        <v>136</v>
      </c>
    </row>
    <row r="705" spans="1:65" s="2" customFormat="1" ht="16.5" customHeight="1">
      <c r="A705" s="36"/>
      <c r="B705" s="37"/>
      <c r="C705" s="211" t="s">
        <v>778</v>
      </c>
      <c r="D705" s="211" t="s">
        <v>138</v>
      </c>
      <c r="E705" s="212" t="s">
        <v>779</v>
      </c>
      <c r="F705" s="213" t="s">
        <v>780</v>
      </c>
      <c r="G705" s="214" t="s">
        <v>774</v>
      </c>
      <c r="H705" s="215">
        <v>9900</v>
      </c>
      <c r="I705" s="216"/>
      <c r="J705" s="215">
        <f>ROUND(I705*H705,3)</f>
        <v>0</v>
      </c>
      <c r="K705" s="217"/>
      <c r="L705" s="39"/>
      <c r="M705" s="218" t="s">
        <v>1</v>
      </c>
      <c r="N705" s="219" t="s">
        <v>43</v>
      </c>
      <c r="O705" s="73"/>
      <c r="P705" s="220">
        <f>O705*H705</f>
        <v>0</v>
      </c>
      <c r="Q705" s="220">
        <v>0</v>
      </c>
      <c r="R705" s="220">
        <f>Q705*H705</f>
        <v>0</v>
      </c>
      <c r="S705" s="220">
        <v>0</v>
      </c>
      <c r="T705" s="221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222" t="s">
        <v>142</v>
      </c>
      <c r="AT705" s="222" t="s">
        <v>138</v>
      </c>
      <c r="AU705" s="222" t="s">
        <v>143</v>
      </c>
      <c r="AY705" s="18" t="s">
        <v>136</v>
      </c>
      <c r="BE705" s="110">
        <f>IF(N705="základná",J705,0)</f>
        <v>0</v>
      </c>
      <c r="BF705" s="110">
        <f>IF(N705="znížená",J705,0)</f>
        <v>0</v>
      </c>
      <c r="BG705" s="110">
        <f>IF(N705="zákl. prenesená",J705,0)</f>
        <v>0</v>
      </c>
      <c r="BH705" s="110">
        <f>IF(N705="zníž. prenesená",J705,0)</f>
        <v>0</v>
      </c>
      <c r="BI705" s="110">
        <f>IF(N705="nulová",J705,0)</f>
        <v>0</v>
      </c>
      <c r="BJ705" s="18" t="s">
        <v>143</v>
      </c>
      <c r="BK705" s="223">
        <f>ROUND(I705*H705,3)</f>
        <v>0</v>
      </c>
      <c r="BL705" s="18" t="s">
        <v>142</v>
      </c>
      <c r="BM705" s="222" t="s">
        <v>781</v>
      </c>
    </row>
    <row r="706" spans="1:65" s="13" customFormat="1">
      <c r="B706" s="224"/>
      <c r="C706" s="225"/>
      <c r="D706" s="226" t="s">
        <v>145</v>
      </c>
      <c r="E706" s="227" t="s">
        <v>1</v>
      </c>
      <c r="F706" s="228" t="s">
        <v>782</v>
      </c>
      <c r="G706" s="225"/>
      <c r="H706" s="227" t="s">
        <v>1</v>
      </c>
      <c r="I706" s="229"/>
      <c r="J706" s="225"/>
      <c r="K706" s="225"/>
      <c r="L706" s="230"/>
      <c r="M706" s="231"/>
      <c r="N706" s="232"/>
      <c r="O706" s="232"/>
      <c r="P706" s="232"/>
      <c r="Q706" s="232"/>
      <c r="R706" s="232"/>
      <c r="S706" s="232"/>
      <c r="T706" s="233"/>
      <c r="AT706" s="234" t="s">
        <v>145</v>
      </c>
      <c r="AU706" s="234" t="s">
        <v>143</v>
      </c>
      <c r="AV706" s="13" t="s">
        <v>12</v>
      </c>
      <c r="AW706" s="13" t="s">
        <v>30</v>
      </c>
      <c r="AX706" s="13" t="s">
        <v>77</v>
      </c>
      <c r="AY706" s="234" t="s">
        <v>136</v>
      </c>
    </row>
    <row r="707" spans="1:65" s="14" customFormat="1">
      <c r="B707" s="235"/>
      <c r="C707" s="236"/>
      <c r="D707" s="226" t="s">
        <v>145</v>
      </c>
      <c r="E707" s="237" t="s">
        <v>1</v>
      </c>
      <c r="F707" s="238" t="s">
        <v>783</v>
      </c>
      <c r="G707" s="236"/>
      <c r="H707" s="239">
        <v>9900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145</v>
      </c>
      <c r="AU707" s="245" t="s">
        <v>143</v>
      </c>
      <c r="AV707" s="14" t="s">
        <v>143</v>
      </c>
      <c r="AW707" s="14" t="s">
        <v>30</v>
      </c>
      <c r="AX707" s="14" t="s">
        <v>12</v>
      </c>
      <c r="AY707" s="245" t="s">
        <v>136</v>
      </c>
    </row>
    <row r="708" spans="1:65" s="2" customFormat="1" ht="16.5" customHeight="1">
      <c r="A708" s="36"/>
      <c r="B708" s="37"/>
      <c r="C708" s="211" t="s">
        <v>784</v>
      </c>
      <c r="D708" s="211" t="s">
        <v>138</v>
      </c>
      <c r="E708" s="212" t="s">
        <v>785</v>
      </c>
      <c r="F708" s="213" t="s">
        <v>786</v>
      </c>
      <c r="G708" s="214" t="s">
        <v>787</v>
      </c>
      <c r="H708" s="215">
        <v>517.51800000000003</v>
      </c>
      <c r="I708" s="216"/>
      <c r="J708" s="215">
        <f>ROUND(I708*H708,3)</f>
        <v>0</v>
      </c>
      <c r="K708" s="217"/>
      <c r="L708" s="39"/>
      <c r="M708" s="218" t="s">
        <v>1</v>
      </c>
      <c r="N708" s="219" t="s">
        <v>43</v>
      </c>
      <c r="O708" s="73"/>
      <c r="P708" s="220">
        <f>O708*H708</f>
        <v>0</v>
      </c>
      <c r="Q708" s="220">
        <v>0</v>
      </c>
      <c r="R708" s="220">
        <f>Q708*H708</f>
        <v>0</v>
      </c>
      <c r="S708" s="220">
        <v>0</v>
      </c>
      <c r="T708" s="221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222" t="s">
        <v>142</v>
      </c>
      <c r="AT708" s="222" t="s">
        <v>138</v>
      </c>
      <c r="AU708" s="222" t="s">
        <v>143</v>
      </c>
      <c r="AY708" s="18" t="s">
        <v>136</v>
      </c>
      <c r="BE708" s="110">
        <f>IF(N708="základná",J708,0)</f>
        <v>0</v>
      </c>
      <c r="BF708" s="110">
        <f>IF(N708="znížená",J708,0)</f>
        <v>0</v>
      </c>
      <c r="BG708" s="110">
        <f>IF(N708="zákl. prenesená",J708,0)</f>
        <v>0</v>
      </c>
      <c r="BH708" s="110">
        <f>IF(N708="zníž. prenesená",J708,0)</f>
        <v>0</v>
      </c>
      <c r="BI708" s="110">
        <f>IF(N708="nulová",J708,0)</f>
        <v>0</v>
      </c>
      <c r="BJ708" s="18" t="s">
        <v>143</v>
      </c>
      <c r="BK708" s="223">
        <f>ROUND(I708*H708,3)</f>
        <v>0</v>
      </c>
      <c r="BL708" s="18" t="s">
        <v>142</v>
      </c>
      <c r="BM708" s="222" t="s">
        <v>788</v>
      </c>
    </row>
    <row r="709" spans="1:65" s="2" customFormat="1" ht="16.5" customHeight="1">
      <c r="A709" s="36"/>
      <c r="B709" s="37"/>
      <c r="C709" s="211" t="s">
        <v>789</v>
      </c>
      <c r="D709" s="211" t="s">
        <v>138</v>
      </c>
      <c r="E709" s="212" t="s">
        <v>790</v>
      </c>
      <c r="F709" s="213" t="s">
        <v>791</v>
      </c>
      <c r="G709" s="214" t="s">
        <v>787</v>
      </c>
      <c r="H709" s="215">
        <v>15008.022000000001</v>
      </c>
      <c r="I709" s="216"/>
      <c r="J709" s="215">
        <f>ROUND(I709*H709,3)</f>
        <v>0</v>
      </c>
      <c r="K709" s="217"/>
      <c r="L709" s="39"/>
      <c r="M709" s="218" t="s">
        <v>1</v>
      </c>
      <c r="N709" s="219" t="s">
        <v>43</v>
      </c>
      <c r="O709" s="73"/>
      <c r="P709" s="220">
        <f>O709*H709</f>
        <v>0</v>
      </c>
      <c r="Q709" s="220">
        <v>0</v>
      </c>
      <c r="R709" s="220">
        <f>Q709*H709</f>
        <v>0</v>
      </c>
      <c r="S709" s="220">
        <v>0</v>
      </c>
      <c r="T709" s="221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222" t="s">
        <v>142</v>
      </c>
      <c r="AT709" s="222" t="s">
        <v>138</v>
      </c>
      <c r="AU709" s="222" t="s">
        <v>143</v>
      </c>
      <c r="AY709" s="18" t="s">
        <v>136</v>
      </c>
      <c r="BE709" s="110">
        <f>IF(N709="základná",J709,0)</f>
        <v>0</v>
      </c>
      <c r="BF709" s="110">
        <f>IF(N709="znížená",J709,0)</f>
        <v>0</v>
      </c>
      <c r="BG709" s="110">
        <f>IF(N709="zákl. prenesená",J709,0)</f>
        <v>0</v>
      </c>
      <c r="BH709" s="110">
        <f>IF(N709="zníž. prenesená",J709,0)</f>
        <v>0</v>
      </c>
      <c r="BI709" s="110">
        <f>IF(N709="nulová",J709,0)</f>
        <v>0</v>
      </c>
      <c r="BJ709" s="18" t="s">
        <v>143</v>
      </c>
      <c r="BK709" s="223">
        <f>ROUND(I709*H709,3)</f>
        <v>0</v>
      </c>
      <c r="BL709" s="18" t="s">
        <v>142</v>
      </c>
      <c r="BM709" s="222" t="s">
        <v>792</v>
      </c>
    </row>
    <row r="710" spans="1:65" s="14" customFormat="1">
      <c r="B710" s="235"/>
      <c r="C710" s="236"/>
      <c r="D710" s="226" t="s">
        <v>145</v>
      </c>
      <c r="E710" s="236"/>
      <c r="F710" s="238" t="s">
        <v>793</v>
      </c>
      <c r="G710" s="236"/>
      <c r="H710" s="239">
        <v>15008.022000000001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AT710" s="245" t="s">
        <v>145</v>
      </c>
      <c r="AU710" s="245" t="s">
        <v>143</v>
      </c>
      <c r="AV710" s="14" t="s">
        <v>143</v>
      </c>
      <c r="AW710" s="14" t="s">
        <v>4</v>
      </c>
      <c r="AX710" s="14" t="s">
        <v>12</v>
      </c>
      <c r="AY710" s="245" t="s">
        <v>136</v>
      </c>
    </row>
    <row r="711" spans="1:65" s="2" customFormat="1" ht="16.5" customHeight="1">
      <c r="A711" s="36"/>
      <c r="B711" s="37"/>
      <c r="C711" s="211" t="s">
        <v>794</v>
      </c>
      <c r="D711" s="211" t="s">
        <v>138</v>
      </c>
      <c r="E711" s="212" t="s">
        <v>795</v>
      </c>
      <c r="F711" s="213" t="s">
        <v>796</v>
      </c>
      <c r="G711" s="214" t="s">
        <v>787</v>
      </c>
      <c r="H711" s="215">
        <v>517.51800000000003</v>
      </c>
      <c r="I711" s="216"/>
      <c r="J711" s="215">
        <f>ROUND(I711*H711,3)</f>
        <v>0</v>
      </c>
      <c r="K711" s="217"/>
      <c r="L711" s="39"/>
      <c r="M711" s="218" t="s">
        <v>1</v>
      </c>
      <c r="N711" s="219" t="s">
        <v>43</v>
      </c>
      <c r="O711" s="73"/>
      <c r="P711" s="220">
        <f>O711*H711</f>
        <v>0</v>
      </c>
      <c r="Q711" s="220">
        <v>0</v>
      </c>
      <c r="R711" s="220">
        <f>Q711*H711</f>
        <v>0</v>
      </c>
      <c r="S711" s="220">
        <v>0</v>
      </c>
      <c r="T711" s="221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222" t="s">
        <v>142</v>
      </c>
      <c r="AT711" s="222" t="s">
        <v>138</v>
      </c>
      <c r="AU711" s="222" t="s">
        <v>143</v>
      </c>
      <c r="AY711" s="18" t="s">
        <v>136</v>
      </c>
      <c r="BE711" s="110">
        <f>IF(N711="základná",J711,0)</f>
        <v>0</v>
      </c>
      <c r="BF711" s="110">
        <f>IF(N711="znížená",J711,0)</f>
        <v>0</v>
      </c>
      <c r="BG711" s="110">
        <f>IF(N711="zákl. prenesená",J711,0)</f>
        <v>0</v>
      </c>
      <c r="BH711" s="110">
        <f>IF(N711="zníž. prenesená",J711,0)</f>
        <v>0</v>
      </c>
      <c r="BI711" s="110">
        <f>IF(N711="nulová",J711,0)</f>
        <v>0</v>
      </c>
      <c r="BJ711" s="18" t="s">
        <v>143</v>
      </c>
      <c r="BK711" s="223">
        <f>ROUND(I711*H711,3)</f>
        <v>0</v>
      </c>
      <c r="BL711" s="18" t="s">
        <v>142</v>
      </c>
      <c r="BM711" s="222" t="s">
        <v>797</v>
      </c>
    </row>
    <row r="712" spans="1:65" s="2" customFormat="1" ht="16.5" customHeight="1">
      <c r="A712" s="36"/>
      <c r="B712" s="37"/>
      <c r="C712" s="211" t="s">
        <v>798</v>
      </c>
      <c r="D712" s="211" t="s">
        <v>138</v>
      </c>
      <c r="E712" s="212" t="s">
        <v>799</v>
      </c>
      <c r="F712" s="213" t="s">
        <v>800</v>
      </c>
      <c r="G712" s="214" t="s">
        <v>787</v>
      </c>
      <c r="H712" s="215">
        <v>1552.5540000000001</v>
      </c>
      <c r="I712" s="216"/>
      <c r="J712" s="215">
        <f>ROUND(I712*H712,3)</f>
        <v>0</v>
      </c>
      <c r="K712" s="217"/>
      <c r="L712" s="39"/>
      <c r="M712" s="218" t="s">
        <v>1</v>
      </c>
      <c r="N712" s="219" t="s">
        <v>43</v>
      </c>
      <c r="O712" s="73"/>
      <c r="P712" s="220">
        <f>O712*H712</f>
        <v>0</v>
      </c>
      <c r="Q712" s="220">
        <v>0</v>
      </c>
      <c r="R712" s="220">
        <f>Q712*H712</f>
        <v>0</v>
      </c>
      <c r="S712" s="220">
        <v>0</v>
      </c>
      <c r="T712" s="221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222" t="s">
        <v>142</v>
      </c>
      <c r="AT712" s="222" t="s">
        <v>138</v>
      </c>
      <c r="AU712" s="222" t="s">
        <v>143</v>
      </c>
      <c r="AY712" s="18" t="s">
        <v>136</v>
      </c>
      <c r="BE712" s="110">
        <f>IF(N712="základná",J712,0)</f>
        <v>0</v>
      </c>
      <c r="BF712" s="110">
        <f>IF(N712="znížená",J712,0)</f>
        <v>0</v>
      </c>
      <c r="BG712" s="110">
        <f>IF(N712="zákl. prenesená",J712,0)</f>
        <v>0</v>
      </c>
      <c r="BH712" s="110">
        <f>IF(N712="zníž. prenesená",J712,0)</f>
        <v>0</v>
      </c>
      <c r="BI712" s="110">
        <f>IF(N712="nulová",J712,0)</f>
        <v>0</v>
      </c>
      <c r="BJ712" s="18" t="s">
        <v>143</v>
      </c>
      <c r="BK712" s="223">
        <f>ROUND(I712*H712,3)</f>
        <v>0</v>
      </c>
      <c r="BL712" s="18" t="s">
        <v>142</v>
      </c>
      <c r="BM712" s="222" t="s">
        <v>801</v>
      </c>
    </row>
    <row r="713" spans="1:65" s="14" customFormat="1">
      <c r="B713" s="235"/>
      <c r="C713" s="236"/>
      <c r="D713" s="226" t="s">
        <v>145</v>
      </c>
      <c r="E713" s="236"/>
      <c r="F713" s="238" t="s">
        <v>802</v>
      </c>
      <c r="G713" s="236"/>
      <c r="H713" s="239">
        <v>1552.5540000000001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AT713" s="245" t="s">
        <v>145</v>
      </c>
      <c r="AU713" s="245" t="s">
        <v>143</v>
      </c>
      <c r="AV713" s="14" t="s">
        <v>143</v>
      </c>
      <c r="AW713" s="14" t="s">
        <v>4</v>
      </c>
      <c r="AX713" s="14" t="s">
        <v>12</v>
      </c>
      <c r="AY713" s="245" t="s">
        <v>136</v>
      </c>
    </row>
    <row r="714" spans="1:65" s="2" customFormat="1" ht="16.5" customHeight="1">
      <c r="A714" s="36"/>
      <c r="B714" s="37"/>
      <c r="C714" s="211" t="s">
        <v>803</v>
      </c>
      <c r="D714" s="211" t="s">
        <v>138</v>
      </c>
      <c r="E714" s="212" t="s">
        <v>804</v>
      </c>
      <c r="F714" s="213" t="s">
        <v>805</v>
      </c>
      <c r="G714" s="214" t="s">
        <v>787</v>
      </c>
      <c r="H714" s="215">
        <v>517.51800000000003</v>
      </c>
      <c r="I714" s="216"/>
      <c r="J714" s="215">
        <f>ROUND(I714*H714,3)</f>
        <v>0</v>
      </c>
      <c r="K714" s="217"/>
      <c r="L714" s="39"/>
      <c r="M714" s="218" t="s">
        <v>1</v>
      </c>
      <c r="N714" s="219" t="s">
        <v>43</v>
      </c>
      <c r="O714" s="73"/>
      <c r="P714" s="220">
        <f>O714*H714</f>
        <v>0</v>
      </c>
      <c r="Q714" s="220">
        <v>0</v>
      </c>
      <c r="R714" s="220">
        <f>Q714*H714</f>
        <v>0</v>
      </c>
      <c r="S714" s="220">
        <v>0</v>
      </c>
      <c r="T714" s="221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222" t="s">
        <v>142</v>
      </c>
      <c r="AT714" s="222" t="s">
        <v>138</v>
      </c>
      <c r="AU714" s="222" t="s">
        <v>143</v>
      </c>
      <c r="AY714" s="18" t="s">
        <v>136</v>
      </c>
      <c r="BE714" s="110">
        <f>IF(N714="základná",J714,0)</f>
        <v>0</v>
      </c>
      <c r="BF714" s="110">
        <f>IF(N714="znížená",J714,0)</f>
        <v>0</v>
      </c>
      <c r="BG714" s="110">
        <f>IF(N714="zákl. prenesená",J714,0)</f>
        <v>0</v>
      </c>
      <c r="BH714" s="110">
        <f>IF(N714="zníž. prenesená",J714,0)</f>
        <v>0</v>
      </c>
      <c r="BI714" s="110">
        <f>IF(N714="nulová",J714,0)</f>
        <v>0</v>
      </c>
      <c r="BJ714" s="18" t="s">
        <v>143</v>
      </c>
      <c r="BK714" s="223">
        <f>ROUND(I714*H714,3)</f>
        <v>0</v>
      </c>
      <c r="BL714" s="18" t="s">
        <v>142</v>
      </c>
      <c r="BM714" s="222" t="s">
        <v>806</v>
      </c>
    </row>
    <row r="715" spans="1:65" s="12" customFormat="1" ht="22.8" customHeight="1">
      <c r="B715" s="195"/>
      <c r="C715" s="196"/>
      <c r="D715" s="197" t="s">
        <v>76</v>
      </c>
      <c r="E715" s="209" t="s">
        <v>807</v>
      </c>
      <c r="F715" s="209" t="s">
        <v>808</v>
      </c>
      <c r="G715" s="196"/>
      <c r="H715" s="196"/>
      <c r="I715" s="199"/>
      <c r="J715" s="210">
        <f>BK715</f>
        <v>0</v>
      </c>
      <c r="K715" s="196"/>
      <c r="L715" s="201"/>
      <c r="M715" s="202"/>
      <c r="N715" s="203"/>
      <c r="O715" s="203"/>
      <c r="P715" s="204">
        <f>P716</f>
        <v>0</v>
      </c>
      <c r="Q715" s="203"/>
      <c r="R715" s="204">
        <f>R716</f>
        <v>0</v>
      </c>
      <c r="S715" s="203"/>
      <c r="T715" s="205">
        <f>T716</f>
        <v>0</v>
      </c>
      <c r="AR715" s="206" t="s">
        <v>12</v>
      </c>
      <c r="AT715" s="207" t="s">
        <v>76</v>
      </c>
      <c r="AU715" s="207" t="s">
        <v>12</v>
      </c>
      <c r="AY715" s="206" t="s">
        <v>136</v>
      </c>
      <c r="BK715" s="208">
        <f>BK716</f>
        <v>0</v>
      </c>
    </row>
    <row r="716" spans="1:65" s="2" customFormat="1" ht="16.5" customHeight="1">
      <c r="A716" s="36"/>
      <c r="B716" s="37"/>
      <c r="C716" s="211" t="s">
        <v>809</v>
      </c>
      <c r="D716" s="211" t="s">
        <v>138</v>
      </c>
      <c r="E716" s="212" t="s">
        <v>810</v>
      </c>
      <c r="F716" s="213" t="s">
        <v>811</v>
      </c>
      <c r="G716" s="214" t="s">
        <v>787</v>
      </c>
      <c r="H716" s="215">
        <v>150.655</v>
      </c>
      <c r="I716" s="216"/>
      <c r="J716" s="215">
        <f>ROUND(I716*H716,3)</f>
        <v>0</v>
      </c>
      <c r="K716" s="217"/>
      <c r="L716" s="39"/>
      <c r="M716" s="218" t="s">
        <v>1</v>
      </c>
      <c r="N716" s="219" t="s">
        <v>43</v>
      </c>
      <c r="O716" s="73"/>
      <c r="P716" s="220">
        <f>O716*H716</f>
        <v>0</v>
      </c>
      <c r="Q716" s="220">
        <v>0</v>
      </c>
      <c r="R716" s="220">
        <f>Q716*H716</f>
        <v>0</v>
      </c>
      <c r="S716" s="220">
        <v>0</v>
      </c>
      <c r="T716" s="221">
        <f>S716*H716</f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222" t="s">
        <v>142</v>
      </c>
      <c r="AT716" s="222" t="s">
        <v>138</v>
      </c>
      <c r="AU716" s="222" t="s">
        <v>143</v>
      </c>
      <c r="AY716" s="18" t="s">
        <v>136</v>
      </c>
      <c r="BE716" s="110">
        <f>IF(N716="základná",J716,0)</f>
        <v>0</v>
      </c>
      <c r="BF716" s="110">
        <f>IF(N716="znížená",J716,0)</f>
        <v>0</v>
      </c>
      <c r="BG716" s="110">
        <f>IF(N716="zákl. prenesená",J716,0)</f>
        <v>0</v>
      </c>
      <c r="BH716" s="110">
        <f>IF(N716="zníž. prenesená",J716,0)</f>
        <v>0</v>
      </c>
      <c r="BI716" s="110">
        <f>IF(N716="nulová",J716,0)</f>
        <v>0</v>
      </c>
      <c r="BJ716" s="18" t="s">
        <v>143</v>
      </c>
      <c r="BK716" s="223">
        <f>ROUND(I716*H716,3)</f>
        <v>0</v>
      </c>
      <c r="BL716" s="18" t="s">
        <v>142</v>
      </c>
      <c r="BM716" s="222" t="s">
        <v>812</v>
      </c>
    </row>
    <row r="717" spans="1:65" s="12" customFormat="1" ht="25.95" customHeight="1">
      <c r="B717" s="195"/>
      <c r="C717" s="196"/>
      <c r="D717" s="197" t="s">
        <v>76</v>
      </c>
      <c r="E717" s="198" t="s">
        <v>813</v>
      </c>
      <c r="F717" s="198" t="s">
        <v>814</v>
      </c>
      <c r="G717" s="196"/>
      <c r="H717" s="196"/>
      <c r="I717" s="199"/>
      <c r="J717" s="200">
        <f>BK717</f>
        <v>0</v>
      </c>
      <c r="K717" s="196"/>
      <c r="L717" s="201"/>
      <c r="M717" s="202"/>
      <c r="N717" s="203"/>
      <c r="O717" s="203"/>
      <c r="P717" s="204">
        <f>P718+P764+P770+P790+P792+P801+P803+P852+P884</f>
        <v>0</v>
      </c>
      <c r="Q717" s="203"/>
      <c r="R717" s="204">
        <f>R718+R764+R770+R790+R792+R801+R803+R852+R884</f>
        <v>8545.6343102276005</v>
      </c>
      <c r="S717" s="203"/>
      <c r="T717" s="205">
        <f>T718+T764+T770+T790+T792+T801+T803+T852+T884</f>
        <v>0.51072000000000006</v>
      </c>
      <c r="AR717" s="206" t="s">
        <v>143</v>
      </c>
      <c r="AT717" s="207" t="s">
        <v>76</v>
      </c>
      <c r="AU717" s="207" t="s">
        <v>77</v>
      </c>
      <c r="AY717" s="206" t="s">
        <v>136</v>
      </c>
      <c r="BK717" s="208">
        <f>BK718+BK764+BK770+BK790+BK792+BK801+BK803+BK852+BK884</f>
        <v>0</v>
      </c>
    </row>
    <row r="718" spans="1:65" s="12" customFormat="1" ht="22.8" customHeight="1">
      <c r="B718" s="195"/>
      <c r="C718" s="196"/>
      <c r="D718" s="197" t="s">
        <v>76</v>
      </c>
      <c r="E718" s="209" t="s">
        <v>815</v>
      </c>
      <c r="F718" s="209" t="s">
        <v>816</v>
      </c>
      <c r="G718" s="196"/>
      <c r="H718" s="196"/>
      <c r="I718" s="199"/>
      <c r="J718" s="210">
        <f>BK718</f>
        <v>0</v>
      </c>
      <c r="K718" s="196"/>
      <c r="L718" s="201"/>
      <c r="M718" s="202"/>
      <c r="N718" s="203"/>
      <c r="O718" s="203"/>
      <c r="P718" s="204">
        <f>SUM(P719:P763)</f>
        <v>0</v>
      </c>
      <c r="Q718" s="203"/>
      <c r="R718" s="204">
        <f>SUM(R719:R763)</f>
        <v>62.223749999999995</v>
      </c>
      <c r="S718" s="203"/>
      <c r="T718" s="205">
        <f>SUM(T719:T763)</f>
        <v>0</v>
      </c>
      <c r="AR718" s="206" t="s">
        <v>143</v>
      </c>
      <c r="AT718" s="207" t="s">
        <v>76</v>
      </c>
      <c r="AU718" s="207" t="s">
        <v>12</v>
      </c>
      <c r="AY718" s="206" t="s">
        <v>136</v>
      </c>
      <c r="BK718" s="208">
        <f>SUM(BK719:BK763)</f>
        <v>0</v>
      </c>
    </row>
    <row r="719" spans="1:65" s="2" customFormat="1" ht="16.5" customHeight="1">
      <c r="A719" s="36"/>
      <c r="B719" s="37"/>
      <c r="C719" s="211" t="s">
        <v>817</v>
      </c>
      <c r="D719" s="211" t="s">
        <v>138</v>
      </c>
      <c r="E719" s="212" t="s">
        <v>818</v>
      </c>
      <c r="F719" s="213" t="s">
        <v>819</v>
      </c>
      <c r="G719" s="214" t="s">
        <v>155</v>
      </c>
      <c r="H719" s="215">
        <v>21711.360000000001</v>
      </c>
      <c r="I719" s="216"/>
      <c r="J719" s="215">
        <f>ROUND(I719*H719,3)</f>
        <v>0</v>
      </c>
      <c r="K719" s="217"/>
      <c r="L719" s="39"/>
      <c r="M719" s="218" t="s">
        <v>1</v>
      </c>
      <c r="N719" s="219" t="s">
        <v>43</v>
      </c>
      <c r="O719" s="73"/>
      <c r="P719" s="220">
        <f>O719*H719</f>
        <v>0</v>
      </c>
      <c r="Q719" s="220">
        <v>1E-3</v>
      </c>
      <c r="R719" s="220">
        <f>Q719*H719</f>
        <v>21.711360000000003</v>
      </c>
      <c r="S719" s="220">
        <v>0</v>
      </c>
      <c r="T719" s="221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222" t="s">
        <v>301</v>
      </c>
      <c r="AT719" s="222" t="s">
        <v>138</v>
      </c>
      <c r="AU719" s="222" t="s">
        <v>143</v>
      </c>
      <c r="AY719" s="18" t="s">
        <v>136</v>
      </c>
      <c r="BE719" s="110">
        <f>IF(N719="základná",J719,0)</f>
        <v>0</v>
      </c>
      <c r="BF719" s="110">
        <f>IF(N719="znížená",J719,0)</f>
        <v>0</v>
      </c>
      <c r="BG719" s="110">
        <f>IF(N719="zákl. prenesená",J719,0)</f>
        <v>0</v>
      </c>
      <c r="BH719" s="110">
        <f>IF(N719="zníž. prenesená",J719,0)</f>
        <v>0</v>
      </c>
      <c r="BI719" s="110">
        <f>IF(N719="nulová",J719,0)</f>
        <v>0</v>
      </c>
      <c r="BJ719" s="18" t="s">
        <v>143</v>
      </c>
      <c r="BK719" s="223">
        <f>ROUND(I719*H719,3)</f>
        <v>0</v>
      </c>
      <c r="BL719" s="18" t="s">
        <v>301</v>
      </c>
      <c r="BM719" s="222" t="s">
        <v>820</v>
      </c>
    </row>
    <row r="720" spans="1:65" s="13" customFormat="1">
      <c r="B720" s="224"/>
      <c r="C720" s="225"/>
      <c r="D720" s="226" t="s">
        <v>145</v>
      </c>
      <c r="E720" s="227" t="s">
        <v>1</v>
      </c>
      <c r="F720" s="228" t="s">
        <v>821</v>
      </c>
      <c r="G720" s="225"/>
      <c r="H720" s="227" t="s">
        <v>1</v>
      </c>
      <c r="I720" s="229"/>
      <c r="J720" s="225"/>
      <c r="K720" s="225"/>
      <c r="L720" s="230"/>
      <c r="M720" s="231"/>
      <c r="N720" s="232"/>
      <c r="O720" s="232"/>
      <c r="P720" s="232"/>
      <c r="Q720" s="232"/>
      <c r="R720" s="232"/>
      <c r="S720" s="232"/>
      <c r="T720" s="233"/>
      <c r="AT720" s="234" t="s">
        <v>145</v>
      </c>
      <c r="AU720" s="234" t="s">
        <v>143</v>
      </c>
      <c r="AV720" s="13" t="s">
        <v>12</v>
      </c>
      <c r="AW720" s="13" t="s">
        <v>30</v>
      </c>
      <c r="AX720" s="13" t="s">
        <v>77</v>
      </c>
      <c r="AY720" s="234" t="s">
        <v>136</v>
      </c>
    </row>
    <row r="721" spans="1:65" s="14" customFormat="1">
      <c r="B721" s="235"/>
      <c r="C721" s="236"/>
      <c r="D721" s="226" t="s">
        <v>145</v>
      </c>
      <c r="E721" s="237" t="s">
        <v>1</v>
      </c>
      <c r="F721" s="238" t="s">
        <v>822</v>
      </c>
      <c r="G721" s="236"/>
      <c r="H721" s="239">
        <v>1096</v>
      </c>
      <c r="I721" s="240"/>
      <c r="J721" s="236"/>
      <c r="K721" s="236"/>
      <c r="L721" s="241"/>
      <c r="M721" s="242"/>
      <c r="N721" s="243"/>
      <c r="O721" s="243"/>
      <c r="P721" s="243"/>
      <c r="Q721" s="243"/>
      <c r="R721" s="243"/>
      <c r="S721" s="243"/>
      <c r="T721" s="244"/>
      <c r="AT721" s="245" t="s">
        <v>145</v>
      </c>
      <c r="AU721" s="245" t="s">
        <v>143</v>
      </c>
      <c r="AV721" s="14" t="s">
        <v>143</v>
      </c>
      <c r="AW721" s="14" t="s">
        <v>30</v>
      </c>
      <c r="AX721" s="14" t="s">
        <v>77</v>
      </c>
      <c r="AY721" s="245" t="s">
        <v>136</v>
      </c>
    </row>
    <row r="722" spans="1:65" s="14" customFormat="1">
      <c r="B722" s="235"/>
      <c r="C722" s="236"/>
      <c r="D722" s="226" t="s">
        <v>145</v>
      </c>
      <c r="E722" s="237" t="s">
        <v>1</v>
      </c>
      <c r="F722" s="238" t="s">
        <v>823</v>
      </c>
      <c r="G722" s="236"/>
      <c r="H722" s="239">
        <v>2190</v>
      </c>
      <c r="I722" s="240"/>
      <c r="J722" s="236"/>
      <c r="K722" s="236"/>
      <c r="L722" s="241"/>
      <c r="M722" s="242"/>
      <c r="N722" s="243"/>
      <c r="O722" s="243"/>
      <c r="P722" s="243"/>
      <c r="Q722" s="243"/>
      <c r="R722" s="243"/>
      <c r="S722" s="243"/>
      <c r="T722" s="244"/>
      <c r="AT722" s="245" t="s">
        <v>145</v>
      </c>
      <c r="AU722" s="245" t="s">
        <v>143</v>
      </c>
      <c r="AV722" s="14" t="s">
        <v>143</v>
      </c>
      <c r="AW722" s="14" t="s">
        <v>30</v>
      </c>
      <c r="AX722" s="14" t="s">
        <v>77</v>
      </c>
      <c r="AY722" s="245" t="s">
        <v>136</v>
      </c>
    </row>
    <row r="723" spans="1:65" s="14" customFormat="1">
      <c r="B723" s="235"/>
      <c r="C723" s="236"/>
      <c r="D723" s="226" t="s">
        <v>145</v>
      </c>
      <c r="E723" s="237" t="s">
        <v>1</v>
      </c>
      <c r="F723" s="238" t="s">
        <v>824</v>
      </c>
      <c r="G723" s="236"/>
      <c r="H723" s="239">
        <v>5706.42</v>
      </c>
      <c r="I723" s="240"/>
      <c r="J723" s="236"/>
      <c r="K723" s="236"/>
      <c r="L723" s="241"/>
      <c r="M723" s="242"/>
      <c r="N723" s="243"/>
      <c r="O723" s="243"/>
      <c r="P723" s="243"/>
      <c r="Q723" s="243"/>
      <c r="R723" s="243"/>
      <c r="S723" s="243"/>
      <c r="T723" s="244"/>
      <c r="AT723" s="245" t="s">
        <v>145</v>
      </c>
      <c r="AU723" s="245" t="s">
        <v>143</v>
      </c>
      <c r="AV723" s="14" t="s">
        <v>143</v>
      </c>
      <c r="AW723" s="14" t="s">
        <v>30</v>
      </c>
      <c r="AX723" s="14" t="s">
        <v>77</v>
      </c>
      <c r="AY723" s="245" t="s">
        <v>136</v>
      </c>
    </row>
    <row r="724" spans="1:65" s="14" customFormat="1">
      <c r="B724" s="235"/>
      <c r="C724" s="236"/>
      <c r="D724" s="226" t="s">
        <v>145</v>
      </c>
      <c r="E724" s="237" t="s">
        <v>1</v>
      </c>
      <c r="F724" s="238" t="s">
        <v>825</v>
      </c>
      <c r="G724" s="236"/>
      <c r="H724" s="239">
        <v>6642</v>
      </c>
      <c r="I724" s="240"/>
      <c r="J724" s="236"/>
      <c r="K724" s="236"/>
      <c r="L724" s="241"/>
      <c r="M724" s="242"/>
      <c r="N724" s="243"/>
      <c r="O724" s="243"/>
      <c r="P724" s="243"/>
      <c r="Q724" s="243"/>
      <c r="R724" s="243"/>
      <c r="S724" s="243"/>
      <c r="T724" s="244"/>
      <c r="AT724" s="245" t="s">
        <v>145</v>
      </c>
      <c r="AU724" s="245" t="s">
        <v>143</v>
      </c>
      <c r="AV724" s="14" t="s">
        <v>143</v>
      </c>
      <c r="AW724" s="14" t="s">
        <v>30</v>
      </c>
      <c r="AX724" s="14" t="s">
        <v>77</v>
      </c>
      <c r="AY724" s="245" t="s">
        <v>136</v>
      </c>
    </row>
    <row r="725" spans="1:65" s="14" customFormat="1">
      <c r="B725" s="235"/>
      <c r="C725" s="236"/>
      <c r="D725" s="226" t="s">
        <v>145</v>
      </c>
      <c r="E725" s="237" t="s">
        <v>1</v>
      </c>
      <c r="F725" s="238" t="s">
        <v>826</v>
      </c>
      <c r="G725" s="236"/>
      <c r="H725" s="239">
        <v>6076.94</v>
      </c>
      <c r="I725" s="240"/>
      <c r="J725" s="236"/>
      <c r="K725" s="236"/>
      <c r="L725" s="241"/>
      <c r="M725" s="242"/>
      <c r="N725" s="243"/>
      <c r="O725" s="243"/>
      <c r="P725" s="243"/>
      <c r="Q725" s="243"/>
      <c r="R725" s="243"/>
      <c r="S725" s="243"/>
      <c r="T725" s="244"/>
      <c r="AT725" s="245" t="s">
        <v>145</v>
      </c>
      <c r="AU725" s="245" t="s">
        <v>143</v>
      </c>
      <c r="AV725" s="14" t="s">
        <v>143</v>
      </c>
      <c r="AW725" s="14" t="s">
        <v>30</v>
      </c>
      <c r="AX725" s="14" t="s">
        <v>77</v>
      </c>
      <c r="AY725" s="245" t="s">
        <v>136</v>
      </c>
    </row>
    <row r="726" spans="1:65" s="15" customFormat="1">
      <c r="B726" s="246"/>
      <c r="C726" s="247"/>
      <c r="D726" s="226" t="s">
        <v>145</v>
      </c>
      <c r="E726" s="248" t="s">
        <v>1</v>
      </c>
      <c r="F726" s="249" t="s">
        <v>151</v>
      </c>
      <c r="G726" s="247"/>
      <c r="H726" s="250">
        <v>21711.360000000001</v>
      </c>
      <c r="I726" s="251"/>
      <c r="J726" s="247"/>
      <c r="K726" s="247"/>
      <c r="L726" s="252"/>
      <c r="M726" s="253"/>
      <c r="N726" s="254"/>
      <c r="O726" s="254"/>
      <c r="P726" s="254"/>
      <c r="Q726" s="254"/>
      <c r="R726" s="254"/>
      <c r="S726" s="254"/>
      <c r="T726" s="255"/>
      <c r="AT726" s="256" t="s">
        <v>145</v>
      </c>
      <c r="AU726" s="256" t="s">
        <v>143</v>
      </c>
      <c r="AV726" s="15" t="s">
        <v>142</v>
      </c>
      <c r="AW726" s="15" t="s">
        <v>30</v>
      </c>
      <c r="AX726" s="15" t="s">
        <v>12</v>
      </c>
      <c r="AY726" s="256" t="s">
        <v>136</v>
      </c>
    </row>
    <row r="727" spans="1:65" s="2" customFormat="1" ht="16.5" customHeight="1">
      <c r="A727" s="36"/>
      <c r="B727" s="37"/>
      <c r="C727" s="268" t="s">
        <v>827</v>
      </c>
      <c r="D727" s="268" t="s">
        <v>828</v>
      </c>
      <c r="E727" s="269" t="s">
        <v>829</v>
      </c>
      <c r="F727" s="270" t="s">
        <v>830</v>
      </c>
      <c r="G727" s="271" t="s">
        <v>831</v>
      </c>
      <c r="H727" s="272">
        <v>32567.040000000001</v>
      </c>
      <c r="I727" s="273"/>
      <c r="J727" s="272">
        <f>ROUND(I727*H727,3)</f>
        <v>0</v>
      </c>
      <c r="K727" s="274"/>
      <c r="L727" s="275"/>
      <c r="M727" s="276" t="s">
        <v>1</v>
      </c>
      <c r="N727" s="277" t="s">
        <v>43</v>
      </c>
      <c r="O727" s="73"/>
      <c r="P727" s="220">
        <f>O727*H727</f>
        <v>0</v>
      </c>
      <c r="Q727" s="220">
        <v>1E-3</v>
      </c>
      <c r="R727" s="220">
        <f>Q727*H727</f>
        <v>32.567039999999999</v>
      </c>
      <c r="S727" s="220">
        <v>0</v>
      </c>
      <c r="T727" s="221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222" t="s">
        <v>395</v>
      </c>
      <c r="AT727" s="222" t="s">
        <v>828</v>
      </c>
      <c r="AU727" s="222" t="s">
        <v>143</v>
      </c>
      <c r="AY727" s="18" t="s">
        <v>136</v>
      </c>
      <c r="BE727" s="110">
        <f>IF(N727="základná",J727,0)</f>
        <v>0</v>
      </c>
      <c r="BF727" s="110">
        <f>IF(N727="znížená",J727,0)</f>
        <v>0</v>
      </c>
      <c r="BG727" s="110">
        <f>IF(N727="zákl. prenesená",J727,0)</f>
        <v>0</v>
      </c>
      <c r="BH727" s="110">
        <f>IF(N727="zníž. prenesená",J727,0)</f>
        <v>0</v>
      </c>
      <c r="BI727" s="110">
        <f>IF(N727="nulová",J727,0)</f>
        <v>0</v>
      </c>
      <c r="BJ727" s="18" t="s">
        <v>143</v>
      </c>
      <c r="BK727" s="223">
        <f>ROUND(I727*H727,3)</f>
        <v>0</v>
      </c>
      <c r="BL727" s="18" t="s">
        <v>301</v>
      </c>
      <c r="BM727" s="222" t="s">
        <v>832</v>
      </c>
    </row>
    <row r="728" spans="1:65" s="14" customFormat="1">
      <c r="B728" s="235"/>
      <c r="C728" s="236"/>
      <c r="D728" s="226" t="s">
        <v>145</v>
      </c>
      <c r="E728" s="237" t="s">
        <v>1</v>
      </c>
      <c r="F728" s="238" t="s">
        <v>833</v>
      </c>
      <c r="G728" s="236"/>
      <c r="H728" s="239">
        <v>21711.360000000001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AT728" s="245" t="s">
        <v>145</v>
      </c>
      <c r="AU728" s="245" t="s">
        <v>143</v>
      </c>
      <c r="AV728" s="14" t="s">
        <v>143</v>
      </c>
      <c r="AW728" s="14" t="s">
        <v>30</v>
      </c>
      <c r="AX728" s="14" t="s">
        <v>12</v>
      </c>
      <c r="AY728" s="245" t="s">
        <v>136</v>
      </c>
    </row>
    <row r="729" spans="1:65" s="14" customFormat="1">
      <c r="B729" s="235"/>
      <c r="C729" s="236"/>
      <c r="D729" s="226" t="s">
        <v>145</v>
      </c>
      <c r="E729" s="236"/>
      <c r="F729" s="238" t="s">
        <v>834</v>
      </c>
      <c r="G729" s="236"/>
      <c r="H729" s="239">
        <v>32567.040000000001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AT729" s="245" t="s">
        <v>145</v>
      </c>
      <c r="AU729" s="245" t="s">
        <v>143</v>
      </c>
      <c r="AV729" s="14" t="s">
        <v>143</v>
      </c>
      <c r="AW729" s="14" t="s">
        <v>4</v>
      </c>
      <c r="AX729" s="14" t="s">
        <v>12</v>
      </c>
      <c r="AY729" s="245" t="s">
        <v>136</v>
      </c>
    </row>
    <row r="730" spans="1:65" s="2" customFormat="1" ht="16.5" customHeight="1">
      <c r="A730" s="36"/>
      <c r="B730" s="37"/>
      <c r="C730" s="211" t="s">
        <v>835</v>
      </c>
      <c r="D730" s="211" t="s">
        <v>138</v>
      </c>
      <c r="E730" s="212" t="s">
        <v>836</v>
      </c>
      <c r="F730" s="213" t="s">
        <v>837</v>
      </c>
      <c r="G730" s="214" t="s">
        <v>155</v>
      </c>
      <c r="H730" s="215">
        <v>877.9</v>
      </c>
      <c r="I730" s="216"/>
      <c r="J730" s="215">
        <f>ROUND(I730*H730,3)</f>
        <v>0</v>
      </c>
      <c r="K730" s="217"/>
      <c r="L730" s="39"/>
      <c r="M730" s="218" t="s">
        <v>1</v>
      </c>
      <c r="N730" s="219" t="s">
        <v>43</v>
      </c>
      <c r="O730" s="73"/>
      <c r="P730" s="220">
        <f>O730*H730</f>
        <v>0</v>
      </c>
      <c r="Q730" s="220">
        <v>1E-3</v>
      </c>
      <c r="R730" s="220">
        <f>Q730*H730</f>
        <v>0.87790000000000001</v>
      </c>
      <c r="S730" s="220">
        <v>0</v>
      </c>
      <c r="T730" s="221">
        <f>S730*H730</f>
        <v>0</v>
      </c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R730" s="222" t="s">
        <v>301</v>
      </c>
      <c r="AT730" s="222" t="s">
        <v>138</v>
      </c>
      <c r="AU730" s="222" t="s">
        <v>143</v>
      </c>
      <c r="AY730" s="18" t="s">
        <v>136</v>
      </c>
      <c r="BE730" s="110">
        <f>IF(N730="základná",J730,0)</f>
        <v>0</v>
      </c>
      <c r="BF730" s="110">
        <f>IF(N730="znížená",J730,0)</f>
        <v>0</v>
      </c>
      <c r="BG730" s="110">
        <f>IF(N730="zákl. prenesená",J730,0)</f>
        <v>0</v>
      </c>
      <c r="BH730" s="110">
        <f>IF(N730="zníž. prenesená",J730,0)</f>
        <v>0</v>
      </c>
      <c r="BI730" s="110">
        <f>IF(N730="nulová",J730,0)</f>
        <v>0</v>
      </c>
      <c r="BJ730" s="18" t="s">
        <v>143</v>
      </c>
      <c r="BK730" s="223">
        <f>ROUND(I730*H730,3)</f>
        <v>0</v>
      </c>
      <c r="BL730" s="18" t="s">
        <v>301</v>
      </c>
      <c r="BM730" s="222" t="s">
        <v>838</v>
      </c>
    </row>
    <row r="731" spans="1:65" s="13" customFormat="1">
      <c r="B731" s="224"/>
      <c r="C731" s="225"/>
      <c r="D731" s="226" t="s">
        <v>145</v>
      </c>
      <c r="E731" s="227" t="s">
        <v>1</v>
      </c>
      <c r="F731" s="228" t="s">
        <v>839</v>
      </c>
      <c r="G731" s="225"/>
      <c r="H731" s="227" t="s">
        <v>1</v>
      </c>
      <c r="I731" s="229"/>
      <c r="J731" s="225"/>
      <c r="K731" s="225"/>
      <c r="L731" s="230"/>
      <c r="M731" s="231"/>
      <c r="N731" s="232"/>
      <c r="O731" s="232"/>
      <c r="P731" s="232"/>
      <c r="Q731" s="232"/>
      <c r="R731" s="232"/>
      <c r="S731" s="232"/>
      <c r="T731" s="233"/>
      <c r="AT731" s="234" t="s">
        <v>145</v>
      </c>
      <c r="AU731" s="234" t="s">
        <v>143</v>
      </c>
      <c r="AV731" s="13" t="s">
        <v>12</v>
      </c>
      <c r="AW731" s="13" t="s">
        <v>30</v>
      </c>
      <c r="AX731" s="13" t="s">
        <v>77</v>
      </c>
      <c r="AY731" s="234" t="s">
        <v>136</v>
      </c>
    </row>
    <row r="732" spans="1:65" s="14" customFormat="1">
      <c r="B732" s="235"/>
      <c r="C732" s="236"/>
      <c r="D732" s="226" t="s">
        <v>145</v>
      </c>
      <c r="E732" s="237" t="s">
        <v>1</v>
      </c>
      <c r="F732" s="238" t="s">
        <v>840</v>
      </c>
      <c r="G732" s="236"/>
      <c r="H732" s="239">
        <v>69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AT732" s="245" t="s">
        <v>145</v>
      </c>
      <c r="AU732" s="245" t="s">
        <v>143</v>
      </c>
      <c r="AV732" s="14" t="s">
        <v>143</v>
      </c>
      <c r="AW732" s="14" t="s">
        <v>30</v>
      </c>
      <c r="AX732" s="14" t="s">
        <v>77</v>
      </c>
      <c r="AY732" s="245" t="s">
        <v>136</v>
      </c>
    </row>
    <row r="733" spans="1:65" s="14" customFormat="1">
      <c r="B733" s="235"/>
      <c r="C733" s="236"/>
      <c r="D733" s="226" t="s">
        <v>145</v>
      </c>
      <c r="E733" s="237" t="s">
        <v>1</v>
      </c>
      <c r="F733" s="238" t="s">
        <v>841</v>
      </c>
      <c r="G733" s="236"/>
      <c r="H733" s="239">
        <v>288.60000000000002</v>
      </c>
      <c r="I733" s="240"/>
      <c r="J733" s="236"/>
      <c r="K733" s="236"/>
      <c r="L733" s="241"/>
      <c r="M733" s="242"/>
      <c r="N733" s="243"/>
      <c r="O733" s="243"/>
      <c r="P733" s="243"/>
      <c r="Q733" s="243"/>
      <c r="R733" s="243"/>
      <c r="S733" s="243"/>
      <c r="T733" s="244"/>
      <c r="AT733" s="245" t="s">
        <v>145</v>
      </c>
      <c r="AU733" s="245" t="s">
        <v>143</v>
      </c>
      <c r="AV733" s="14" t="s">
        <v>143</v>
      </c>
      <c r="AW733" s="14" t="s">
        <v>30</v>
      </c>
      <c r="AX733" s="14" t="s">
        <v>77</v>
      </c>
      <c r="AY733" s="245" t="s">
        <v>136</v>
      </c>
    </row>
    <row r="734" spans="1:65" s="14" customFormat="1">
      <c r="B734" s="235"/>
      <c r="C734" s="236"/>
      <c r="D734" s="226" t="s">
        <v>145</v>
      </c>
      <c r="E734" s="237" t="s">
        <v>1</v>
      </c>
      <c r="F734" s="238" t="s">
        <v>842</v>
      </c>
      <c r="G734" s="236"/>
      <c r="H734" s="239">
        <v>271.3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AT734" s="245" t="s">
        <v>145</v>
      </c>
      <c r="AU734" s="245" t="s">
        <v>143</v>
      </c>
      <c r="AV734" s="14" t="s">
        <v>143</v>
      </c>
      <c r="AW734" s="14" t="s">
        <v>30</v>
      </c>
      <c r="AX734" s="14" t="s">
        <v>77</v>
      </c>
      <c r="AY734" s="245" t="s">
        <v>136</v>
      </c>
    </row>
    <row r="735" spans="1:65" s="14" customFormat="1">
      <c r="B735" s="235"/>
      <c r="C735" s="236"/>
      <c r="D735" s="226" t="s">
        <v>145</v>
      </c>
      <c r="E735" s="237" t="s">
        <v>1</v>
      </c>
      <c r="F735" s="238" t="s">
        <v>843</v>
      </c>
      <c r="G735" s="236"/>
      <c r="H735" s="239">
        <v>249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AT735" s="245" t="s">
        <v>145</v>
      </c>
      <c r="AU735" s="245" t="s">
        <v>143</v>
      </c>
      <c r="AV735" s="14" t="s">
        <v>143</v>
      </c>
      <c r="AW735" s="14" t="s">
        <v>30</v>
      </c>
      <c r="AX735" s="14" t="s">
        <v>77</v>
      </c>
      <c r="AY735" s="245" t="s">
        <v>136</v>
      </c>
    </row>
    <row r="736" spans="1:65" s="15" customFormat="1">
      <c r="B736" s="246"/>
      <c r="C736" s="247"/>
      <c r="D736" s="226" t="s">
        <v>145</v>
      </c>
      <c r="E736" s="248" t="s">
        <v>1</v>
      </c>
      <c r="F736" s="249" t="s">
        <v>151</v>
      </c>
      <c r="G736" s="247"/>
      <c r="H736" s="250">
        <v>877.9</v>
      </c>
      <c r="I736" s="251"/>
      <c r="J736" s="247"/>
      <c r="K736" s="247"/>
      <c r="L736" s="252"/>
      <c r="M736" s="253"/>
      <c r="N736" s="254"/>
      <c r="O736" s="254"/>
      <c r="P736" s="254"/>
      <c r="Q736" s="254"/>
      <c r="R736" s="254"/>
      <c r="S736" s="254"/>
      <c r="T736" s="255"/>
      <c r="AT736" s="256" t="s">
        <v>145</v>
      </c>
      <c r="AU736" s="256" t="s">
        <v>143</v>
      </c>
      <c r="AV736" s="15" t="s">
        <v>142</v>
      </c>
      <c r="AW736" s="15" t="s">
        <v>30</v>
      </c>
      <c r="AX736" s="15" t="s">
        <v>12</v>
      </c>
      <c r="AY736" s="256" t="s">
        <v>136</v>
      </c>
    </row>
    <row r="737" spans="1:65" s="2" customFormat="1" ht="16.5" customHeight="1">
      <c r="A737" s="36"/>
      <c r="B737" s="37"/>
      <c r="C737" s="268" t="s">
        <v>844</v>
      </c>
      <c r="D737" s="268" t="s">
        <v>828</v>
      </c>
      <c r="E737" s="269" t="s">
        <v>845</v>
      </c>
      <c r="F737" s="270" t="s">
        <v>846</v>
      </c>
      <c r="G737" s="271" t="s">
        <v>831</v>
      </c>
      <c r="H737" s="272">
        <v>2194.75</v>
      </c>
      <c r="I737" s="273"/>
      <c r="J737" s="272">
        <f>ROUND(I737*H737,3)</f>
        <v>0</v>
      </c>
      <c r="K737" s="274"/>
      <c r="L737" s="275"/>
      <c r="M737" s="276" t="s">
        <v>1</v>
      </c>
      <c r="N737" s="277" t="s">
        <v>43</v>
      </c>
      <c r="O737" s="73"/>
      <c r="P737" s="220">
        <f>O737*H737</f>
        <v>0</v>
      </c>
      <c r="Q737" s="220">
        <v>1E-3</v>
      </c>
      <c r="R737" s="220">
        <f>Q737*H737</f>
        <v>2.19475</v>
      </c>
      <c r="S737" s="220">
        <v>0</v>
      </c>
      <c r="T737" s="221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222" t="s">
        <v>395</v>
      </c>
      <c r="AT737" s="222" t="s">
        <v>828</v>
      </c>
      <c r="AU737" s="222" t="s">
        <v>143</v>
      </c>
      <c r="AY737" s="18" t="s">
        <v>136</v>
      </c>
      <c r="BE737" s="110">
        <f>IF(N737="základná",J737,0)</f>
        <v>0</v>
      </c>
      <c r="BF737" s="110">
        <f>IF(N737="znížená",J737,0)</f>
        <v>0</v>
      </c>
      <c r="BG737" s="110">
        <f>IF(N737="zákl. prenesená",J737,0)</f>
        <v>0</v>
      </c>
      <c r="BH737" s="110">
        <f>IF(N737="zníž. prenesená",J737,0)</f>
        <v>0</v>
      </c>
      <c r="BI737" s="110">
        <f>IF(N737="nulová",J737,0)</f>
        <v>0</v>
      </c>
      <c r="BJ737" s="18" t="s">
        <v>143</v>
      </c>
      <c r="BK737" s="223">
        <f>ROUND(I737*H737,3)</f>
        <v>0</v>
      </c>
      <c r="BL737" s="18" t="s">
        <v>301</v>
      </c>
      <c r="BM737" s="222" t="s">
        <v>847</v>
      </c>
    </row>
    <row r="738" spans="1:65" s="14" customFormat="1">
      <c r="B738" s="235"/>
      <c r="C738" s="236"/>
      <c r="D738" s="226" t="s">
        <v>145</v>
      </c>
      <c r="E738" s="237" t="s">
        <v>1</v>
      </c>
      <c r="F738" s="238" t="s">
        <v>848</v>
      </c>
      <c r="G738" s="236"/>
      <c r="H738" s="239">
        <v>877.9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AT738" s="245" t="s">
        <v>145</v>
      </c>
      <c r="AU738" s="245" t="s">
        <v>143</v>
      </c>
      <c r="AV738" s="14" t="s">
        <v>143</v>
      </c>
      <c r="AW738" s="14" t="s">
        <v>30</v>
      </c>
      <c r="AX738" s="14" t="s">
        <v>12</v>
      </c>
      <c r="AY738" s="245" t="s">
        <v>136</v>
      </c>
    </row>
    <row r="739" spans="1:65" s="14" customFormat="1">
      <c r="B739" s="235"/>
      <c r="C739" s="236"/>
      <c r="D739" s="226" t="s">
        <v>145</v>
      </c>
      <c r="E739" s="236"/>
      <c r="F739" s="238" t="s">
        <v>849</v>
      </c>
      <c r="G739" s="236"/>
      <c r="H739" s="239">
        <v>2194.75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AT739" s="245" t="s">
        <v>145</v>
      </c>
      <c r="AU739" s="245" t="s">
        <v>143</v>
      </c>
      <c r="AV739" s="14" t="s">
        <v>143</v>
      </c>
      <c r="AW739" s="14" t="s">
        <v>4</v>
      </c>
      <c r="AX739" s="14" t="s">
        <v>12</v>
      </c>
      <c r="AY739" s="245" t="s">
        <v>136</v>
      </c>
    </row>
    <row r="740" spans="1:65" s="2" customFormat="1" ht="16.5" customHeight="1">
      <c r="A740" s="36"/>
      <c r="B740" s="37"/>
      <c r="C740" s="211" t="s">
        <v>850</v>
      </c>
      <c r="D740" s="211" t="s">
        <v>138</v>
      </c>
      <c r="E740" s="212" t="s">
        <v>851</v>
      </c>
      <c r="F740" s="213" t="s">
        <v>852</v>
      </c>
      <c r="G740" s="214" t="s">
        <v>141</v>
      </c>
      <c r="H740" s="215">
        <v>2852.1</v>
      </c>
      <c r="I740" s="216"/>
      <c r="J740" s="215">
        <f>ROUND(I740*H740,3)</f>
        <v>0</v>
      </c>
      <c r="K740" s="217"/>
      <c r="L740" s="39"/>
      <c r="M740" s="218" t="s">
        <v>1</v>
      </c>
      <c r="N740" s="219" t="s">
        <v>43</v>
      </c>
      <c r="O740" s="73"/>
      <c r="P740" s="220">
        <f>O740*H740</f>
        <v>0</v>
      </c>
      <c r="Q740" s="220">
        <v>1E-3</v>
      </c>
      <c r="R740" s="220">
        <f>Q740*H740</f>
        <v>2.8521000000000001</v>
      </c>
      <c r="S740" s="220">
        <v>0</v>
      </c>
      <c r="T740" s="221">
        <f>S740*H740</f>
        <v>0</v>
      </c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R740" s="222" t="s">
        <v>301</v>
      </c>
      <c r="AT740" s="222" t="s">
        <v>138</v>
      </c>
      <c r="AU740" s="222" t="s">
        <v>143</v>
      </c>
      <c r="AY740" s="18" t="s">
        <v>136</v>
      </c>
      <c r="BE740" s="110">
        <f>IF(N740="základná",J740,0)</f>
        <v>0</v>
      </c>
      <c r="BF740" s="110">
        <f>IF(N740="znížená",J740,0)</f>
        <v>0</v>
      </c>
      <c r="BG740" s="110">
        <f>IF(N740="zákl. prenesená",J740,0)</f>
        <v>0</v>
      </c>
      <c r="BH740" s="110">
        <f>IF(N740="zníž. prenesená",J740,0)</f>
        <v>0</v>
      </c>
      <c r="BI740" s="110">
        <f>IF(N740="nulová",J740,0)</f>
        <v>0</v>
      </c>
      <c r="BJ740" s="18" t="s">
        <v>143</v>
      </c>
      <c r="BK740" s="223">
        <f>ROUND(I740*H740,3)</f>
        <v>0</v>
      </c>
      <c r="BL740" s="18" t="s">
        <v>301</v>
      </c>
      <c r="BM740" s="222" t="s">
        <v>853</v>
      </c>
    </row>
    <row r="741" spans="1:65" s="13" customFormat="1">
      <c r="B741" s="224"/>
      <c r="C741" s="225"/>
      <c r="D741" s="226" t="s">
        <v>145</v>
      </c>
      <c r="E741" s="227" t="s">
        <v>1</v>
      </c>
      <c r="F741" s="228" t="s">
        <v>854</v>
      </c>
      <c r="G741" s="225"/>
      <c r="H741" s="227" t="s">
        <v>1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AT741" s="234" t="s">
        <v>145</v>
      </c>
      <c r="AU741" s="234" t="s">
        <v>143</v>
      </c>
      <c r="AV741" s="13" t="s">
        <v>12</v>
      </c>
      <c r="AW741" s="13" t="s">
        <v>30</v>
      </c>
      <c r="AX741" s="13" t="s">
        <v>77</v>
      </c>
      <c r="AY741" s="234" t="s">
        <v>136</v>
      </c>
    </row>
    <row r="742" spans="1:65" s="14" customFormat="1">
      <c r="B742" s="235"/>
      <c r="C742" s="236"/>
      <c r="D742" s="226" t="s">
        <v>145</v>
      </c>
      <c r="E742" s="237" t="s">
        <v>1</v>
      </c>
      <c r="F742" s="238" t="s">
        <v>480</v>
      </c>
      <c r="G742" s="236"/>
      <c r="H742" s="239">
        <v>306.60000000000002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AT742" s="245" t="s">
        <v>145</v>
      </c>
      <c r="AU742" s="245" t="s">
        <v>143</v>
      </c>
      <c r="AV742" s="14" t="s">
        <v>143</v>
      </c>
      <c r="AW742" s="14" t="s">
        <v>30</v>
      </c>
      <c r="AX742" s="14" t="s">
        <v>77</v>
      </c>
      <c r="AY742" s="245" t="s">
        <v>136</v>
      </c>
    </row>
    <row r="743" spans="1:65" s="14" customFormat="1">
      <c r="B743" s="235"/>
      <c r="C743" s="236"/>
      <c r="D743" s="226" t="s">
        <v>145</v>
      </c>
      <c r="E743" s="237" t="s">
        <v>1</v>
      </c>
      <c r="F743" s="238" t="s">
        <v>855</v>
      </c>
      <c r="G743" s="236"/>
      <c r="H743" s="239">
        <v>706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AT743" s="245" t="s">
        <v>145</v>
      </c>
      <c r="AU743" s="245" t="s">
        <v>143</v>
      </c>
      <c r="AV743" s="14" t="s">
        <v>143</v>
      </c>
      <c r="AW743" s="14" t="s">
        <v>30</v>
      </c>
      <c r="AX743" s="14" t="s">
        <v>77</v>
      </c>
      <c r="AY743" s="245" t="s">
        <v>136</v>
      </c>
    </row>
    <row r="744" spans="1:65" s="14" customFormat="1">
      <c r="B744" s="235"/>
      <c r="C744" s="236"/>
      <c r="D744" s="226" t="s">
        <v>145</v>
      </c>
      <c r="E744" s="237" t="s">
        <v>1</v>
      </c>
      <c r="F744" s="238" t="s">
        <v>856</v>
      </c>
      <c r="G744" s="236"/>
      <c r="H744" s="239">
        <v>720.5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AT744" s="245" t="s">
        <v>145</v>
      </c>
      <c r="AU744" s="245" t="s">
        <v>143</v>
      </c>
      <c r="AV744" s="14" t="s">
        <v>143</v>
      </c>
      <c r="AW744" s="14" t="s">
        <v>30</v>
      </c>
      <c r="AX744" s="14" t="s">
        <v>77</v>
      </c>
      <c r="AY744" s="245" t="s">
        <v>136</v>
      </c>
    </row>
    <row r="745" spans="1:65" s="14" customFormat="1">
      <c r="B745" s="235"/>
      <c r="C745" s="236"/>
      <c r="D745" s="226" t="s">
        <v>145</v>
      </c>
      <c r="E745" s="237" t="s">
        <v>1</v>
      </c>
      <c r="F745" s="238" t="s">
        <v>857</v>
      </c>
      <c r="G745" s="236"/>
      <c r="H745" s="239">
        <v>955</v>
      </c>
      <c r="I745" s="240"/>
      <c r="J745" s="236"/>
      <c r="K745" s="236"/>
      <c r="L745" s="241"/>
      <c r="M745" s="242"/>
      <c r="N745" s="243"/>
      <c r="O745" s="243"/>
      <c r="P745" s="243"/>
      <c r="Q745" s="243"/>
      <c r="R745" s="243"/>
      <c r="S745" s="243"/>
      <c r="T745" s="244"/>
      <c r="AT745" s="245" t="s">
        <v>145</v>
      </c>
      <c r="AU745" s="245" t="s">
        <v>143</v>
      </c>
      <c r="AV745" s="14" t="s">
        <v>143</v>
      </c>
      <c r="AW745" s="14" t="s">
        <v>30</v>
      </c>
      <c r="AX745" s="14" t="s">
        <v>77</v>
      </c>
      <c r="AY745" s="245" t="s">
        <v>136</v>
      </c>
    </row>
    <row r="746" spans="1:65" s="14" customFormat="1">
      <c r="B746" s="235"/>
      <c r="C746" s="236"/>
      <c r="D746" s="226" t="s">
        <v>145</v>
      </c>
      <c r="E746" s="237" t="s">
        <v>1</v>
      </c>
      <c r="F746" s="238" t="s">
        <v>479</v>
      </c>
      <c r="G746" s="236"/>
      <c r="H746" s="239">
        <v>164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AT746" s="245" t="s">
        <v>145</v>
      </c>
      <c r="AU746" s="245" t="s">
        <v>143</v>
      </c>
      <c r="AV746" s="14" t="s">
        <v>143</v>
      </c>
      <c r="AW746" s="14" t="s">
        <v>30</v>
      </c>
      <c r="AX746" s="14" t="s">
        <v>77</v>
      </c>
      <c r="AY746" s="245" t="s">
        <v>136</v>
      </c>
    </row>
    <row r="747" spans="1:65" s="15" customFormat="1">
      <c r="B747" s="246"/>
      <c r="C747" s="247"/>
      <c r="D747" s="226" t="s">
        <v>145</v>
      </c>
      <c r="E747" s="248" t="s">
        <v>1</v>
      </c>
      <c r="F747" s="249" t="s">
        <v>151</v>
      </c>
      <c r="G747" s="247"/>
      <c r="H747" s="250">
        <v>2852.1</v>
      </c>
      <c r="I747" s="251"/>
      <c r="J747" s="247"/>
      <c r="K747" s="247"/>
      <c r="L747" s="252"/>
      <c r="M747" s="253"/>
      <c r="N747" s="254"/>
      <c r="O747" s="254"/>
      <c r="P747" s="254"/>
      <c r="Q747" s="254"/>
      <c r="R747" s="254"/>
      <c r="S747" s="254"/>
      <c r="T747" s="255"/>
      <c r="AT747" s="256" t="s">
        <v>145</v>
      </c>
      <c r="AU747" s="256" t="s">
        <v>143</v>
      </c>
      <c r="AV747" s="15" t="s">
        <v>142</v>
      </c>
      <c r="AW747" s="15" t="s">
        <v>30</v>
      </c>
      <c r="AX747" s="15" t="s">
        <v>12</v>
      </c>
      <c r="AY747" s="256" t="s">
        <v>136</v>
      </c>
    </row>
    <row r="748" spans="1:65" s="2" customFormat="1" ht="16.5" customHeight="1">
      <c r="A748" s="36"/>
      <c r="B748" s="37"/>
      <c r="C748" s="211" t="s">
        <v>858</v>
      </c>
      <c r="D748" s="211" t="s">
        <v>138</v>
      </c>
      <c r="E748" s="212" t="s">
        <v>859</v>
      </c>
      <c r="F748" s="213" t="s">
        <v>860</v>
      </c>
      <c r="G748" s="214" t="s">
        <v>141</v>
      </c>
      <c r="H748" s="215">
        <v>193.6</v>
      </c>
      <c r="I748" s="216"/>
      <c r="J748" s="215">
        <f>ROUND(I748*H748,3)</f>
        <v>0</v>
      </c>
      <c r="K748" s="217"/>
      <c r="L748" s="39"/>
      <c r="M748" s="218" t="s">
        <v>1</v>
      </c>
      <c r="N748" s="219" t="s">
        <v>43</v>
      </c>
      <c r="O748" s="73"/>
      <c r="P748" s="220">
        <f>O748*H748</f>
        <v>0</v>
      </c>
      <c r="Q748" s="220">
        <v>1E-3</v>
      </c>
      <c r="R748" s="220">
        <f>Q748*H748</f>
        <v>0.19359999999999999</v>
      </c>
      <c r="S748" s="220">
        <v>0</v>
      </c>
      <c r="T748" s="221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222" t="s">
        <v>301</v>
      </c>
      <c r="AT748" s="222" t="s">
        <v>138</v>
      </c>
      <c r="AU748" s="222" t="s">
        <v>143</v>
      </c>
      <c r="AY748" s="18" t="s">
        <v>136</v>
      </c>
      <c r="BE748" s="110">
        <f>IF(N748="základná",J748,0)</f>
        <v>0</v>
      </c>
      <c r="BF748" s="110">
        <f>IF(N748="znížená",J748,0)</f>
        <v>0</v>
      </c>
      <c r="BG748" s="110">
        <f>IF(N748="zákl. prenesená",J748,0)</f>
        <v>0</v>
      </c>
      <c r="BH748" s="110">
        <f>IF(N748="zníž. prenesená",J748,0)</f>
        <v>0</v>
      </c>
      <c r="BI748" s="110">
        <f>IF(N748="nulová",J748,0)</f>
        <v>0</v>
      </c>
      <c r="BJ748" s="18" t="s">
        <v>143</v>
      </c>
      <c r="BK748" s="223">
        <f>ROUND(I748*H748,3)</f>
        <v>0</v>
      </c>
      <c r="BL748" s="18" t="s">
        <v>301</v>
      </c>
      <c r="BM748" s="222" t="s">
        <v>861</v>
      </c>
    </row>
    <row r="749" spans="1:65" s="13" customFormat="1">
      <c r="B749" s="224"/>
      <c r="C749" s="225"/>
      <c r="D749" s="226" t="s">
        <v>145</v>
      </c>
      <c r="E749" s="227" t="s">
        <v>1</v>
      </c>
      <c r="F749" s="228" t="s">
        <v>862</v>
      </c>
      <c r="G749" s="225"/>
      <c r="H749" s="227" t="s">
        <v>1</v>
      </c>
      <c r="I749" s="229"/>
      <c r="J749" s="225"/>
      <c r="K749" s="225"/>
      <c r="L749" s="230"/>
      <c r="M749" s="231"/>
      <c r="N749" s="232"/>
      <c r="O749" s="232"/>
      <c r="P749" s="232"/>
      <c r="Q749" s="232"/>
      <c r="R749" s="232"/>
      <c r="S749" s="232"/>
      <c r="T749" s="233"/>
      <c r="AT749" s="234" t="s">
        <v>145</v>
      </c>
      <c r="AU749" s="234" t="s">
        <v>143</v>
      </c>
      <c r="AV749" s="13" t="s">
        <v>12</v>
      </c>
      <c r="AW749" s="13" t="s">
        <v>30</v>
      </c>
      <c r="AX749" s="13" t="s">
        <v>77</v>
      </c>
      <c r="AY749" s="234" t="s">
        <v>136</v>
      </c>
    </row>
    <row r="750" spans="1:65" s="14" customFormat="1">
      <c r="B750" s="235"/>
      <c r="C750" s="236"/>
      <c r="D750" s="226" t="s">
        <v>145</v>
      </c>
      <c r="E750" s="237" t="s">
        <v>1</v>
      </c>
      <c r="F750" s="238" t="s">
        <v>863</v>
      </c>
      <c r="G750" s="236"/>
      <c r="H750" s="239">
        <v>11.2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AT750" s="245" t="s">
        <v>145</v>
      </c>
      <c r="AU750" s="245" t="s">
        <v>143</v>
      </c>
      <c r="AV750" s="14" t="s">
        <v>143</v>
      </c>
      <c r="AW750" s="14" t="s">
        <v>30</v>
      </c>
      <c r="AX750" s="14" t="s">
        <v>77</v>
      </c>
      <c r="AY750" s="245" t="s">
        <v>136</v>
      </c>
    </row>
    <row r="751" spans="1:65" s="14" customFormat="1">
      <c r="B751" s="235"/>
      <c r="C751" s="236"/>
      <c r="D751" s="226" t="s">
        <v>145</v>
      </c>
      <c r="E751" s="237" t="s">
        <v>1</v>
      </c>
      <c r="F751" s="238" t="s">
        <v>640</v>
      </c>
      <c r="G751" s="236"/>
      <c r="H751" s="239">
        <v>36</v>
      </c>
      <c r="I751" s="240"/>
      <c r="J751" s="236"/>
      <c r="K751" s="236"/>
      <c r="L751" s="241"/>
      <c r="M751" s="242"/>
      <c r="N751" s="243"/>
      <c r="O751" s="243"/>
      <c r="P751" s="243"/>
      <c r="Q751" s="243"/>
      <c r="R751" s="243"/>
      <c r="S751" s="243"/>
      <c r="T751" s="244"/>
      <c r="AT751" s="245" t="s">
        <v>145</v>
      </c>
      <c r="AU751" s="245" t="s">
        <v>143</v>
      </c>
      <c r="AV751" s="14" t="s">
        <v>143</v>
      </c>
      <c r="AW751" s="14" t="s">
        <v>30</v>
      </c>
      <c r="AX751" s="14" t="s">
        <v>77</v>
      </c>
      <c r="AY751" s="245" t="s">
        <v>136</v>
      </c>
    </row>
    <row r="752" spans="1:65" s="14" customFormat="1">
      <c r="B752" s="235"/>
      <c r="C752" s="236"/>
      <c r="D752" s="226" t="s">
        <v>145</v>
      </c>
      <c r="E752" s="237" t="s">
        <v>1</v>
      </c>
      <c r="F752" s="238" t="s">
        <v>641</v>
      </c>
      <c r="G752" s="236"/>
      <c r="H752" s="239">
        <v>52.8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AT752" s="245" t="s">
        <v>145</v>
      </c>
      <c r="AU752" s="245" t="s">
        <v>143</v>
      </c>
      <c r="AV752" s="14" t="s">
        <v>143</v>
      </c>
      <c r="AW752" s="14" t="s">
        <v>30</v>
      </c>
      <c r="AX752" s="14" t="s">
        <v>77</v>
      </c>
      <c r="AY752" s="245" t="s">
        <v>136</v>
      </c>
    </row>
    <row r="753" spans="1:65" s="14" customFormat="1">
      <c r="B753" s="235"/>
      <c r="C753" s="236"/>
      <c r="D753" s="226" t="s">
        <v>145</v>
      </c>
      <c r="E753" s="237" t="s">
        <v>1</v>
      </c>
      <c r="F753" s="238" t="s">
        <v>864</v>
      </c>
      <c r="G753" s="236"/>
      <c r="H753" s="239">
        <v>93.6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AT753" s="245" t="s">
        <v>145</v>
      </c>
      <c r="AU753" s="245" t="s">
        <v>143</v>
      </c>
      <c r="AV753" s="14" t="s">
        <v>143</v>
      </c>
      <c r="AW753" s="14" t="s">
        <v>30</v>
      </c>
      <c r="AX753" s="14" t="s">
        <v>77</v>
      </c>
      <c r="AY753" s="245" t="s">
        <v>136</v>
      </c>
    </row>
    <row r="754" spans="1:65" s="15" customFormat="1">
      <c r="B754" s="246"/>
      <c r="C754" s="247"/>
      <c r="D754" s="226" t="s">
        <v>145</v>
      </c>
      <c r="E754" s="248" t="s">
        <v>1</v>
      </c>
      <c r="F754" s="249" t="s">
        <v>151</v>
      </c>
      <c r="G754" s="247"/>
      <c r="H754" s="250">
        <v>193.6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AT754" s="256" t="s">
        <v>145</v>
      </c>
      <c r="AU754" s="256" t="s">
        <v>143</v>
      </c>
      <c r="AV754" s="15" t="s">
        <v>142</v>
      </c>
      <c r="AW754" s="15" t="s">
        <v>30</v>
      </c>
      <c r="AX754" s="15" t="s">
        <v>12</v>
      </c>
      <c r="AY754" s="256" t="s">
        <v>136</v>
      </c>
    </row>
    <row r="755" spans="1:65" s="2" customFormat="1" ht="22.8">
      <c r="A755" s="36"/>
      <c r="B755" s="37"/>
      <c r="C755" s="211" t="s">
        <v>865</v>
      </c>
      <c r="D755" s="211" t="s">
        <v>138</v>
      </c>
      <c r="E755" s="212" t="s">
        <v>866</v>
      </c>
      <c r="F755" s="213" t="s">
        <v>867</v>
      </c>
      <c r="G755" s="214" t="s">
        <v>141</v>
      </c>
      <c r="H755" s="215">
        <v>913.5</v>
      </c>
      <c r="I755" s="216"/>
      <c r="J755" s="215">
        <f>ROUND(I755*H755,3)</f>
        <v>0</v>
      </c>
      <c r="K755" s="217"/>
      <c r="L755" s="39"/>
      <c r="M755" s="218" t="s">
        <v>1</v>
      </c>
      <c r="N755" s="219" t="s">
        <v>43</v>
      </c>
      <c r="O755" s="73"/>
      <c r="P755" s="220">
        <f>O755*H755</f>
        <v>0</v>
      </c>
      <c r="Q755" s="220">
        <v>2E-3</v>
      </c>
      <c r="R755" s="220">
        <f>Q755*H755</f>
        <v>1.827</v>
      </c>
      <c r="S755" s="220">
        <v>0</v>
      </c>
      <c r="T755" s="221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222" t="s">
        <v>301</v>
      </c>
      <c r="AT755" s="222" t="s">
        <v>138</v>
      </c>
      <c r="AU755" s="222" t="s">
        <v>143</v>
      </c>
      <c r="AY755" s="18" t="s">
        <v>136</v>
      </c>
      <c r="BE755" s="110">
        <f>IF(N755="základná",J755,0)</f>
        <v>0</v>
      </c>
      <c r="BF755" s="110">
        <f>IF(N755="znížená",J755,0)</f>
        <v>0</v>
      </c>
      <c r="BG755" s="110">
        <f>IF(N755="zákl. prenesená",J755,0)</f>
        <v>0</v>
      </c>
      <c r="BH755" s="110">
        <f>IF(N755="zníž. prenesená",J755,0)</f>
        <v>0</v>
      </c>
      <c r="BI755" s="110">
        <f>IF(N755="nulová",J755,0)</f>
        <v>0</v>
      </c>
      <c r="BJ755" s="18" t="s">
        <v>143</v>
      </c>
      <c r="BK755" s="223">
        <f>ROUND(I755*H755,3)</f>
        <v>0</v>
      </c>
      <c r="BL755" s="18" t="s">
        <v>301</v>
      </c>
      <c r="BM755" s="222" t="s">
        <v>868</v>
      </c>
    </row>
    <row r="756" spans="1:65" s="13" customFormat="1">
      <c r="B756" s="224"/>
      <c r="C756" s="225"/>
      <c r="D756" s="226" t="s">
        <v>145</v>
      </c>
      <c r="E756" s="227" t="s">
        <v>1</v>
      </c>
      <c r="F756" s="228" t="s">
        <v>869</v>
      </c>
      <c r="G756" s="225"/>
      <c r="H756" s="227" t="s">
        <v>1</v>
      </c>
      <c r="I756" s="229"/>
      <c r="J756" s="225"/>
      <c r="K756" s="225"/>
      <c r="L756" s="230"/>
      <c r="M756" s="231"/>
      <c r="N756" s="232"/>
      <c r="O756" s="232"/>
      <c r="P756" s="232"/>
      <c r="Q756" s="232"/>
      <c r="R756" s="232"/>
      <c r="S756" s="232"/>
      <c r="T756" s="233"/>
      <c r="AT756" s="234" t="s">
        <v>145</v>
      </c>
      <c r="AU756" s="234" t="s">
        <v>143</v>
      </c>
      <c r="AV756" s="13" t="s">
        <v>12</v>
      </c>
      <c r="AW756" s="13" t="s">
        <v>30</v>
      </c>
      <c r="AX756" s="13" t="s">
        <v>77</v>
      </c>
      <c r="AY756" s="234" t="s">
        <v>136</v>
      </c>
    </row>
    <row r="757" spans="1:65" s="14" customFormat="1">
      <c r="B757" s="235"/>
      <c r="C757" s="236"/>
      <c r="D757" s="226" t="s">
        <v>145</v>
      </c>
      <c r="E757" s="237" t="s">
        <v>1</v>
      </c>
      <c r="F757" s="238" t="s">
        <v>870</v>
      </c>
      <c r="G757" s="236"/>
      <c r="H757" s="239">
        <v>54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AT757" s="245" t="s">
        <v>145</v>
      </c>
      <c r="AU757" s="245" t="s">
        <v>143</v>
      </c>
      <c r="AV757" s="14" t="s">
        <v>143</v>
      </c>
      <c r="AW757" s="14" t="s">
        <v>30</v>
      </c>
      <c r="AX757" s="14" t="s">
        <v>77</v>
      </c>
      <c r="AY757" s="245" t="s">
        <v>136</v>
      </c>
    </row>
    <row r="758" spans="1:65" s="14" customFormat="1">
      <c r="B758" s="235"/>
      <c r="C758" s="236"/>
      <c r="D758" s="226" t="s">
        <v>145</v>
      </c>
      <c r="E758" s="237" t="s">
        <v>1</v>
      </c>
      <c r="F758" s="238" t="s">
        <v>871</v>
      </c>
      <c r="G758" s="236"/>
      <c r="H758" s="239">
        <v>172.5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AT758" s="245" t="s">
        <v>145</v>
      </c>
      <c r="AU758" s="245" t="s">
        <v>143</v>
      </c>
      <c r="AV758" s="14" t="s">
        <v>143</v>
      </c>
      <c r="AW758" s="14" t="s">
        <v>30</v>
      </c>
      <c r="AX758" s="14" t="s">
        <v>77</v>
      </c>
      <c r="AY758" s="245" t="s">
        <v>136</v>
      </c>
    </row>
    <row r="759" spans="1:65" s="14" customFormat="1">
      <c r="B759" s="235"/>
      <c r="C759" s="236"/>
      <c r="D759" s="226" t="s">
        <v>145</v>
      </c>
      <c r="E759" s="237" t="s">
        <v>1</v>
      </c>
      <c r="F759" s="238" t="s">
        <v>872</v>
      </c>
      <c r="G759" s="236"/>
      <c r="H759" s="239">
        <v>274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AT759" s="245" t="s">
        <v>145</v>
      </c>
      <c r="AU759" s="245" t="s">
        <v>143</v>
      </c>
      <c r="AV759" s="14" t="s">
        <v>143</v>
      </c>
      <c r="AW759" s="14" t="s">
        <v>30</v>
      </c>
      <c r="AX759" s="14" t="s">
        <v>77</v>
      </c>
      <c r="AY759" s="245" t="s">
        <v>136</v>
      </c>
    </row>
    <row r="760" spans="1:65" s="14" customFormat="1">
      <c r="B760" s="235"/>
      <c r="C760" s="236"/>
      <c r="D760" s="226" t="s">
        <v>145</v>
      </c>
      <c r="E760" s="237" t="s">
        <v>1</v>
      </c>
      <c r="F760" s="238" t="s">
        <v>873</v>
      </c>
      <c r="G760" s="236"/>
      <c r="H760" s="239">
        <v>273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AT760" s="245" t="s">
        <v>145</v>
      </c>
      <c r="AU760" s="245" t="s">
        <v>143</v>
      </c>
      <c r="AV760" s="14" t="s">
        <v>143</v>
      </c>
      <c r="AW760" s="14" t="s">
        <v>30</v>
      </c>
      <c r="AX760" s="14" t="s">
        <v>77</v>
      </c>
      <c r="AY760" s="245" t="s">
        <v>136</v>
      </c>
    </row>
    <row r="761" spans="1:65" s="14" customFormat="1">
      <c r="B761" s="235"/>
      <c r="C761" s="236"/>
      <c r="D761" s="226" t="s">
        <v>145</v>
      </c>
      <c r="E761" s="237" t="s">
        <v>1</v>
      </c>
      <c r="F761" s="238" t="s">
        <v>874</v>
      </c>
      <c r="G761" s="236"/>
      <c r="H761" s="239">
        <v>140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AT761" s="245" t="s">
        <v>145</v>
      </c>
      <c r="AU761" s="245" t="s">
        <v>143</v>
      </c>
      <c r="AV761" s="14" t="s">
        <v>143</v>
      </c>
      <c r="AW761" s="14" t="s">
        <v>30</v>
      </c>
      <c r="AX761" s="14" t="s">
        <v>77</v>
      </c>
      <c r="AY761" s="245" t="s">
        <v>136</v>
      </c>
    </row>
    <row r="762" spans="1:65" s="15" customFormat="1">
      <c r="B762" s="246"/>
      <c r="C762" s="247"/>
      <c r="D762" s="226" t="s">
        <v>145</v>
      </c>
      <c r="E762" s="248" t="s">
        <v>1</v>
      </c>
      <c r="F762" s="249" t="s">
        <v>151</v>
      </c>
      <c r="G762" s="247"/>
      <c r="H762" s="250">
        <v>913.5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AT762" s="256" t="s">
        <v>145</v>
      </c>
      <c r="AU762" s="256" t="s">
        <v>143</v>
      </c>
      <c r="AV762" s="15" t="s">
        <v>142</v>
      </c>
      <c r="AW762" s="15" t="s">
        <v>30</v>
      </c>
      <c r="AX762" s="15" t="s">
        <v>12</v>
      </c>
      <c r="AY762" s="256" t="s">
        <v>136</v>
      </c>
    </row>
    <row r="763" spans="1:65" s="2" customFormat="1" ht="16.5" customHeight="1">
      <c r="A763" s="36"/>
      <c r="B763" s="37"/>
      <c r="C763" s="211" t="s">
        <v>875</v>
      </c>
      <c r="D763" s="211" t="s">
        <v>138</v>
      </c>
      <c r="E763" s="212" t="s">
        <v>876</v>
      </c>
      <c r="F763" s="213" t="s">
        <v>877</v>
      </c>
      <c r="G763" s="214" t="s">
        <v>878</v>
      </c>
      <c r="H763" s="216"/>
      <c r="I763" s="216"/>
      <c r="J763" s="215">
        <f>ROUND(I763*H763,3)</f>
        <v>0</v>
      </c>
      <c r="K763" s="217"/>
      <c r="L763" s="39"/>
      <c r="M763" s="218" t="s">
        <v>1</v>
      </c>
      <c r="N763" s="219" t="s">
        <v>43</v>
      </c>
      <c r="O763" s="73"/>
      <c r="P763" s="220">
        <f>O763*H763</f>
        <v>0</v>
      </c>
      <c r="Q763" s="220">
        <v>0</v>
      </c>
      <c r="R763" s="220">
        <f>Q763*H763</f>
        <v>0</v>
      </c>
      <c r="S763" s="220">
        <v>0</v>
      </c>
      <c r="T763" s="221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222" t="s">
        <v>301</v>
      </c>
      <c r="AT763" s="222" t="s">
        <v>138</v>
      </c>
      <c r="AU763" s="222" t="s">
        <v>143</v>
      </c>
      <c r="AY763" s="18" t="s">
        <v>136</v>
      </c>
      <c r="BE763" s="110">
        <f>IF(N763="základná",J763,0)</f>
        <v>0</v>
      </c>
      <c r="BF763" s="110">
        <f>IF(N763="znížená",J763,0)</f>
        <v>0</v>
      </c>
      <c r="BG763" s="110">
        <f>IF(N763="zákl. prenesená",J763,0)</f>
        <v>0</v>
      </c>
      <c r="BH763" s="110">
        <f>IF(N763="zníž. prenesená",J763,0)</f>
        <v>0</v>
      </c>
      <c r="BI763" s="110">
        <f>IF(N763="nulová",J763,0)</f>
        <v>0</v>
      </c>
      <c r="BJ763" s="18" t="s">
        <v>143</v>
      </c>
      <c r="BK763" s="223">
        <f>ROUND(I763*H763,3)</f>
        <v>0</v>
      </c>
      <c r="BL763" s="18" t="s">
        <v>301</v>
      </c>
      <c r="BM763" s="222" t="s">
        <v>879</v>
      </c>
    </row>
    <row r="764" spans="1:65" s="12" customFormat="1" ht="22.8" customHeight="1">
      <c r="B764" s="195"/>
      <c r="C764" s="196"/>
      <c r="D764" s="197" t="s">
        <v>76</v>
      </c>
      <c r="E764" s="209" t="s">
        <v>880</v>
      </c>
      <c r="F764" s="209" t="s">
        <v>881</v>
      </c>
      <c r="G764" s="196"/>
      <c r="H764" s="196"/>
      <c r="I764" s="199"/>
      <c r="J764" s="210">
        <f>BK764</f>
        <v>0</v>
      </c>
      <c r="K764" s="196"/>
      <c r="L764" s="201"/>
      <c r="M764" s="202"/>
      <c r="N764" s="203"/>
      <c r="O764" s="203"/>
      <c r="P764" s="204">
        <f>SUM(P765:P769)</f>
        <v>0</v>
      </c>
      <c r="Q764" s="203"/>
      <c r="R764" s="204">
        <f>SUM(R765:R769)</f>
        <v>0</v>
      </c>
      <c r="S764" s="203"/>
      <c r="T764" s="205">
        <f>SUM(T765:T769)</f>
        <v>0.18000000000000002</v>
      </c>
      <c r="AR764" s="206" t="s">
        <v>143</v>
      </c>
      <c r="AT764" s="207" t="s">
        <v>76</v>
      </c>
      <c r="AU764" s="207" t="s">
        <v>12</v>
      </c>
      <c r="AY764" s="206" t="s">
        <v>136</v>
      </c>
      <c r="BK764" s="208">
        <f>SUM(BK765:BK769)</f>
        <v>0</v>
      </c>
    </row>
    <row r="765" spans="1:65" s="2" customFormat="1" ht="11.4">
      <c r="A765" s="36"/>
      <c r="B765" s="37"/>
      <c r="C765" s="211" t="s">
        <v>882</v>
      </c>
      <c r="D765" s="211" t="s">
        <v>138</v>
      </c>
      <c r="E765" s="212" t="s">
        <v>883</v>
      </c>
      <c r="F765" s="213" t="s">
        <v>884</v>
      </c>
      <c r="G765" s="214" t="s">
        <v>141</v>
      </c>
      <c r="H765" s="215">
        <v>3600</v>
      </c>
      <c r="I765" s="216"/>
      <c r="J765" s="215">
        <f>ROUND(I765*H765,3)</f>
        <v>0</v>
      </c>
      <c r="K765" s="217"/>
      <c r="L765" s="39"/>
      <c r="M765" s="218" t="s">
        <v>1</v>
      </c>
      <c r="N765" s="219" t="s">
        <v>43</v>
      </c>
      <c r="O765" s="73"/>
      <c r="P765" s="220">
        <f>O765*H765</f>
        <v>0</v>
      </c>
      <c r="Q765" s="220">
        <v>0</v>
      </c>
      <c r="R765" s="220">
        <f>Q765*H765</f>
        <v>0</v>
      </c>
      <c r="S765" s="220">
        <v>0</v>
      </c>
      <c r="T765" s="221">
        <f>S765*H765</f>
        <v>0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222" t="s">
        <v>301</v>
      </c>
      <c r="AT765" s="222" t="s">
        <v>138</v>
      </c>
      <c r="AU765" s="222" t="s">
        <v>143</v>
      </c>
      <c r="AY765" s="18" t="s">
        <v>136</v>
      </c>
      <c r="BE765" s="110">
        <f>IF(N765="základná",J765,0)</f>
        <v>0</v>
      </c>
      <c r="BF765" s="110">
        <f>IF(N765="znížená",J765,0)</f>
        <v>0</v>
      </c>
      <c r="BG765" s="110">
        <f>IF(N765="zákl. prenesená",J765,0)</f>
        <v>0</v>
      </c>
      <c r="BH765" s="110">
        <f>IF(N765="zníž. prenesená",J765,0)</f>
        <v>0</v>
      </c>
      <c r="BI765" s="110">
        <f>IF(N765="nulová",J765,0)</f>
        <v>0</v>
      </c>
      <c r="BJ765" s="18" t="s">
        <v>143</v>
      </c>
      <c r="BK765" s="223">
        <f>ROUND(I765*H765,3)</f>
        <v>0</v>
      </c>
      <c r="BL765" s="18" t="s">
        <v>301</v>
      </c>
      <c r="BM765" s="222" t="s">
        <v>885</v>
      </c>
    </row>
    <row r="766" spans="1:65" s="2" customFormat="1" ht="16.5" customHeight="1">
      <c r="A766" s="36"/>
      <c r="B766" s="37"/>
      <c r="C766" s="211" t="s">
        <v>886</v>
      </c>
      <c r="D766" s="211" t="s">
        <v>138</v>
      </c>
      <c r="E766" s="212" t="s">
        <v>887</v>
      </c>
      <c r="F766" s="213" t="s">
        <v>888</v>
      </c>
      <c r="G766" s="214" t="s">
        <v>141</v>
      </c>
      <c r="H766" s="215">
        <v>3600</v>
      </c>
      <c r="I766" s="216"/>
      <c r="J766" s="215">
        <f>ROUND(I766*H766,3)</f>
        <v>0</v>
      </c>
      <c r="K766" s="217"/>
      <c r="L766" s="39"/>
      <c r="M766" s="218" t="s">
        <v>1</v>
      </c>
      <c r="N766" s="219" t="s">
        <v>43</v>
      </c>
      <c r="O766" s="73"/>
      <c r="P766" s="220">
        <f>O766*H766</f>
        <v>0</v>
      </c>
      <c r="Q766" s="220">
        <v>0</v>
      </c>
      <c r="R766" s="220">
        <f>Q766*H766</f>
        <v>0</v>
      </c>
      <c r="S766" s="220">
        <v>5.0000000000000002E-5</v>
      </c>
      <c r="T766" s="221">
        <f>S766*H766</f>
        <v>0.18000000000000002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222" t="s">
        <v>301</v>
      </c>
      <c r="AT766" s="222" t="s">
        <v>138</v>
      </c>
      <c r="AU766" s="222" t="s">
        <v>143</v>
      </c>
      <c r="AY766" s="18" t="s">
        <v>136</v>
      </c>
      <c r="BE766" s="110">
        <f>IF(N766="základná",J766,0)</f>
        <v>0</v>
      </c>
      <c r="BF766" s="110">
        <f>IF(N766="znížená",J766,0)</f>
        <v>0</v>
      </c>
      <c r="BG766" s="110">
        <f>IF(N766="zákl. prenesená",J766,0)</f>
        <v>0</v>
      </c>
      <c r="BH766" s="110">
        <f>IF(N766="zníž. prenesená",J766,0)</f>
        <v>0</v>
      </c>
      <c r="BI766" s="110">
        <f>IF(N766="nulová",J766,0)</f>
        <v>0</v>
      </c>
      <c r="BJ766" s="18" t="s">
        <v>143</v>
      </c>
      <c r="BK766" s="223">
        <f>ROUND(I766*H766,3)</f>
        <v>0</v>
      </c>
      <c r="BL766" s="18" t="s">
        <v>301</v>
      </c>
      <c r="BM766" s="222" t="s">
        <v>889</v>
      </c>
    </row>
    <row r="767" spans="1:65" s="14" customFormat="1">
      <c r="B767" s="235"/>
      <c r="C767" s="236"/>
      <c r="D767" s="226" t="s">
        <v>145</v>
      </c>
      <c r="E767" s="237" t="s">
        <v>1</v>
      </c>
      <c r="F767" s="238" t="s">
        <v>890</v>
      </c>
      <c r="G767" s="236"/>
      <c r="H767" s="239">
        <v>3600</v>
      </c>
      <c r="I767" s="240"/>
      <c r="J767" s="236"/>
      <c r="K767" s="236"/>
      <c r="L767" s="241"/>
      <c r="M767" s="242"/>
      <c r="N767" s="243"/>
      <c r="O767" s="243"/>
      <c r="P767" s="243"/>
      <c r="Q767" s="243"/>
      <c r="R767" s="243"/>
      <c r="S767" s="243"/>
      <c r="T767" s="244"/>
      <c r="AT767" s="245" t="s">
        <v>145</v>
      </c>
      <c r="AU767" s="245" t="s">
        <v>143</v>
      </c>
      <c r="AV767" s="14" t="s">
        <v>143</v>
      </c>
      <c r="AW767" s="14" t="s">
        <v>30</v>
      </c>
      <c r="AX767" s="14" t="s">
        <v>12</v>
      </c>
      <c r="AY767" s="245" t="s">
        <v>136</v>
      </c>
    </row>
    <row r="768" spans="1:65" s="2" customFormat="1" ht="21.75" customHeight="1">
      <c r="A768" s="36"/>
      <c r="B768" s="37"/>
      <c r="C768" s="211" t="s">
        <v>891</v>
      </c>
      <c r="D768" s="211" t="s">
        <v>138</v>
      </c>
      <c r="E768" s="212" t="s">
        <v>892</v>
      </c>
      <c r="F768" s="213" t="s">
        <v>893</v>
      </c>
      <c r="G768" s="214" t="s">
        <v>894</v>
      </c>
      <c r="H768" s="215">
        <v>24</v>
      </c>
      <c r="I768" s="216"/>
      <c r="J768" s="215">
        <f>ROUND(I768*H768,3)</f>
        <v>0</v>
      </c>
      <c r="K768" s="217"/>
      <c r="L768" s="39"/>
      <c r="M768" s="218" t="s">
        <v>1</v>
      </c>
      <c r="N768" s="219" t="s">
        <v>43</v>
      </c>
      <c r="O768" s="73"/>
      <c r="P768" s="220">
        <f>O768*H768</f>
        <v>0</v>
      </c>
      <c r="Q768" s="220">
        <v>0</v>
      </c>
      <c r="R768" s="220">
        <f>Q768*H768</f>
        <v>0</v>
      </c>
      <c r="S768" s="220">
        <v>0</v>
      </c>
      <c r="T768" s="221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222" t="s">
        <v>301</v>
      </c>
      <c r="AT768" s="222" t="s">
        <v>138</v>
      </c>
      <c r="AU768" s="222" t="s">
        <v>143</v>
      </c>
      <c r="AY768" s="18" t="s">
        <v>136</v>
      </c>
      <c r="BE768" s="110">
        <f>IF(N768="základná",J768,0)</f>
        <v>0</v>
      </c>
      <c r="BF768" s="110">
        <f>IF(N768="znížená",J768,0)</f>
        <v>0</v>
      </c>
      <c r="BG768" s="110">
        <f>IF(N768="zákl. prenesená",J768,0)</f>
        <v>0</v>
      </c>
      <c r="BH768" s="110">
        <f>IF(N768="zníž. prenesená",J768,0)</f>
        <v>0</v>
      </c>
      <c r="BI768" s="110">
        <f>IF(N768="nulová",J768,0)</f>
        <v>0</v>
      </c>
      <c r="BJ768" s="18" t="s">
        <v>143</v>
      </c>
      <c r="BK768" s="223">
        <f>ROUND(I768*H768,3)</f>
        <v>0</v>
      </c>
      <c r="BL768" s="18" t="s">
        <v>301</v>
      </c>
      <c r="BM768" s="222" t="s">
        <v>895</v>
      </c>
    </row>
    <row r="769" spans="1:65" s="2" customFormat="1" ht="16.5" customHeight="1">
      <c r="A769" s="36"/>
      <c r="B769" s="37"/>
      <c r="C769" s="211" t="s">
        <v>896</v>
      </c>
      <c r="D769" s="211" t="s">
        <v>138</v>
      </c>
      <c r="E769" s="212" t="s">
        <v>897</v>
      </c>
      <c r="F769" s="213" t="s">
        <v>898</v>
      </c>
      <c r="G769" s="214" t="s">
        <v>878</v>
      </c>
      <c r="H769" s="216"/>
      <c r="I769" s="216"/>
      <c r="J769" s="215">
        <f>ROUND(I769*H769,3)</f>
        <v>0</v>
      </c>
      <c r="K769" s="217"/>
      <c r="L769" s="39"/>
      <c r="M769" s="218" t="s">
        <v>1</v>
      </c>
      <c r="N769" s="219" t="s">
        <v>43</v>
      </c>
      <c r="O769" s="73"/>
      <c r="P769" s="220">
        <f>O769*H769</f>
        <v>0</v>
      </c>
      <c r="Q769" s="220">
        <v>0</v>
      </c>
      <c r="R769" s="220">
        <f>Q769*H769</f>
        <v>0</v>
      </c>
      <c r="S769" s="220">
        <v>0</v>
      </c>
      <c r="T769" s="221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222" t="s">
        <v>301</v>
      </c>
      <c r="AT769" s="222" t="s">
        <v>138</v>
      </c>
      <c r="AU769" s="222" t="s">
        <v>143</v>
      </c>
      <c r="AY769" s="18" t="s">
        <v>136</v>
      </c>
      <c r="BE769" s="110">
        <f>IF(N769="základná",J769,0)</f>
        <v>0</v>
      </c>
      <c r="BF769" s="110">
        <f>IF(N769="znížená",J769,0)</f>
        <v>0</v>
      </c>
      <c r="BG769" s="110">
        <f>IF(N769="zákl. prenesená",J769,0)</f>
        <v>0</v>
      </c>
      <c r="BH769" s="110">
        <f>IF(N769="zníž. prenesená",J769,0)</f>
        <v>0</v>
      </c>
      <c r="BI769" s="110">
        <f>IF(N769="nulová",J769,0)</f>
        <v>0</v>
      </c>
      <c r="BJ769" s="18" t="s">
        <v>143</v>
      </c>
      <c r="BK769" s="223">
        <f>ROUND(I769*H769,3)</f>
        <v>0</v>
      </c>
      <c r="BL769" s="18" t="s">
        <v>301</v>
      </c>
      <c r="BM769" s="222" t="s">
        <v>899</v>
      </c>
    </row>
    <row r="770" spans="1:65" s="12" customFormat="1" ht="22.8" customHeight="1">
      <c r="B770" s="195"/>
      <c r="C770" s="196"/>
      <c r="D770" s="197" t="s">
        <v>76</v>
      </c>
      <c r="E770" s="209" t="s">
        <v>900</v>
      </c>
      <c r="F770" s="209" t="s">
        <v>901</v>
      </c>
      <c r="G770" s="196"/>
      <c r="H770" s="196"/>
      <c r="I770" s="199"/>
      <c r="J770" s="210">
        <f>BK770</f>
        <v>0</v>
      </c>
      <c r="K770" s="196"/>
      <c r="L770" s="201"/>
      <c r="M770" s="202"/>
      <c r="N770" s="203"/>
      <c r="O770" s="203"/>
      <c r="P770" s="204">
        <f>SUM(P771:P789)</f>
        <v>0</v>
      </c>
      <c r="Q770" s="203"/>
      <c r="R770" s="204">
        <f>SUM(R771:R789)</f>
        <v>7.3520000000000002E-2</v>
      </c>
      <c r="S770" s="203"/>
      <c r="T770" s="205">
        <f>SUM(T771:T789)</f>
        <v>0.33072000000000001</v>
      </c>
      <c r="AR770" s="206" t="s">
        <v>143</v>
      </c>
      <c r="AT770" s="207" t="s">
        <v>76</v>
      </c>
      <c r="AU770" s="207" t="s">
        <v>12</v>
      </c>
      <c r="AY770" s="206" t="s">
        <v>136</v>
      </c>
      <c r="BK770" s="208">
        <f>SUM(BK771:BK789)</f>
        <v>0</v>
      </c>
    </row>
    <row r="771" spans="1:65" s="2" customFormat="1" ht="11.4">
      <c r="A771" s="36"/>
      <c r="B771" s="37"/>
      <c r="C771" s="211" t="s">
        <v>902</v>
      </c>
      <c r="D771" s="211" t="s">
        <v>138</v>
      </c>
      <c r="E771" s="212" t="s">
        <v>903</v>
      </c>
      <c r="F771" s="213" t="s">
        <v>904</v>
      </c>
      <c r="G771" s="214" t="s">
        <v>905</v>
      </c>
      <c r="H771" s="215">
        <v>12</v>
      </c>
      <c r="I771" s="216"/>
      <c r="J771" s="215">
        <f>ROUND(I771*H771,3)</f>
        <v>0</v>
      </c>
      <c r="K771" s="217"/>
      <c r="L771" s="39"/>
      <c r="M771" s="218" t="s">
        <v>1</v>
      </c>
      <c r="N771" s="219" t="s">
        <v>43</v>
      </c>
      <c r="O771" s="73"/>
      <c r="P771" s="220">
        <f>O771*H771</f>
        <v>0</v>
      </c>
      <c r="Q771" s="220">
        <v>0</v>
      </c>
      <c r="R771" s="220">
        <f>Q771*H771</f>
        <v>0</v>
      </c>
      <c r="S771" s="220">
        <v>2.7560000000000001E-2</v>
      </c>
      <c r="T771" s="221">
        <f>S771*H771</f>
        <v>0.33072000000000001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222" t="s">
        <v>301</v>
      </c>
      <c r="AT771" s="222" t="s">
        <v>138</v>
      </c>
      <c r="AU771" s="222" t="s">
        <v>143</v>
      </c>
      <c r="AY771" s="18" t="s">
        <v>136</v>
      </c>
      <c r="BE771" s="110">
        <f>IF(N771="základná",J771,0)</f>
        <v>0</v>
      </c>
      <c r="BF771" s="110">
        <f>IF(N771="znížená",J771,0)</f>
        <v>0</v>
      </c>
      <c r="BG771" s="110">
        <f>IF(N771="zákl. prenesená",J771,0)</f>
        <v>0</v>
      </c>
      <c r="BH771" s="110">
        <f>IF(N771="zníž. prenesená",J771,0)</f>
        <v>0</v>
      </c>
      <c r="BI771" s="110">
        <f>IF(N771="nulová",J771,0)</f>
        <v>0</v>
      </c>
      <c r="BJ771" s="18" t="s">
        <v>143</v>
      </c>
      <c r="BK771" s="223">
        <f>ROUND(I771*H771,3)</f>
        <v>0</v>
      </c>
      <c r="BL771" s="18" t="s">
        <v>301</v>
      </c>
      <c r="BM771" s="222" t="s">
        <v>906</v>
      </c>
    </row>
    <row r="772" spans="1:65" s="13" customFormat="1">
      <c r="B772" s="224"/>
      <c r="C772" s="225"/>
      <c r="D772" s="226" t="s">
        <v>145</v>
      </c>
      <c r="E772" s="227" t="s">
        <v>1</v>
      </c>
      <c r="F772" s="228" t="s">
        <v>685</v>
      </c>
      <c r="G772" s="225"/>
      <c r="H772" s="227" t="s">
        <v>1</v>
      </c>
      <c r="I772" s="229"/>
      <c r="J772" s="225"/>
      <c r="K772" s="225"/>
      <c r="L772" s="230"/>
      <c r="M772" s="231"/>
      <c r="N772" s="232"/>
      <c r="O772" s="232"/>
      <c r="P772" s="232"/>
      <c r="Q772" s="232"/>
      <c r="R772" s="232"/>
      <c r="S772" s="232"/>
      <c r="T772" s="233"/>
      <c r="AT772" s="234" t="s">
        <v>145</v>
      </c>
      <c r="AU772" s="234" t="s">
        <v>143</v>
      </c>
      <c r="AV772" s="13" t="s">
        <v>12</v>
      </c>
      <c r="AW772" s="13" t="s">
        <v>30</v>
      </c>
      <c r="AX772" s="13" t="s">
        <v>77</v>
      </c>
      <c r="AY772" s="234" t="s">
        <v>136</v>
      </c>
    </row>
    <row r="773" spans="1:65" s="14" customFormat="1">
      <c r="B773" s="235"/>
      <c r="C773" s="236"/>
      <c r="D773" s="226" t="s">
        <v>145</v>
      </c>
      <c r="E773" s="237" t="s">
        <v>1</v>
      </c>
      <c r="F773" s="238" t="s">
        <v>907</v>
      </c>
      <c r="G773" s="236"/>
      <c r="H773" s="239">
        <v>2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AT773" s="245" t="s">
        <v>145</v>
      </c>
      <c r="AU773" s="245" t="s">
        <v>143</v>
      </c>
      <c r="AV773" s="14" t="s">
        <v>143</v>
      </c>
      <c r="AW773" s="14" t="s">
        <v>30</v>
      </c>
      <c r="AX773" s="14" t="s">
        <v>77</v>
      </c>
      <c r="AY773" s="245" t="s">
        <v>136</v>
      </c>
    </row>
    <row r="774" spans="1:65" s="14" customFormat="1">
      <c r="B774" s="235"/>
      <c r="C774" s="236"/>
      <c r="D774" s="226" t="s">
        <v>145</v>
      </c>
      <c r="E774" s="237" t="s">
        <v>1</v>
      </c>
      <c r="F774" s="238" t="s">
        <v>908</v>
      </c>
      <c r="G774" s="236"/>
      <c r="H774" s="239">
        <v>2</v>
      </c>
      <c r="I774" s="240"/>
      <c r="J774" s="236"/>
      <c r="K774" s="236"/>
      <c r="L774" s="241"/>
      <c r="M774" s="242"/>
      <c r="N774" s="243"/>
      <c r="O774" s="243"/>
      <c r="P774" s="243"/>
      <c r="Q774" s="243"/>
      <c r="R774" s="243"/>
      <c r="S774" s="243"/>
      <c r="T774" s="244"/>
      <c r="AT774" s="245" t="s">
        <v>145</v>
      </c>
      <c r="AU774" s="245" t="s">
        <v>143</v>
      </c>
      <c r="AV774" s="14" t="s">
        <v>143</v>
      </c>
      <c r="AW774" s="14" t="s">
        <v>30</v>
      </c>
      <c r="AX774" s="14" t="s">
        <v>77</v>
      </c>
      <c r="AY774" s="245" t="s">
        <v>136</v>
      </c>
    </row>
    <row r="775" spans="1:65" s="14" customFormat="1">
      <c r="B775" s="235"/>
      <c r="C775" s="236"/>
      <c r="D775" s="226" t="s">
        <v>145</v>
      </c>
      <c r="E775" s="237" t="s">
        <v>1</v>
      </c>
      <c r="F775" s="238" t="s">
        <v>909</v>
      </c>
      <c r="G775" s="236"/>
      <c r="H775" s="239">
        <v>3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AT775" s="245" t="s">
        <v>145</v>
      </c>
      <c r="AU775" s="245" t="s">
        <v>143</v>
      </c>
      <c r="AV775" s="14" t="s">
        <v>143</v>
      </c>
      <c r="AW775" s="14" t="s">
        <v>30</v>
      </c>
      <c r="AX775" s="14" t="s">
        <v>77</v>
      </c>
      <c r="AY775" s="245" t="s">
        <v>136</v>
      </c>
    </row>
    <row r="776" spans="1:65" s="13" customFormat="1">
      <c r="B776" s="224"/>
      <c r="C776" s="225"/>
      <c r="D776" s="226" t="s">
        <v>145</v>
      </c>
      <c r="E776" s="227" t="s">
        <v>1</v>
      </c>
      <c r="F776" s="228" t="s">
        <v>688</v>
      </c>
      <c r="G776" s="225"/>
      <c r="H776" s="227" t="s">
        <v>1</v>
      </c>
      <c r="I776" s="229"/>
      <c r="J776" s="225"/>
      <c r="K776" s="225"/>
      <c r="L776" s="230"/>
      <c r="M776" s="231"/>
      <c r="N776" s="232"/>
      <c r="O776" s="232"/>
      <c r="P776" s="232"/>
      <c r="Q776" s="232"/>
      <c r="R776" s="232"/>
      <c r="S776" s="232"/>
      <c r="T776" s="233"/>
      <c r="AT776" s="234" t="s">
        <v>145</v>
      </c>
      <c r="AU776" s="234" t="s">
        <v>143</v>
      </c>
      <c r="AV776" s="13" t="s">
        <v>12</v>
      </c>
      <c r="AW776" s="13" t="s">
        <v>30</v>
      </c>
      <c r="AX776" s="13" t="s">
        <v>77</v>
      </c>
      <c r="AY776" s="234" t="s">
        <v>136</v>
      </c>
    </row>
    <row r="777" spans="1:65" s="14" customFormat="1">
      <c r="B777" s="235"/>
      <c r="C777" s="236"/>
      <c r="D777" s="226" t="s">
        <v>145</v>
      </c>
      <c r="E777" s="237" t="s">
        <v>1</v>
      </c>
      <c r="F777" s="238" t="s">
        <v>910</v>
      </c>
      <c r="G777" s="236"/>
      <c r="H777" s="239">
        <v>2</v>
      </c>
      <c r="I777" s="240"/>
      <c r="J777" s="236"/>
      <c r="K777" s="236"/>
      <c r="L777" s="241"/>
      <c r="M777" s="242"/>
      <c r="N777" s="243"/>
      <c r="O777" s="243"/>
      <c r="P777" s="243"/>
      <c r="Q777" s="243"/>
      <c r="R777" s="243"/>
      <c r="S777" s="243"/>
      <c r="T777" s="244"/>
      <c r="AT777" s="245" t="s">
        <v>145</v>
      </c>
      <c r="AU777" s="245" t="s">
        <v>143</v>
      </c>
      <c r="AV777" s="14" t="s">
        <v>143</v>
      </c>
      <c r="AW777" s="14" t="s">
        <v>30</v>
      </c>
      <c r="AX777" s="14" t="s">
        <v>77</v>
      </c>
      <c r="AY777" s="245" t="s">
        <v>136</v>
      </c>
    </row>
    <row r="778" spans="1:65" s="14" customFormat="1">
      <c r="B778" s="235"/>
      <c r="C778" s="236"/>
      <c r="D778" s="226" t="s">
        <v>145</v>
      </c>
      <c r="E778" s="237" t="s">
        <v>1</v>
      </c>
      <c r="F778" s="238" t="s">
        <v>911</v>
      </c>
      <c r="G778" s="236"/>
      <c r="H778" s="239">
        <v>3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AT778" s="245" t="s">
        <v>145</v>
      </c>
      <c r="AU778" s="245" t="s">
        <v>143</v>
      </c>
      <c r="AV778" s="14" t="s">
        <v>143</v>
      </c>
      <c r="AW778" s="14" t="s">
        <v>30</v>
      </c>
      <c r="AX778" s="14" t="s">
        <v>77</v>
      </c>
      <c r="AY778" s="245" t="s">
        <v>136</v>
      </c>
    </row>
    <row r="779" spans="1:65" s="15" customFormat="1">
      <c r="B779" s="246"/>
      <c r="C779" s="247"/>
      <c r="D779" s="226" t="s">
        <v>145</v>
      </c>
      <c r="E779" s="248" t="s">
        <v>1</v>
      </c>
      <c r="F779" s="249" t="s">
        <v>151</v>
      </c>
      <c r="G779" s="247"/>
      <c r="H779" s="250">
        <v>12</v>
      </c>
      <c r="I779" s="251"/>
      <c r="J779" s="247"/>
      <c r="K779" s="247"/>
      <c r="L779" s="252"/>
      <c r="M779" s="253"/>
      <c r="N779" s="254"/>
      <c r="O779" s="254"/>
      <c r="P779" s="254"/>
      <c r="Q779" s="254"/>
      <c r="R779" s="254"/>
      <c r="S779" s="254"/>
      <c r="T779" s="255"/>
      <c r="AT779" s="256" t="s">
        <v>145</v>
      </c>
      <c r="AU779" s="256" t="s">
        <v>143</v>
      </c>
      <c r="AV779" s="15" t="s">
        <v>142</v>
      </c>
      <c r="AW779" s="15" t="s">
        <v>30</v>
      </c>
      <c r="AX779" s="15" t="s">
        <v>12</v>
      </c>
      <c r="AY779" s="256" t="s">
        <v>136</v>
      </c>
    </row>
    <row r="780" spans="1:65" s="2" customFormat="1" ht="22.8">
      <c r="A780" s="36"/>
      <c r="B780" s="37"/>
      <c r="C780" s="211" t="s">
        <v>912</v>
      </c>
      <c r="D780" s="211" t="s">
        <v>138</v>
      </c>
      <c r="E780" s="212" t="s">
        <v>913</v>
      </c>
      <c r="F780" s="213" t="s">
        <v>914</v>
      </c>
      <c r="G780" s="214" t="s">
        <v>905</v>
      </c>
      <c r="H780" s="215">
        <v>8</v>
      </c>
      <c r="I780" s="216"/>
      <c r="J780" s="215">
        <f>ROUND(I780*H780,3)</f>
        <v>0</v>
      </c>
      <c r="K780" s="217"/>
      <c r="L780" s="39"/>
      <c r="M780" s="218" t="s">
        <v>1</v>
      </c>
      <c r="N780" s="219" t="s">
        <v>43</v>
      </c>
      <c r="O780" s="73"/>
      <c r="P780" s="220">
        <f>O780*H780</f>
        <v>0</v>
      </c>
      <c r="Q780" s="220">
        <v>9.0000000000000006E-5</v>
      </c>
      <c r="R780" s="220">
        <f>Q780*H780</f>
        <v>7.2000000000000005E-4</v>
      </c>
      <c r="S780" s="220">
        <v>0</v>
      </c>
      <c r="T780" s="221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222" t="s">
        <v>301</v>
      </c>
      <c r="AT780" s="222" t="s">
        <v>138</v>
      </c>
      <c r="AU780" s="222" t="s">
        <v>143</v>
      </c>
      <c r="AY780" s="18" t="s">
        <v>136</v>
      </c>
      <c r="BE780" s="110">
        <f>IF(N780="základná",J780,0)</f>
        <v>0</v>
      </c>
      <c r="BF780" s="110">
        <f>IF(N780="znížená",J780,0)</f>
        <v>0</v>
      </c>
      <c r="BG780" s="110">
        <f>IF(N780="zákl. prenesená",J780,0)</f>
        <v>0</v>
      </c>
      <c r="BH780" s="110">
        <f>IF(N780="zníž. prenesená",J780,0)</f>
        <v>0</v>
      </c>
      <c r="BI780" s="110">
        <f>IF(N780="nulová",J780,0)</f>
        <v>0</v>
      </c>
      <c r="BJ780" s="18" t="s">
        <v>143</v>
      </c>
      <c r="BK780" s="223">
        <f>ROUND(I780*H780,3)</f>
        <v>0</v>
      </c>
      <c r="BL780" s="18" t="s">
        <v>301</v>
      </c>
      <c r="BM780" s="222" t="s">
        <v>915</v>
      </c>
    </row>
    <row r="781" spans="1:65" s="14" customFormat="1">
      <c r="B781" s="235"/>
      <c r="C781" s="236"/>
      <c r="D781" s="226" t="s">
        <v>145</v>
      </c>
      <c r="E781" s="237" t="s">
        <v>1</v>
      </c>
      <c r="F781" s="238" t="s">
        <v>236</v>
      </c>
      <c r="G781" s="236"/>
      <c r="H781" s="239">
        <v>8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AT781" s="245" t="s">
        <v>145</v>
      </c>
      <c r="AU781" s="245" t="s">
        <v>143</v>
      </c>
      <c r="AV781" s="14" t="s">
        <v>143</v>
      </c>
      <c r="AW781" s="14" t="s">
        <v>30</v>
      </c>
      <c r="AX781" s="14" t="s">
        <v>12</v>
      </c>
      <c r="AY781" s="245" t="s">
        <v>136</v>
      </c>
    </row>
    <row r="782" spans="1:65" s="2" customFormat="1" ht="16.5" customHeight="1">
      <c r="A782" s="36"/>
      <c r="B782" s="37"/>
      <c r="C782" s="268" t="s">
        <v>916</v>
      </c>
      <c r="D782" s="268" t="s">
        <v>828</v>
      </c>
      <c r="E782" s="269" t="s">
        <v>917</v>
      </c>
      <c r="F782" s="270" t="s">
        <v>918</v>
      </c>
      <c r="G782" s="271" t="s">
        <v>905</v>
      </c>
      <c r="H782" s="272">
        <v>8</v>
      </c>
      <c r="I782" s="273"/>
      <c r="J782" s="272">
        <f>ROUND(I782*H782,3)</f>
        <v>0</v>
      </c>
      <c r="K782" s="274"/>
      <c r="L782" s="275"/>
      <c r="M782" s="276" t="s">
        <v>1</v>
      </c>
      <c r="N782" s="277" t="s">
        <v>43</v>
      </c>
      <c r="O782" s="73"/>
      <c r="P782" s="220">
        <f>O782*H782</f>
        <v>0</v>
      </c>
      <c r="Q782" s="220">
        <v>1.6000000000000001E-3</v>
      </c>
      <c r="R782" s="220">
        <f>Q782*H782</f>
        <v>1.2800000000000001E-2</v>
      </c>
      <c r="S782" s="220">
        <v>0</v>
      </c>
      <c r="T782" s="221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222" t="s">
        <v>395</v>
      </c>
      <c r="AT782" s="222" t="s">
        <v>828</v>
      </c>
      <c r="AU782" s="222" t="s">
        <v>143</v>
      </c>
      <c r="AY782" s="18" t="s">
        <v>136</v>
      </c>
      <c r="BE782" s="110">
        <f>IF(N782="základná",J782,0)</f>
        <v>0</v>
      </c>
      <c r="BF782" s="110">
        <f>IF(N782="znížená",J782,0)</f>
        <v>0</v>
      </c>
      <c r="BG782" s="110">
        <f>IF(N782="zákl. prenesená",J782,0)</f>
        <v>0</v>
      </c>
      <c r="BH782" s="110">
        <f>IF(N782="zníž. prenesená",J782,0)</f>
        <v>0</v>
      </c>
      <c r="BI782" s="110">
        <f>IF(N782="nulová",J782,0)</f>
        <v>0</v>
      </c>
      <c r="BJ782" s="18" t="s">
        <v>143</v>
      </c>
      <c r="BK782" s="223">
        <f>ROUND(I782*H782,3)</f>
        <v>0</v>
      </c>
      <c r="BL782" s="18" t="s">
        <v>301</v>
      </c>
      <c r="BM782" s="222" t="s">
        <v>919</v>
      </c>
    </row>
    <row r="783" spans="1:65" s="14" customFormat="1">
      <c r="B783" s="235"/>
      <c r="C783" s="236"/>
      <c r="D783" s="226" t="s">
        <v>145</v>
      </c>
      <c r="E783" s="237" t="s">
        <v>1</v>
      </c>
      <c r="F783" s="238" t="s">
        <v>920</v>
      </c>
      <c r="G783" s="236"/>
      <c r="H783" s="239">
        <v>2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AT783" s="245" t="s">
        <v>145</v>
      </c>
      <c r="AU783" s="245" t="s">
        <v>143</v>
      </c>
      <c r="AV783" s="14" t="s">
        <v>143</v>
      </c>
      <c r="AW783" s="14" t="s">
        <v>30</v>
      </c>
      <c r="AX783" s="14" t="s">
        <v>77</v>
      </c>
      <c r="AY783" s="245" t="s">
        <v>136</v>
      </c>
    </row>
    <row r="784" spans="1:65" s="14" customFormat="1">
      <c r="B784" s="235"/>
      <c r="C784" s="236"/>
      <c r="D784" s="226" t="s">
        <v>145</v>
      </c>
      <c r="E784" s="237" t="s">
        <v>1</v>
      </c>
      <c r="F784" s="238" t="s">
        <v>921</v>
      </c>
      <c r="G784" s="236"/>
      <c r="H784" s="239">
        <v>3</v>
      </c>
      <c r="I784" s="240"/>
      <c r="J784" s="236"/>
      <c r="K784" s="236"/>
      <c r="L784" s="241"/>
      <c r="M784" s="242"/>
      <c r="N784" s="243"/>
      <c r="O784" s="243"/>
      <c r="P784" s="243"/>
      <c r="Q784" s="243"/>
      <c r="R784" s="243"/>
      <c r="S784" s="243"/>
      <c r="T784" s="244"/>
      <c r="AT784" s="245" t="s">
        <v>145</v>
      </c>
      <c r="AU784" s="245" t="s">
        <v>143</v>
      </c>
      <c r="AV784" s="14" t="s">
        <v>143</v>
      </c>
      <c r="AW784" s="14" t="s">
        <v>30</v>
      </c>
      <c r="AX784" s="14" t="s">
        <v>77</v>
      </c>
      <c r="AY784" s="245" t="s">
        <v>136</v>
      </c>
    </row>
    <row r="785" spans="1:65" s="14" customFormat="1">
      <c r="B785" s="235"/>
      <c r="C785" s="236"/>
      <c r="D785" s="226" t="s">
        <v>145</v>
      </c>
      <c r="E785" s="237" t="s">
        <v>1</v>
      </c>
      <c r="F785" s="238" t="s">
        <v>922</v>
      </c>
      <c r="G785" s="236"/>
      <c r="H785" s="239">
        <v>3</v>
      </c>
      <c r="I785" s="240"/>
      <c r="J785" s="236"/>
      <c r="K785" s="236"/>
      <c r="L785" s="241"/>
      <c r="M785" s="242"/>
      <c r="N785" s="243"/>
      <c r="O785" s="243"/>
      <c r="P785" s="243"/>
      <c r="Q785" s="243"/>
      <c r="R785" s="243"/>
      <c r="S785" s="243"/>
      <c r="T785" s="244"/>
      <c r="AT785" s="245" t="s">
        <v>145</v>
      </c>
      <c r="AU785" s="245" t="s">
        <v>143</v>
      </c>
      <c r="AV785" s="14" t="s">
        <v>143</v>
      </c>
      <c r="AW785" s="14" t="s">
        <v>30</v>
      </c>
      <c r="AX785" s="14" t="s">
        <v>77</v>
      </c>
      <c r="AY785" s="245" t="s">
        <v>136</v>
      </c>
    </row>
    <row r="786" spans="1:65" s="15" customFormat="1">
      <c r="B786" s="246"/>
      <c r="C786" s="247"/>
      <c r="D786" s="226" t="s">
        <v>145</v>
      </c>
      <c r="E786" s="248" t="s">
        <v>1</v>
      </c>
      <c r="F786" s="249" t="s">
        <v>151</v>
      </c>
      <c r="G786" s="247"/>
      <c r="H786" s="250">
        <v>8</v>
      </c>
      <c r="I786" s="251"/>
      <c r="J786" s="247"/>
      <c r="K786" s="247"/>
      <c r="L786" s="252"/>
      <c r="M786" s="253"/>
      <c r="N786" s="254"/>
      <c r="O786" s="254"/>
      <c r="P786" s="254"/>
      <c r="Q786" s="254"/>
      <c r="R786" s="254"/>
      <c r="S786" s="254"/>
      <c r="T786" s="255"/>
      <c r="AT786" s="256" t="s">
        <v>145</v>
      </c>
      <c r="AU786" s="256" t="s">
        <v>143</v>
      </c>
      <c r="AV786" s="15" t="s">
        <v>142</v>
      </c>
      <c r="AW786" s="15" t="s">
        <v>30</v>
      </c>
      <c r="AX786" s="15" t="s">
        <v>12</v>
      </c>
      <c r="AY786" s="256" t="s">
        <v>136</v>
      </c>
    </row>
    <row r="787" spans="1:65" s="2" customFormat="1" ht="16.5" customHeight="1">
      <c r="A787" s="36"/>
      <c r="B787" s="37"/>
      <c r="C787" s="268" t="s">
        <v>923</v>
      </c>
      <c r="D787" s="268" t="s">
        <v>828</v>
      </c>
      <c r="E787" s="269" t="s">
        <v>924</v>
      </c>
      <c r="F787" s="270" t="s">
        <v>925</v>
      </c>
      <c r="G787" s="271" t="s">
        <v>905</v>
      </c>
      <c r="H787" s="272">
        <v>12</v>
      </c>
      <c r="I787" s="273"/>
      <c r="J787" s="272">
        <f>ROUND(I787*H787,3)</f>
        <v>0</v>
      </c>
      <c r="K787" s="274"/>
      <c r="L787" s="275"/>
      <c r="M787" s="276" t="s">
        <v>1</v>
      </c>
      <c r="N787" s="277" t="s">
        <v>43</v>
      </c>
      <c r="O787" s="73"/>
      <c r="P787" s="220">
        <f>O787*H787</f>
        <v>0</v>
      </c>
      <c r="Q787" s="220">
        <v>5.0000000000000001E-3</v>
      </c>
      <c r="R787" s="220">
        <f>Q787*H787</f>
        <v>0.06</v>
      </c>
      <c r="S787" s="220">
        <v>0</v>
      </c>
      <c r="T787" s="221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222" t="s">
        <v>395</v>
      </c>
      <c r="AT787" s="222" t="s">
        <v>828</v>
      </c>
      <c r="AU787" s="222" t="s">
        <v>143</v>
      </c>
      <c r="AY787" s="18" t="s">
        <v>136</v>
      </c>
      <c r="BE787" s="110">
        <f>IF(N787="základná",J787,0)</f>
        <v>0</v>
      </c>
      <c r="BF787" s="110">
        <f>IF(N787="znížená",J787,0)</f>
        <v>0</v>
      </c>
      <c r="BG787" s="110">
        <f>IF(N787="zákl. prenesená",J787,0)</f>
        <v>0</v>
      </c>
      <c r="BH787" s="110">
        <f>IF(N787="zníž. prenesená",J787,0)</f>
        <v>0</v>
      </c>
      <c r="BI787" s="110">
        <f>IF(N787="nulová",J787,0)</f>
        <v>0</v>
      </c>
      <c r="BJ787" s="18" t="s">
        <v>143</v>
      </c>
      <c r="BK787" s="223">
        <f>ROUND(I787*H787,3)</f>
        <v>0</v>
      </c>
      <c r="BL787" s="18" t="s">
        <v>301</v>
      </c>
      <c r="BM787" s="222" t="s">
        <v>926</v>
      </c>
    </row>
    <row r="788" spans="1:65" s="14" customFormat="1">
      <c r="B788" s="235"/>
      <c r="C788" s="236"/>
      <c r="D788" s="226" t="s">
        <v>145</v>
      </c>
      <c r="E788" s="237" t="s">
        <v>1</v>
      </c>
      <c r="F788" s="238" t="s">
        <v>927</v>
      </c>
      <c r="G788" s="236"/>
      <c r="H788" s="239">
        <v>12</v>
      </c>
      <c r="I788" s="240"/>
      <c r="J788" s="236"/>
      <c r="K788" s="236"/>
      <c r="L788" s="241"/>
      <c r="M788" s="242"/>
      <c r="N788" s="243"/>
      <c r="O788" s="243"/>
      <c r="P788" s="243"/>
      <c r="Q788" s="243"/>
      <c r="R788" s="243"/>
      <c r="S788" s="243"/>
      <c r="T788" s="244"/>
      <c r="AT788" s="245" t="s">
        <v>145</v>
      </c>
      <c r="AU788" s="245" t="s">
        <v>143</v>
      </c>
      <c r="AV788" s="14" t="s">
        <v>143</v>
      </c>
      <c r="AW788" s="14" t="s">
        <v>30</v>
      </c>
      <c r="AX788" s="14" t="s">
        <v>12</v>
      </c>
      <c r="AY788" s="245" t="s">
        <v>136</v>
      </c>
    </row>
    <row r="789" spans="1:65" s="2" customFormat="1" ht="16.5" customHeight="1">
      <c r="A789" s="36"/>
      <c r="B789" s="37"/>
      <c r="C789" s="211" t="s">
        <v>807</v>
      </c>
      <c r="D789" s="211" t="s">
        <v>138</v>
      </c>
      <c r="E789" s="212" t="s">
        <v>928</v>
      </c>
      <c r="F789" s="213" t="s">
        <v>929</v>
      </c>
      <c r="G789" s="214" t="s">
        <v>878</v>
      </c>
      <c r="H789" s="216"/>
      <c r="I789" s="216"/>
      <c r="J789" s="215">
        <f>ROUND(I789*H789,3)</f>
        <v>0</v>
      </c>
      <c r="K789" s="217"/>
      <c r="L789" s="39"/>
      <c r="M789" s="218" t="s">
        <v>1</v>
      </c>
      <c r="N789" s="219" t="s">
        <v>43</v>
      </c>
      <c r="O789" s="73"/>
      <c r="P789" s="220">
        <f>O789*H789</f>
        <v>0</v>
      </c>
      <c r="Q789" s="220">
        <v>0</v>
      </c>
      <c r="R789" s="220">
        <f>Q789*H789</f>
        <v>0</v>
      </c>
      <c r="S789" s="220">
        <v>0</v>
      </c>
      <c r="T789" s="221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222" t="s">
        <v>301</v>
      </c>
      <c r="AT789" s="222" t="s">
        <v>138</v>
      </c>
      <c r="AU789" s="222" t="s">
        <v>143</v>
      </c>
      <c r="AY789" s="18" t="s">
        <v>136</v>
      </c>
      <c r="BE789" s="110">
        <f>IF(N789="základná",J789,0)</f>
        <v>0</v>
      </c>
      <c r="BF789" s="110">
        <f>IF(N789="znížená",J789,0)</f>
        <v>0</v>
      </c>
      <c r="BG789" s="110">
        <f>IF(N789="zákl. prenesená",J789,0)</f>
        <v>0</v>
      </c>
      <c r="BH789" s="110">
        <f>IF(N789="zníž. prenesená",J789,0)</f>
        <v>0</v>
      </c>
      <c r="BI789" s="110">
        <f>IF(N789="nulová",J789,0)</f>
        <v>0</v>
      </c>
      <c r="BJ789" s="18" t="s">
        <v>143</v>
      </c>
      <c r="BK789" s="223">
        <f>ROUND(I789*H789,3)</f>
        <v>0</v>
      </c>
      <c r="BL789" s="18" t="s">
        <v>301</v>
      </c>
      <c r="BM789" s="222" t="s">
        <v>930</v>
      </c>
    </row>
    <row r="790" spans="1:65" s="12" customFormat="1" ht="22.8" customHeight="1">
      <c r="B790" s="195"/>
      <c r="C790" s="196"/>
      <c r="D790" s="197" t="s">
        <v>76</v>
      </c>
      <c r="E790" s="209" t="s">
        <v>931</v>
      </c>
      <c r="F790" s="209" t="s">
        <v>932</v>
      </c>
      <c r="G790" s="196"/>
      <c r="H790" s="196"/>
      <c r="I790" s="199"/>
      <c r="J790" s="210">
        <f>BK790</f>
        <v>0</v>
      </c>
      <c r="K790" s="196"/>
      <c r="L790" s="201"/>
      <c r="M790" s="202"/>
      <c r="N790" s="203"/>
      <c r="O790" s="203"/>
      <c r="P790" s="204">
        <f>P791</f>
        <v>0</v>
      </c>
      <c r="Q790" s="203"/>
      <c r="R790" s="204">
        <f>R791</f>
        <v>0</v>
      </c>
      <c r="S790" s="203"/>
      <c r="T790" s="205">
        <f>T791</f>
        <v>0</v>
      </c>
      <c r="AR790" s="206" t="s">
        <v>143</v>
      </c>
      <c r="AT790" s="207" t="s">
        <v>76</v>
      </c>
      <c r="AU790" s="207" t="s">
        <v>12</v>
      </c>
      <c r="AY790" s="206" t="s">
        <v>136</v>
      </c>
      <c r="BK790" s="208">
        <f>BK791</f>
        <v>0</v>
      </c>
    </row>
    <row r="791" spans="1:65" s="2" customFormat="1" ht="16.5" customHeight="1">
      <c r="A791" s="36"/>
      <c r="B791" s="37"/>
      <c r="C791" s="211" t="s">
        <v>933</v>
      </c>
      <c r="D791" s="211" t="s">
        <v>138</v>
      </c>
      <c r="E791" s="212" t="s">
        <v>934</v>
      </c>
      <c r="F791" s="213" t="s">
        <v>935</v>
      </c>
      <c r="G791" s="214" t="s">
        <v>534</v>
      </c>
      <c r="H791" s="215">
        <v>1</v>
      </c>
      <c r="I791" s="216"/>
      <c r="J791" s="215">
        <f>ROUND(I791*H791,3)</f>
        <v>0</v>
      </c>
      <c r="K791" s="217"/>
      <c r="L791" s="39"/>
      <c r="M791" s="218" t="s">
        <v>1</v>
      </c>
      <c r="N791" s="219" t="s">
        <v>43</v>
      </c>
      <c r="O791" s="73"/>
      <c r="P791" s="220">
        <f>O791*H791</f>
        <v>0</v>
      </c>
      <c r="Q791" s="220">
        <v>0</v>
      </c>
      <c r="R791" s="220">
        <f>Q791*H791</f>
        <v>0</v>
      </c>
      <c r="S791" s="220">
        <v>0</v>
      </c>
      <c r="T791" s="221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222" t="s">
        <v>301</v>
      </c>
      <c r="AT791" s="222" t="s">
        <v>138</v>
      </c>
      <c r="AU791" s="222" t="s">
        <v>143</v>
      </c>
      <c r="AY791" s="18" t="s">
        <v>136</v>
      </c>
      <c r="BE791" s="110">
        <f>IF(N791="základná",J791,0)</f>
        <v>0</v>
      </c>
      <c r="BF791" s="110">
        <f>IF(N791="znížená",J791,0)</f>
        <v>0</v>
      </c>
      <c r="BG791" s="110">
        <f>IF(N791="zákl. prenesená",J791,0)</f>
        <v>0</v>
      </c>
      <c r="BH791" s="110">
        <f>IF(N791="zníž. prenesená",J791,0)</f>
        <v>0</v>
      </c>
      <c r="BI791" s="110">
        <f>IF(N791="nulová",J791,0)</f>
        <v>0</v>
      </c>
      <c r="BJ791" s="18" t="s">
        <v>143</v>
      </c>
      <c r="BK791" s="223">
        <f>ROUND(I791*H791,3)</f>
        <v>0</v>
      </c>
      <c r="BL791" s="18" t="s">
        <v>301</v>
      </c>
      <c r="BM791" s="222" t="s">
        <v>936</v>
      </c>
    </row>
    <row r="792" spans="1:65" s="12" customFormat="1" ht="22.8" customHeight="1">
      <c r="B792" s="195"/>
      <c r="C792" s="196"/>
      <c r="D792" s="197" t="s">
        <v>76</v>
      </c>
      <c r="E792" s="209" t="s">
        <v>937</v>
      </c>
      <c r="F792" s="209" t="s">
        <v>938</v>
      </c>
      <c r="G792" s="196"/>
      <c r="H792" s="196"/>
      <c r="I792" s="199"/>
      <c r="J792" s="210">
        <f>BK792</f>
        <v>0</v>
      </c>
      <c r="K792" s="196"/>
      <c r="L792" s="201"/>
      <c r="M792" s="202"/>
      <c r="N792" s="203"/>
      <c r="O792" s="203"/>
      <c r="P792" s="204">
        <f>SUM(P793:P800)</f>
        <v>0</v>
      </c>
      <c r="Q792" s="203"/>
      <c r="R792" s="204">
        <f>SUM(R793:R800)</f>
        <v>42.406199999999998</v>
      </c>
      <c r="S792" s="203"/>
      <c r="T792" s="205">
        <f>SUM(T793:T800)</f>
        <v>0</v>
      </c>
      <c r="AR792" s="206" t="s">
        <v>143</v>
      </c>
      <c r="AT792" s="207" t="s">
        <v>76</v>
      </c>
      <c r="AU792" s="207" t="s">
        <v>12</v>
      </c>
      <c r="AY792" s="206" t="s">
        <v>136</v>
      </c>
      <c r="BK792" s="208">
        <f>SUM(BK793:BK800)</f>
        <v>0</v>
      </c>
    </row>
    <row r="793" spans="1:65" s="2" customFormat="1" ht="11.4">
      <c r="A793" s="36"/>
      <c r="B793" s="37"/>
      <c r="C793" s="211" t="s">
        <v>939</v>
      </c>
      <c r="D793" s="211" t="s">
        <v>138</v>
      </c>
      <c r="E793" s="212" t="s">
        <v>940</v>
      </c>
      <c r="F793" s="213" t="s">
        <v>941</v>
      </c>
      <c r="G793" s="214" t="s">
        <v>155</v>
      </c>
      <c r="H793" s="215">
        <v>1570.6</v>
      </c>
      <c r="I793" s="216"/>
      <c r="J793" s="215">
        <f>ROUND(I793*H793,3)</f>
        <v>0</v>
      </c>
      <c r="K793" s="217"/>
      <c r="L793" s="39"/>
      <c r="M793" s="218" t="s">
        <v>1</v>
      </c>
      <c r="N793" s="219" t="s">
        <v>43</v>
      </c>
      <c r="O793" s="73"/>
      <c r="P793" s="220">
        <f>O793*H793</f>
        <v>0</v>
      </c>
      <c r="Q793" s="220">
        <v>2.7E-2</v>
      </c>
      <c r="R793" s="220">
        <f>Q793*H793</f>
        <v>42.406199999999998</v>
      </c>
      <c r="S793" s="220">
        <v>0</v>
      </c>
      <c r="T793" s="221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222" t="s">
        <v>301</v>
      </c>
      <c r="AT793" s="222" t="s">
        <v>138</v>
      </c>
      <c r="AU793" s="222" t="s">
        <v>143</v>
      </c>
      <c r="AY793" s="18" t="s">
        <v>136</v>
      </c>
      <c r="BE793" s="110">
        <f>IF(N793="základná",J793,0)</f>
        <v>0</v>
      </c>
      <c r="BF793" s="110">
        <f>IF(N793="znížená",J793,0)</f>
        <v>0</v>
      </c>
      <c r="BG793" s="110">
        <f>IF(N793="zákl. prenesená",J793,0)</f>
        <v>0</v>
      </c>
      <c r="BH793" s="110">
        <f>IF(N793="zníž. prenesená",J793,0)</f>
        <v>0</v>
      </c>
      <c r="BI793" s="110">
        <f>IF(N793="nulová",J793,0)</f>
        <v>0</v>
      </c>
      <c r="BJ793" s="18" t="s">
        <v>143</v>
      </c>
      <c r="BK793" s="223">
        <f>ROUND(I793*H793,3)</f>
        <v>0</v>
      </c>
      <c r="BL793" s="18" t="s">
        <v>301</v>
      </c>
      <c r="BM793" s="222" t="s">
        <v>942</v>
      </c>
    </row>
    <row r="794" spans="1:65" s="13" customFormat="1">
      <c r="B794" s="224"/>
      <c r="C794" s="225"/>
      <c r="D794" s="226" t="s">
        <v>145</v>
      </c>
      <c r="E794" s="227" t="s">
        <v>1</v>
      </c>
      <c r="F794" s="228" t="s">
        <v>943</v>
      </c>
      <c r="G794" s="225"/>
      <c r="H794" s="227" t="s">
        <v>1</v>
      </c>
      <c r="I794" s="229"/>
      <c r="J794" s="225"/>
      <c r="K794" s="225"/>
      <c r="L794" s="230"/>
      <c r="M794" s="231"/>
      <c r="N794" s="232"/>
      <c r="O794" s="232"/>
      <c r="P794" s="232"/>
      <c r="Q794" s="232"/>
      <c r="R794" s="232"/>
      <c r="S794" s="232"/>
      <c r="T794" s="233"/>
      <c r="AT794" s="234" t="s">
        <v>145</v>
      </c>
      <c r="AU794" s="234" t="s">
        <v>143</v>
      </c>
      <c r="AV794" s="13" t="s">
        <v>12</v>
      </c>
      <c r="AW794" s="13" t="s">
        <v>30</v>
      </c>
      <c r="AX794" s="13" t="s">
        <v>77</v>
      </c>
      <c r="AY794" s="234" t="s">
        <v>136</v>
      </c>
    </row>
    <row r="795" spans="1:65" s="14" customFormat="1">
      <c r="B795" s="235"/>
      <c r="C795" s="236"/>
      <c r="D795" s="226" t="s">
        <v>145</v>
      </c>
      <c r="E795" s="237" t="s">
        <v>1</v>
      </c>
      <c r="F795" s="238" t="s">
        <v>944</v>
      </c>
      <c r="G795" s="236"/>
      <c r="H795" s="239">
        <v>458</v>
      </c>
      <c r="I795" s="240"/>
      <c r="J795" s="236"/>
      <c r="K795" s="236"/>
      <c r="L795" s="241"/>
      <c r="M795" s="242"/>
      <c r="N795" s="243"/>
      <c r="O795" s="243"/>
      <c r="P795" s="243"/>
      <c r="Q795" s="243"/>
      <c r="R795" s="243"/>
      <c r="S795" s="243"/>
      <c r="T795" s="244"/>
      <c r="AT795" s="245" t="s">
        <v>145</v>
      </c>
      <c r="AU795" s="245" t="s">
        <v>143</v>
      </c>
      <c r="AV795" s="14" t="s">
        <v>143</v>
      </c>
      <c r="AW795" s="14" t="s">
        <v>30</v>
      </c>
      <c r="AX795" s="14" t="s">
        <v>77</v>
      </c>
      <c r="AY795" s="245" t="s">
        <v>136</v>
      </c>
    </row>
    <row r="796" spans="1:65" s="14" customFormat="1">
      <c r="B796" s="235"/>
      <c r="C796" s="236"/>
      <c r="D796" s="226" t="s">
        <v>145</v>
      </c>
      <c r="E796" s="237" t="s">
        <v>1</v>
      </c>
      <c r="F796" s="238" t="s">
        <v>945</v>
      </c>
      <c r="G796" s="236"/>
      <c r="H796" s="239">
        <v>413.6</v>
      </c>
      <c r="I796" s="240"/>
      <c r="J796" s="236"/>
      <c r="K796" s="236"/>
      <c r="L796" s="241"/>
      <c r="M796" s="242"/>
      <c r="N796" s="243"/>
      <c r="O796" s="243"/>
      <c r="P796" s="243"/>
      <c r="Q796" s="243"/>
      <c r="R796" s="243"/>
      <c r="S796" s="243"/>
      <c r="T796" s="244"/>
      <c r="AT796" s="245" t="s">
        <v>145</v>
      </c>
      <c r="AU796" s="245" t="s">
        <v>143</v>
      </c>
      <c r="AV796" s="14" t="s">
        <v>143</v>
      </c>
      <c r="AW796" s="14" t="s">
        <v>30</v>
      </c>
      <c r="AX796" s="14" t="s">
        <v>77</v>
      </c>
      <c r="AY796" s="245" t="s">
        <v>136</v>
      </c>
    </row>
    <row r="797" spans="1:65" s="14" customFormat="1">
      <c r="B797" s="235"/>
      <c r="C797" s="236"/>
      <c r="D797" s="226" t="s">
        <v>145</v>
      </c>
      <c r="E797" s="237" t="s">
        <v>1</v>
      </c>
      <c r="F797" s="238" t="s">
        <v>946</v>
      </c>
      <c r="G797" s="236"/>
      <c r="H797" s="239">
        <v>402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AT797" s="245" t="s">
        <v>145</v>
      </c>
      <c r="AU797" s="245" t="s">
        <v>143</v>
      </c>
      <c r="AV797" s="14" t="s">
        <v>143</v>
      </c>
      <c r="AW797" s="14" t="s">
        <v>30</v>
      </c>
      <c r="AX797" s="14" t="s">
        <v>77</v>
      </c>
      <c r="AY797" s="245" t="s">
        <v>136</v>
      </c>
    </row>
    <row r="798" spans="1:65" s="14" customFormat="1">
      <c r="B798" s="235"/>
      <c r="C798" s="236"/>
      <c r="D798" s="226" t="s">
        <v>145</v>
      </c>
      <c r="E798" s="237" t="s">
        <v>1</v>
      </c>
      <c r="F798" s="238" t="s">
        <v>947</v>
      </c>
      <c r="G798" s="236"/>
      <c r="H798" s="239">
        <v>297</v>
      </c>
      <c r="I798" s="240"/>
      <c r="J798" s="236"/>
      <c r="K798" s="236"/>
      <c r="L798" s="241"/>
      <c r="M798" s="242"/>
      <c r="N798" s="243"/>
      <c r="O798" s="243"/>
      <c r="P798" s="243"/>
      <c r="Q798" s="243"/>
      <c r="R798" s="243"/>
      <c r="S798" s="243"/>
      <c r="T798" s="244"/>
      <c r="AT798" s="245" t="s">
        <v>145</v>
      </c>
      <c r="AU798" s="245" t="s">
        <v>143</v>
      </c>
      <c r="AV798" s="14" t="s">
        <v>143</v>
      </c>
      <c r="AW798" s="14" t="s">
        <v>30</v>
      </c>
      <c r="AX798" s="14" t="s">
        <v>77</v>
      </c>
      <c r="AY798" s="245" t="s">
        <v>136</v>
      </c>
    </row>
    <row r="799" spans="1:65" s="15" customFormat="1">
      <c r="B799" s="246"/>
      <c r="C799" s="247"/>
      <c r="D799" s="226" t="s">
        <v>145</v>
      </c>
      <c r="E799" s="248" t="s">
        <v>1</v>
      </c>
      <c r="F799" s="249" t="s">
        <v>151</v>
      </c>
      <c r="G799" s="247"/>
      <c r="H799" s="250">
        <v>1570.6</v>
      </c>
      <c r="I799" s="251"/>
      <c r="J799" s="247"/>
      <c r="K799" s="247"/>
      <c r="L799" s="252"/>
      <c r="M799" s="253"/>
      <c r="N799" s="254"/>
      <c r="O799" s="254"/>
      <c r="P799" s="254"/>
      <c r="Q799" s="254"/>
      <c r="R799" s="254"/>
      <c r="S799" s="254"/>
      <c r="T799" s="255"/>
      <c r="AT799" s="256" t="s">
        <v>145</v>
      </c>
      <c r="AU799" s="256" t="s">
        <v>143</v>
      </c>
      <c r="AV799" s="15" t="s">
        <v>142</v>
      </c>
      <c r="AW799" s="15" t="s">
        <v>30</v>
      </c>
      <c r="AX799" s="15" t="s">
        <v>12</v>
      </c>
      <c r="AY799" s="256" t="s">
        <v>136</v>
      </c>
    </row>
    <row r="800" spans="1:65" s="2" customFormat="1" ht="16.5" customHeight="1">
      <c r="A800" s="36"/>
      <c r="B800" s="37"/>
      <c r="C800" s="211" t="s">
        <v>948</v>
      </c>
      <c r="D800" s="211" t="s">
        <v>138</v>
      </c>
      <c r="E800" s="212" t="s">
        <v>949</v>
      </c>
      <c r="F800" s="213" t="s">
        <v>950</v>
      </c>
      <c r="G800" s="214" t="s">
        <v>878</v>
      </c>
      <c r="H800" s="216"/>
      <c r="I800" s="216"/>
      <c r="J800" s="215">
        <f>ROUND(I800*H800,3)</f>
        <v>0</v>
      </c>
      <c r="K800" s="217"/>
      <c r="L800" s="39"/>
      <c r="M800" s="218" t="s">
        <v>1</v>
      </c>
      <c r="N800" s="219" t="s">
        <v>43</v>
      </c>
      <c r="O800" s="73"/>
      <c r="P800" s="220">
        <f>O800*H800</f>
        <v>0</v>
      </c>
      <c r="Q800" s="220">
        <v>0</v>
      </c>
      <c r="R800" s="220">
        <f>Q800*H800</f>
        <v>0</v>
      </c>
      <c r="S800" s="220">
        <v>0</v>
      </c>
      <c r="T800" s="221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222" t="s">
        <v>301</v>
      </c>
      <c r="AT800" s="222" t="s">
        <v>138</v>
      </c>
      <c r="AU800" s="222" t="s">
        <v>143</v>
      </c>
      <c r="AY800" s="18" t="s">
        <v>136</v>
      </c>
      <c r="BE800" s="110">
        <f>IF(N800="základná",J800,0)</f>
        <v>0</v>
      </c>
      <c r="BF800" s="110">
        <f>IF(N800="znížená",J800,0)</f>
        <v>0</v>
      </c>
      <c r="BG800" s="110">
        <f>IF(N800="zákl. prenesená",J800,0)</f>
        <v>0</v>
      </c>
      <c r="BH800" s="110">
        <f>IF(N800="zníž. prenesená",J800,0)</f>
        <v>0</v>
      </c>
      <c r="BI800" s="110">
        <f>IF(N800="nulová",J800,0)</f>
        <v>0</v>
      </c>
      <c r="BJ800" s="18" t="s">
        <v>143</v>
      </c>
      <c r="BK800" s="223">
        <f>ROUND(I800*H800,3)</f>
        <v>0</v>
      </c>
      <c r="BL800" s="18" t="s">
        <v>301</v>
      </c>
      <c r="BM800" s="222" t="s">
        <v>951</v>
      </c>
    </row>
    <row r="801" spans="1:65" s="12" customFormat="1" ht="22.8" customHeight="1">
      <c r="B801" s="195"/>
      <c r="C801" s="196"/>
      <c r="D801" s="197" t="s">
        <v>76</v>
      </c>
      <c r="E801" s="209" t="s">
        <v>952</v>
      </c>
      <c r="F801" s="209" t="s">
        <v>953</v>
      </c>
      <c r="G801" s="196"/>
      <c r="H801" s="196"/>
      <c r="I801" s="199"/>
      <c r="J801" s="210">
        <f>BK801</f>
        <v>0</v>
      </c>
      <c r="K801" s="196"/>
      <c r="L801" s="201"/>
      <c r="M801" s="202"/>
      <c r="N801" s="203"/>
      <c r="O801" s="203"/>
      <c r="P801" s="204">
        <f>P802</f>
        <v>0</v>
      </c>
      <c r="Q801" s="203"/>
      <c r="R801" s="204">
        <f>R802</f>
        <v>0</v>
      </c>
      <c r="S801" s="203"/>
      <c r="T801" s="205">
        <f>T802</f>
        <v>0</v>
      </c>
      <c r="AR801" s="206" t="s">
        <v>143</v>
      </c>
      <c r="AT801" s="207" t="s">
        <v>76</v>
      </c>
      <c r="AU801" s="207" t="s">
        <v>12</v>
      </c>
      <c r="AY801" s="206" t="s">
        <v>136</v>
      </c>
      <c r="BK801" s="208">
        <f>BK802</f>
        <v>0</v>
      </c>
    </row>
    <row r="802" spans="1:65" s="2" customFormat="1" ht="16.5" customHeight="1">
      <c r="A802" s="36"/>
      <c r="B802" s="37"/>
      <c r="C802" s="211" t="s">
        <v>954</v>
      </c>
      <c r="D802" s="211" t="s">
        <v>138</v>
      </c>
      <c r="E802" s="212" t="s">
        <v>955</v>
      </c>
      <c r="F802" s="213" t="s">
        <v>956</v>
      </c>
      <c r="G802" s="214" t="s">
        <v>534</v>
      </c>
      <c r="H802" s="215">
        <v>1</v>
      </c>
      <c r="I802" s="216"/>
      <c r="J802" s="215">
        <f>ROUND(I802*H802,3)</f>
        <v>0</v>
      </c>
      <c r="K802" s="217"/>
      <c r="L802" s="39"/>
      <c r="M802" s="218" t="s">
        <v>1</v>
      </c>
      <c r="N802" s="219" t="s">
        <v>43</v>
      </c>
      <c r="O802" s="73"/>
      <c r="P802" s="220">
        <f>O802*H802</f>
        <v>0</v>
      </c>
      <c r="Q802" s="220">
        <v>0</v>
      </c>
      <c r="R802" s="220">
        <f>Q802*H802</f>
        <v>0</v>
      </c>
      <c r="S802" s="220">
        <v>0</v>
      </c>
      <c r="T802" s="221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222" t="s">
        <v>301</v>
      </c>
      <c r="AT802" s="222" t="s">
        <v>138</v>
      </c>
      <c r="AU802" s="222" t="s">
        <v>143</v>
      </c>
      <c r="AY802" s="18" t="s">
        <v>136</v>
      </c>
      <c r="BE802" s="110">
        <f>IF(N802="základná",J802,0)</f>
        <v>0</v>
      </c>
      <c r="BF802" s="110">
        <f>IF(N802="znížená",J802,0)</f>
        <v>0</v>
      </c>
      <c r="BG802" s="110">
        <f>IF(N802="zákl. prenesená",J802,0)</f>
        <v>0</v>
      </c>
      <c r="BH802" s="110">
        <f>IF(N802="zníž. prenesená",J802,0)</f>
        <v>0</v>
      </c>
      <c r="BI802" s="110">
        <f>IF(N802="nulová",J802,0)</f>
        <v>0</v>
      </c>
      <c r="BJ802" s="18" t="s">
        <v>143</v>
      </c>
      <c r="BK802" s="223">
        <f>ROUND(I802*H802,3)</f>
        <v>0</v>
      </c>
      <c r="BL802" s="18" t="s">
        <v>301</v>
      </c>
      <c r="BM802" s="222" t="s">
        <v>957</v>
      </c>
    </row>
    <row r="803" spans="1:65" s="12" customFormat="1" ht="22.8" customHeight="1">
      <c r="B803" s="195"/>
      <c r="C803" s="196"/>
      <c r="D803" s="197" t="s">
        <v>76</v>
      </c>
      <c r="E803" s="209" t="s">
        <v>958</v>
      </c>
      <c r="F803" s="209" t="s">
        <v>959</v>
      </c>
      <c r="G803" s="196"/>
      <c r="H803" s="196"/>
      <c r="I803" s="199"/>
      <c r="J803" s="210">
        <f>BK803</f>
        <v>0</v>
      </c>
      <c r="K803" s="196"/>
      <c r="L803" s="201"/>
      <c r="M803" s="202"/>
      <c r="N803" s="203"/>
      <c r="O803" s="203"/>
      <c r="P803" s="204">
        <f>SUM(P804:P851)</f>
        <v>0</v>
      </c>
      <c r="Q803" s="203"/>
      <c r="R803" s="204">
        <f>SUM(R804:R851)</f>
        <v>1180.3444000000002</v>
      </c>
      <c r="S803" s="203"/>
      <c r="T803" s="205">
        <f>SUM(T804:T851)</f>
        <v>0</v>
      </c>
      <c r="AR803" s="206" t="s">
        <v>143</v>
      </c>
      <c r="AT803" s="207" t="s">
        <v>76</v>
      </c>
      <c r="AU803" s="207" t="s">
        <v>12</v>
      </c>
      <c r="AY803" s="206" t="s">
        <v>136</v>
      </c>
      <c r="BK803" s="208">
        <f>SUM(BK804:BK851)</f>
        <v>0</v>
      </c>
    </row>
    <row r="804" spans="1:65" s="2" customFormat="1" ht="16.5" customHeight="1">
      <c r="A804" s="36"/>
      <c r="B804" s="37"/>
      <c r="C804" s="211" t="s">
        <v>960</v>
      </c>
      <c r="D804" s="211" t="s">
        <v>138</v>
      </c>
      <c r="E804" s="212" t="s">
        <v>961</v>
      </c>
      <c r="F804" s="213" t="s">
        <v>962</v>
      </c>
      <c r="G804" s="214" t="s">
        <v>155</v>
      </c>
      <c r="H804" s="215">
        <v>4873.8</v>
      </c>
      <c r="I804" s="216"/>
      <c r="J804" s="215">
        <f>ROUND(I804*H804,3)</f>
        <v>0</v>
      </c>
      <c r="K804" s="217"/>
      <c r="L804" s="39"/>
      <c r="M804" s="218" t="s">
        <v>1</v>
      </c>
      <c r="N804" s="219" t="s">
        <v>43</v>
      </c>
      <c r="O804" s="73"/>
      <c r="P804" s="220">
        <f>O804*H804</f>
        <v>0</v>
      </c>
      <c r="Q804" s="220">
        <v>3.0000000000000001E-3</v>
      </c>
      <c r="R804" s="220">
        <f>Q804*H804</f>
        <v>14.621400000000001</v>
      </c>
      <c r="S804" s="220">
        <v>0</v>
      </c>
      <c r="T804" s="221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222" t="s">
        <v>301</v>
      </c>
      <c r="AT804" s="222" t="s">
        <v>138</v>
      </c>
      <c r="AU804" s="222" t="s">
        <v>143</v>
      </c>
      <c r="AY804" s="18" t="s">
        <v>136</v>
      </c>
      <c r="BE804" s="110">
        <f>IF(N804="základná",J804,0)</f>
        <v>0</v>
      </c>
      <c r="BF804" s="110">
        <f>IF(N804="znížená",J804,0)</f>
        <v>0</v>
      </c>
      <c r="BG804" s="110">
        <f>IF(N804="zákl. prenesená",J804,0)</f>
        <v>0</v>
      </c>
      <c r="BH804" s="110">
        <f>IF(N804="zníž. prenesená",J804,0)</f>
        <v>0</v>
      </c>
      <c r="BI804" s="110">
        <f>IF(N804="nulová",J804,0)</f>
        <v>0</v>
      </c>
      <c r="BJ804" s="18" t="s">
        <v>143</v>
      </c>
      <c r="BK804" s="223">
        <f>ROUND(I804*H804,3)</f>
        <v>0</v>
      </c>
      <c r="BL804" s="18" t="s">
        <v>301</v>
      </c>
      <c r="BM804" s="222" t="s">
        <v>963</v>
      </c>
    </row>
    <row r="805" spans="1:65" s="13" customFormat="1">
      <c r="B805" s="224"/>
      <c r="C805" s="225"/>
      <c r="D805" s="226" t="s">
        <v>145</v>
      </c>
      <c r="E805" s="227" t="s">
        <v>1</v>
      </c>
      <c r="F805" s="228" t="s">
        <v>964</v>
      </c>
      <c r="G805" s="225"/>
      <c r="H805" s="227" t="s">
        <v>1</v>
      </c>
      <c r="I805" s="229"/>
      <c r="J805" s="225"/>
      <c r="K805" s="225"/>
      <c r="L805" s="230"/>
      <c r="M805" s="231"/>
      <c r="N805" s="232"/>
      <c r="O805" s="232"/>
      <c r="P805" s="232"/>
      <c r="Q805" s="232"/>
      <c r="R805" s="232"/>
      <c r="S805" s="232"/>
      <c r="T805" s="233"/>
      <c r="AT805" s="234" t="s">
        <v>145</v>
      </c>
      <c r="AU805" s="234" t="s">
        <v>143</v>
      </c>
      <c r="AV805" s="13" t="s">
        <v>12</v>
      </c>
      <c r="AW805" s="13" t="s">
        <v>30</v>
      </c>
      <c r="AX805" s="13" t="s">
        <v>77</v>
      </c>
      <c r="AY805" s="234" t="s">
        <v>136</v>
      </c>
    </row>
    <row r="806" spans="1:65" s="14" customFormat="1">
      <c r="B806" s="235"/>
      <c r="C806" s="236"/>
      <c r="D806" s="226" t="s">
        <v>145</v>
      </c>
      <c r="E806" s="237" t="s">
        <v>1</v>
      </c>
      <c r="F806" s="238" t="s">
        <v>965</v>
      </c>
      <c r="G806" s="236"/>
      <c r="H806" s="239">
        <v>164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AT806" s="245" t="s">
        <v>145</v>
      </c>
      <c r="AU806" s="245" t="s">
        <v>143</v>
      </c>
      <c r="AV806" s="14" t="s">
        <v>143</v>
      </c>
      <c r="AW806" s="14" t="s">
        <v>30</v>
      </c>
      <c r="AX806" s="14" t="s">
        <v>77</v>
      </c>
      <c r="AY806" s="245" t="s">
        <v>136</v>
      </c>
    </row>
    <row r="807" spans="1:65" s="14" customFormat="1">
      <c r="B807" s="235"/>
      <c r="C807" s="236"/>
      <c r="D807" s="226" t="s">
        <v>145</v>
      </c>
      <c r="E807" s="237" t="s">
        <v>1</v>
      </c>
      <c r="F807" s="238" t="s">
        <v>480</v>
      </c>
      <c r="G807" s="236"/>
      <c r="H807" s="239">
        <v>306.60000000000002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AT807" s="245" t="s">
        <v>145</v>
      </c>
      <c r="AU807" s="245" t="s">
        <v>143</v>
      </c>
      <c r="AV807" s="14" t="s">
        <v>143</v>
      </c>
      <c r="AW807" s="14" t="s">
        <v>30</v>
      </c>
      <c r="AX807" s="14" t="s">
        <v>77</v>
      </c>
      <c r="AY807" s="245" t="s">
        <v>136</v>
      </c>
    </row>
    <row r="808" spans="1:65" s="14" customFormat="1">
      <c r="B808" s="235"/>
      <c r="C808" s="236"/>
      <c r="D808" s="226" t="s">
        <v>145</v>
      </c>
      <c r="E808" s="237" t="s">
        <v>1</v>
      </c>
      <c r="F808" s="238" t="s">
        <v>966</v>
      </c>
      <c r="G808" s="236"/>
      <c r="H808" s="239">
        <v>288.60000000000002</v>
      </c>
      <c r="I808" s="240"/>
      <c r="J808" s="236"/>
      <c r="K808" s="236"/>
      <c r="L808" s="241"/>
      <c r="M808" s="242"/>
      <c r="N808" s="243"/>
      <c r="O808" s="243"/>
      <c r="P808" s="243"/>
      <c r="Q808" s="243"/>
      <c r="R808" s="243"/>
      <c r="S808" s="243"/>
      <c r="T808" s="244"/>
      <c r="AT808" s="245" t="s">
        <v>145</v>
      </c>
      <c r="AU808" s="245" t="s">
        <v>143</v>
      </c>
      <c r="AV808" s="14" t="s">
        <v>143</v>
      </c>
      <c r="AW808" s="14" t="s">
        <v>30</v>
      </c>
      <c r="AX808" s="14" t="s">
        <v>77</v>
      </c>
      <c r="AY808" s="245" t="s">
        <v>136</v>
      </c>
    </row>
    <row r="809" spans="1:65" s="14" customFormat="1">
      <c r="B809" s="235"/>
      <c r="C809" s="236"/>
      <c r="D809" s="226" t="s">
        <v>145</v>
      </c>
      <c r="E809" s="237" t="s">
        <v>1</v>
      </c>
      <c r="F809" s="238" t="s">
        <v>967</v>
      </c>
      <c r="G809" s="236"/>
      <c r="H809" s="239">
        <v>720</v>
      </c>
      <c r="I809" s="240"/>
      <c r="J809" s="236"/>
      <c r="K809" s="236"/>
      <c r="L809" s="241"/>
      <c r="M809" s="242"/>
      <c r="N809" s="243"/>
      <c r="O809" s="243"/>
      <c r="P809" s="243"/>
      <c r="Q809" s="243"/>
      <c r="R809" s="243"/>
      <c r="S809" s="243"/>
      <c r="T809" s="244"/>
      <c r="AT809" s="245" t="s">
        <v>145</v>
      </c>
      <c r="AU809" s="245" t="s">
        <v>143</v>
      </c>
      <c r="AV809" s="14" t="s">
        <v>143</v>
      </c>
      <c r="AW809" s="14" t="s">
        <v>30</v>
      </c>
      <c r="AX809" s="14" t="s">
        <v>77</v>
      </c>
      <c r="AY809" s="245" t="s">
        <v>136</v>
      </c>
    </row>
    <row r="810" spans="1:65" s="14" customFormat="1">
      <c r="B810" s="235"/>
      <c r="C810" s="236"/>
      <c r="D810" s="226" t="s">
        <v>145</v>
      </c>
      <c r="E810" s="237" t="s">
        <v>1</v>
      </c>
      <c r="F810" s="238" t="s">
        <v>968</v>
      </c>
      <c r="G810" s="236"/>
      <c r="H810" s="239">
        <v>955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AT810" s="245" t="s">
        <v>145</v>
      </c>
      <c r="AU810" s="245" t="s">
        <v>143</v>
      </c>
      <c r="AV810" s="14" t="s">
        <v>143</v>
      </c>
      <c r="AW810" s="14" t="s">
        <v>30</v>
      </c>
      <c r="AX810" s="14" t="s">
        <v>77</v>
      </c>
      <c r="AY810" s="245" t="s">
        <v>136</v>
      </c>
    </row>
    <row r="811" spans="1:65" s="16" customFormat="1">
      <c r="B811" s="257"/>
      <c r="C811" s="258"/>
      <c r="D811" s="226" t="s">
        <v>145</v>
      </c>
      <c r="E811" s="259" t="s">
        <v>1</v>
      </c>
      <c r="F811" s="260" t="s">
        <v>171</v>
      </c>
      <c r="G811" s="258"/>
      <c r="H811" s="261">
        <v>2434.1999999999998</v>
      </c>
      <c r="I811" s="262"/>
      <c r="J811" s="258"/>
      <c r="K811" s="258"/>
      <c r="L811" s="263"/>
      <c r="M811" s="264"/>
      <c r="N811" s="265"/>
      <c r="O811" s="265"/>
      <c r="P811" s="265"/>
      <c r="Q811" s="265"/>
      <c r="R811" s="265"/>
      <c r="S811" s="265"/>
      <c r="T811" s="266"/>
      <c r="AT811" s="267" t="s">
        <v>145</v>
      </c>
      <c r="AU811" s="267" t="s">
        <v>143</v>
      </c>
      <c r="AV811" s="16" t="s">
        <v>163</v>
      </c>
      <c r="AW811" s="16" t="s">
        <v>30</v>
      </c>
      <c r="AX811" s="16" t="s">
        <v>77</v>
      </c>
      <c r="AY811" s="267" t="s">
        <v>136</v>
      </c>
    </row>
    <row r="812" spans="1:65" s="13" customFormat="1">
      <c r="B812" s="224"/>
      <c r="C812" s="225"/>
      <c r="D812" s="226" t="s">
        <v>145</v>
      </c>
      <c r="E812" s="227" t="s">
        <v>1</v>
      </c>
      <c r="F812" s="228" t="s">
        <v>969</v>
      </c>
      <c r="G812" s="225"/>
      <c r="H812" s="227" t="s">
        <v>1</v>
      </c>
      <c r="I812" s="229"/>
      <c r="J812" s="225"/>
      <c r="K812" s="225"/>
      <c r="L812" s="230"/>
      <c r="M812" s="231"/>
      <c r="N812" s="232"/>
      <c r="O812" s="232"/>
      <c r="P812" s="232"/>
      <c r="Q812" s="232"/>
      <c r="R812" s="232"/>
      <c r="S812" s="232"/>
      <c r="T812" s="233"/>
      <c r="AT812" s="234" t="s">
        <v>145</v>
      </c>
      <c r="AU812" s="234" t="s">
        <v>143</v>
      </c>
      <c r="AV812" s="13" t="s">
        <v>12</v>
      </c>
      <c r="AW812" s="13" t="s">
        <v>30</v>
      </c>
      <c r="AX812" s="13" t="s">
        <v>77</v>
      </c>
      <c r="AY812" s="234" t="s">
        <v>136</v>
      </c>
    </row>
    <row r="813" spans="1:65" s="14" customFormat="1">
      <c r="B813" s="235"/>
      <c r="C813" s="236"/>
      <c r="D813" s="226" t="s">
        <v>145</v>
      </c>
      <c r="E813" s="237" t="s">
        <v>1</v>
      </c>
      <c r="F813" s="238" t="s">
        <v>965</v>
      </c>
      <c r="G813" s="236"/>
      <c r="H813" s="239">
        <v>164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AT813" s="245" t="s">
        <v>145</v>
      </c>
      <c r="AU813" s="245" t="s">
        <v>143</v>
      </c>
      <c r="AV813" s="14" t="s">
        <v>143</v>
      </c>
      <c r="AW813" s="14" t="s">
        <v>30</v>
      </c>
      <c r="AX813" s="14" t="s">
        <v>77</v>
      </c>
      <c r="AY813" s="245" t="s">
        <v>136</v>
      </c>
    </row>
    <row r="814" spans="1:65" s="14" customFormat="1">
      <c r="B814" s="235"/>
      <c r="C814" s="236"/>
      <c r="D814" s="226" t="s">
        <v>145</v>
      </c>
      <c r="E814" s="237" t="s">
        <v>1</v>
      </c>
      <c r="F814" s="238" t="s">
        <v>492</v>
      </c>
      <c r="G814" s="236"/>
      <c r="H814" s="239">
        <v>216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AT814" s="245" t="s">
        <v>145</v>
      </c>
      <c r="AU814" s="245" t="s">
        <v>143</v>
      </c>
      <c r="AV814" s="14" t="s">
        <v>143</v>
      </c>
      <c r="AW814" s="14" t="s">
        <v>30</v>
      </c>
      <c r="AX814" s="14" t="s">
        <v>77</v>
      </c>
      <c r="AY814" s="245" t="s">
        <v>136</v>
      </c>
    </row>
    <row r="815" spans="1:65" s="14" customFormat="1">
      <c r="B815" s="235"/>
      <c r="C815" s="236"/>
      <c r="D815" s="226" t="s">
        <v>145</v>
      </c>
      <c r="E815" s="237" t="s">
        <v>1</v>
      </c>
      <c r="F815" s="238" t="s">
        <v>493</v>
      </c>
      <c r="G815" s="236"/>
      <c r="H815" s="239">
        <v>570</v>
      </c>
      <c r="I815" s="240"/>
      <c r="J815" s="236"/>
      <c r="K815" s="236"/>
      <c r="L815" s="241"/>
      <c r="M815" s="242"/>
      <c r="N815" s="243"/>
      <c r="O815" s="243"/>
      <c r="P815" s="243"/>
      <c r="Q815" s="243"/>
      <c r="R815" s="243"/>
      <c r="S815" s="243"/>
      <c r="T815" s="244"/>
      <c r="AT815" s="245" t="s">
        <v>145</v>
      </c>
      <c r="AU815" s="245" t="s">
        <v>143</v>
      </c>
      <c r="AV815" s="14" t="s">
        <v>143</v>
      </c>
      <c r="AW815" s="14" t="s">
        <v>30</v>
      </c>
      <c r="AX815" s="14" t="s">
        <v>77</v>
      </c>
      <c r="AY815" s="245" t="s">
        <v>136</v>
      </c>
    </row>
    <row r="816" spans="1:65" s="14" customFormat="1">
      <c r="B816" s="235"/>
      <c r="C816" s="236"/>
      <c r="D816" s="226" t="s">
        <v>145</v>
      </c>
      <c r="E816" s="237" t="s">
        <v>1</v>
      </c>
      <c r="F816" s="238" t="s">
        <v>970</v>
      </c>
      <c r="G816" s="236"/>
      <c r="H816" s="239">
        <v>634</v>
      </c>
      <c r="I816" s="240"/>
      <c r="J816" s="236"/>
      <c r="K816" s="236"/>
      <c r="L816" s="241"/>
      <c r="M816" s="242"/>
      <c r="N816" s="243"/>
      <c r="O816" s="243"/>
      <c r="P816" s="243"/>
      <c r="Q816" s="243"/>
      <c r="R816" s="243"/>
      <c r="S816" s="243"/>
      <c r="T816" s="244"/>
      <c r="AT816" s="245" t="s">
        <v>145</v>
      </c>
      <c r="AU816" s="245" t="s">
        <v>143</v>
      </c>
      <c r="AV816" s="14" t="s">
        <v>143</v>
      </c>
      <c r="AW816" s="14" t="s">
        <v>30</v>
      </c>
      <c r="AX816" s="14" t="s">
        <v>77</v>
      </c>
      <c r="AY816" s="245" t="s">
        <v>136</v>
      </c>
    </row>
    <row r="817" spans="1:65" s="14" customFormat="1">
      <c r="B817" s="235"/>
      <c r="C817" s="236"/>
      <c r="D817" s="226" t="s">
        <v>145</v>
      </c>
      <c r="E817" s="237" t="s">
        <v>1</v>
      </c>
      <c r="F817" s="238" t="s">
        <v>971</v>
      </c>
      <c r="G817" s="236"/>
      <c r="H817" s="239">
        <v>855.6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AT817" s="245" t="s">
        <v>145</v>
      </c>
      <c r="AU817" s="245" t="s">
        <v>143</v>
      </c>
      <c r="AV817" s="14" t="s">
        <v>143</v>
      </c>
      <c r="AW817" s="14" t="s">
        <v>30</v>
      </c>
      <c r="AX817" s="14" t="s">
        <v>77</v>
      </c>
      <c r="AY817" s="245" t="s">
        <v>136</v>
      </c>
    </row>
    <row r="818" spans="1:65" s="16" customFormat="1">
      <c r="B818" s="257"/>
      <c r="C818" s="258"/>
      <c r="D818" s="226" t="s">
        <v>145</v>
      </c>
      <c r="E818" s="259" t="s">
        <v>1</v>
      </c>
      <c r="F818" s="260" t="s">
        <v>171</v>
      </c>
      <c r="G818" s="258"/>
      <c r="H818" s="261">
        <v>2439.6</v>
      </c>
      <c r="I818" s="262"/>
      <c r="J818" s="258"/>
      <c r="K818" s="258"/>
      <c r="L818" s="263"/>
      <c r="M818" s="264"/>
      <c r="N818" s="265"/>
      <c r="O818" s="265"/>
      <c r="P818" s="265"/>
      <c r="Q818" s="265"/>
      <c r="R818" s="265"/>
      <c r="S818" s="265"/>
      <c r="T818" s="266"/>
      <c r="AT818" s="267" t="s">
        <v>145</v>
      </c>
      <c r="AU818" s="267" t="s">
        <v>143</v>
      </c>
      <c r="AV818" s="16" t="s">
        <v>163</v>
      </c>
      <c r="AW818" s="16" t="s">
        <v>30</v>
      </c>
      <c r="AX818" s="16" t="s">
        <v>77</v>
      </c>
      <c r="AY818" s="267" t="s">
        <v>136</v>
      </c>
    </row>
    <row r="819" spans="1:65" s="15" customFormat="1">
      <c r="B819" s="246"/>
      <c r="C819" s="247"/>
      <c r="D819" s="226" t="s">
        <v>145</v>
      </c>
      <c r="E819" s="248" t="s">
        <v>1</v>
      </c>
      <c r="F819" s="249" t="s">
        <v>151</v>
      </c>
      <c r="G819" s="247"/>
      <c r="H819" s="250">
        <v>4873.8</v>
      </c>
      <c r="I819" s="251"/>
      <c r="J819" s="247"/>
      <c r="K819" s="247"/>
      <c r="L819" s="252"/>
      <c r="M819" s="253"/>
      <c r="N819" s="254"/>
      <c r="O819" s="254"/>
      <c r="P819" s="254"/>
      <c r="Q819" s="254"/>
      <c r="R819" s="254"/>
      <c r="S819" s="254"/>
      <c r="T819" s="255"/>
      <c r="AT819" s="256" t="s">
        <v>145</v>
      </c>
      <c r="AU819" s="256" t="s">
        <v>143</v>
      </c>
      <c r="AV819" s="15" t="s">
        <v>142</v>
      </c>
      <c r="AW819" s="15" t="s">
        <v>30</v>
      </c>
      <c r="AX819" s="15" t="s">
        <v>12</v>
      </c>
      <c r="AY819" s="256" t="s">
        <v>136</v>
      </c>
    </row>
    <row r="820" spans="1:65" s="2" customFormat="1" ht="16.5" customHeight="1">
      <c r="A820" s="36"/>
      <c r="B820" s="37"/>
      <c r="C820" s="211" t="s">
        <v>972</v>
      </c>
      <c r="D820" s="211" t="s">
        <v>138</v>
      </c>
      <c r="E820" s="212" t="s">
        <v>973</v>
      </c>
      <c r="F820" s="213" t="s">
        <v>974</v>
      </c>
      <c r="G820" s="214" t="s">
        <v>155</v>
      </c>
      <c r="H820" s="215">
        <v>11068.68</v>
      </c>
      <c r="I820" s="216"/>
      <c r="J820" s="215">
        <f>ROUND(I820*H820,3)</f>
        <v>0</v>
      </c>
      <c r="K820" s="217"/>
      <c r="L820" s="39"/>
      <c r="M820" s="218" t="s">
        <v>1</v>
      </c>
      <c r="N820" s="219" t="s">
        <v>43</v>
      </c>
      <c r="O820" s="73"/>
      <c r="P820" s="220">
        <f>O820*H820</f>
        <v>0</v>
      </c>
      <c r="Q820" s="220">
        <v>0.1</v>
      </c>
      <c r="R820" s="220">
        <f>Q820*H820</f>
        <v>1106.8680000000002</v>
      </c>
      <c r="S820" s="220">
        <v>0</v>
      </c>
      <c r="T820" s="221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222" t="s">
        <v>301</v>
      </c>
      <c r="AT820" s="222" t="s">
        <v>138</v>
      </c>
      <c r="AU820" s="222" t="s">
        <v>143</v>
      </c>
      <c r="AY820" s="18" t="s">
        <v>136</v>
      </c>
      <c r="BE820" s="110">
        <f>IF(N820="základná",J820,0)</f>
        <v>0</v>
      </c>
      <c r="BF820" s="110">
        <f>IF(N820="znížená",J820,0)</f>
        <v>0</v>
      </c>
      <c r="BG820" s="110">
        <f>IF(N820="zákl. prenesená",J820,0)</f>
        <v>0</v>
      </c>
      <c r="BH820" s="110">
        <f>IF(N820="zníž. prenesená",J820,0)</f>
        <v>0</v>
      </c>
      <c r="BI820" s="110">
        <f>IF(N820="nulová",J820,0)</f>
        <v>0</v>
      </c>
      <c r="BJ820" s="18" t="s">
        <v>143</v>
      </c>
      <c r="BK820" s="223">
        <f>ROUND(I820*H820,3)</f>
        <v>0</v>
      </c>
      <c r="BL820" s="18" t="s">
        <v>301</v>
      </c>
      <c r="BM820" s="222" t="s">
        <v>975</v>
      </c>
    </row>
    <row r="821" spans="1:65" s="13" customFormat="1">
      <c r="B821" s="224"/>
      <c r="C821" s="225"/>
      <c r="D821" s="226" t="s">
        <v>145</v>
      </c>
      <c r="E821" s="227" t="s">
        <v>1</v>
      </c>
      <c r="F821" s="228" t="s">
        <v>976</v>
      </c>
      <c r="G821" s="225"/>
      <c r="H821" s="227" t="s">
        <v>1</v>
      </c>
      <c r="I821" s="229"/>
      <c r="J821" s="225"/>
      <c r="K821" s="225"/>
      <c r="L821" s="230"/>
      <c r="M821" s="231"/>
      <c r="N821" s="232"/>
      <c r="O821" s="232"/>
      <c r="P821" s="232"/>
      <c r="Q821" s="232"/>
      <c r="R821" s="232"/>
      <c r="S821" s="232"/>
      <c r="T821" s="233"/>
      <c r="AT821" s="234" t="s">
        <v>145</v>
      </c>
      <c r="AU821" s="234" t="s">
        <v>143</v>
      </c>
      <c r="AV821" s="13" t="s">
        <v>12</v>
      </c>
      <c r="AW821" s="13" t="s">
        <v>30</v>
      </c>
      <c r="AX821" s="13" t="s">
        <v>77</v>
      </c>
      <c r="AY821" s="234" t="s">
        <v>136</v>
      </c>
    </row>
    <row r="822" spans="1:65" s="14" customFormat="1">
      <c r="B822" s="235"/>
      <c r="C822" s="236"/>
      <c r="D822" s="226" t="s">
        <v>145</v>
      </c>
      <c r="E822" s="237" t="s">
        <v>1</v>
      </c>
      <c r="F822" s="238" t="s">
        <v>977</v>
      </c>
      <c r="G822" s="236"/>
      <c r="H822" s="239">
        <v>548</v>
      </c>
      <c r="I822" s="240"/>
      <c r="J822" s="236"/>
      <c r="K822" s="236"/>
      <c r="L822" s="241"/>
      <c r="M822" s="242"/>
      <c r="N822" s="243"/>
      <c r="O822" s="243"/>
      <c r="P822" s="243"/>
      <c r="Q822" s="243"/>
      <c r="R822" s="243"/>
      <c r="S822" s="243"/>
      <c r="T822" s="244"/>
      <c r="AT822" s="245" t="s">
        <v>145</v>
      </c>
      <c r="AU822" s="245" t="s">
        <v>143</v>
      </c>
      <c r="AV822" s="14" t="s">
        <v>143</v>
      </c>
      <c r="AW822" s="14" t="s">
        <v>30</v>
      </c>
      <c r="AX822" s="14" t="s">
        <v>77</v>
      </c>
      <c r="AY822" s="245" t="s">
        <v>136</v>
      </c>
    </row>
    <row r="823" spans="1:65" s="14" customFormat="1">
      <c r="B823" s="235"/>
      <c r="C823" s="236"/>
      <c r="D823" s="226" t="s">
        <v>145</v>
      </c>
      <c r="E823" s="237" t="s">
        <v>1</v>
      </c>
      <c r="F823" s="238" t="s">
        <v>978</v>
      </c>
      <c r="G823" s="236"/>
      <c r="H823" s="239">
        <v>1095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AT823" s="245" t="s">
        <v>145</v>
      </c>
      <c r="AU823" s="245" t="s">
        <v>143</v>
      </c>
      <c r="AV823" s="14" t="s">
        <v>143</v>
      </c>
      <c r="AW823" s="14" t="s">
        <v>30</v>
      </c>
      <c r="AX823" s="14" t="s">
        <v>77</v>
      </c>
      <c r="AY823" s="245" t="s">
        <v>136</v>
      </c>
    </row>
    <row r="824" spans="1:65" s="14" customFormat="1">
      <c r="B824" s="235"/>
      <c r="C824" s="236"/>
      <c r="D824" s="226" t="s">
        <v>145</v>
      </c>
      <c r="E824" s="237" t="s">
        <v>1</v>
      </c>
      <c r="F824" s="238" t="s">
        <v>979</v>
      </c>
      <c r="G824" s="236"/>
      <c r="H824" s="239">
        <v>2853.21</v>
      </c>
      <c r="I824" s="240"/>
      <c r="J824" s="236"/>
      <c r="K824" s="236"/>
      <c r="L824" s="241"/>
      <c r="M824" s="242"/>
      <c r="N824" s="243"/>
      <c r="O824" s="243"/>
      <c r="P824" s="243"/>
      <c r="Q824" s="243"/>
      <c r="R824" s="243"/>
      <c r="S824" s="243"/>
      <c r="T824" s="244"/>
      <c r="AT824" s="245" t="s">
        <v>145</v>
      </c>
      <c r="AU824" s="245" t="s">
        <v>143</v>
      </c>
      <c r="AV824" s="14" t="s">
        <v>143</v>
      </c>
      <c r="AW824" s="14" t="s">
        <v>30</v>
      </c>
      <c r="AX824" s="14" t="s">
        <v>77</v>
      </c>
      <c r="AY824" s="245" t="s">
        <v>136</v>
      </c>
    </row>
    <row r="825" spans="1:65" s="14" customFormat="1">
      <c r="B825" s="235"/>
      <c r="C825" s="236"/>
      <c r="D825" s="226" t="s">
        <v>145</v>
      </c>
      <c r="E825" s="237" t="s">
        <v>1</v>
      </c>
      <c r="F825" s="238" t="s">
        <v>980</v>
      </c>
      <c r="G825" s="236"/>
      <c r="H825" s="239">
        <v>3038.47</v>
      </c>
      <c r="I825" s="240"/>
      <c r="J825" s="236"/>
      <c r="K825" s="236"/>
      <c r="L825" s="241"/>
      <c r="M825" s="242"/>
      <c r="N825" s="243"/>
      <c r="O825" s="243"/>
      <c r="P825" s="243"/>
      <c r="Q825" s="243"/>
      <c r="R825" s="243"/>
      <c r="S825" s="243"/>
      <c r="T825" s="244"/>
      <c r="AT825" s="245" t="s">
        <v>145</v>
      </c>
      <c r="AU825" s="245" t="s">
        <v>143</v>
      </c>
      <c r="AV825" s="14" t="s">
        <v>143</v>
      </c>
      <c r="AW825" s="14" t="s">
        <v>30</v>
      </c>
      <c r="AX825" s="14" t="s">
        <v>77</v>
      </c>
      <c r="AY825" s="245" t="s">
        <v>136</v>
      </c>
    </row>
    <row r="826" spans="1:65" s="14" customFormat="1">
      <c r="B826" s="235"/>
      <c r="C826" s="236"/>
      <c r="D826" s="226" t="s">
        <v>145</v>
      </c>
      <c r="E826" s="237" t="s">
        <v>1</v>
      </c>
      <c r="F826" s="238" t="s">
        <v>981</v>
      </c>
      <c r="G826" s="236"/>
      <c r="H826" s="239">
        <v>3534</v>
      </c>
      <c r="I826" s="240"/>
      <c r="J826" s="236"/>
      <c r="K826" s="236"/>
      <c r="L826" s="241"/>
      <c r="M826" s="242"/>
      <c r="N826" s="243"/>
      <c r="O826" s="243"/>
      <c r="P826" s="243"/>
      <c r="Q826" s="243"/>
      <c r="R826" s="243"/>
      <c r="S826" s="243"/>
      <c r="T826" s="244"/>
      <c r="AT826" s="245" t="s">
        <v>145</v>
      </c>
      <c r="AU826" s="245" t="s">
        <v>143</v>
      </c>
      <c r="AV826" s="14" t="s">
        <v>143</v>
      </c>
      <c r="AW826" s="14" t="s">
        <v>30</v>
      </c>
      <c r="AX826" s="14" t="s">
        <v>77</v>
      </c>
      <c r="AY826" s="245" t="s">
        <v>136</v>
      </c>
    </row>
    <row r="827" spans="1:65" s="15" customFormat="1">
      <c r="B827" s="246"/>
      <c r="C827" s="247"/>
      <c r="D827" s="226" t="s">
        <v>145</v>
      </c>
      <c r="E827" s="248" t="s">
        <v>1</v>
      </c>
      <c r="F827" s="249" t="s">
        <v>151</v>
      </c>
      <c r="G827" s="247"/>
      <c r="H827" s="250">
        <v>11068.68</v>
      </c>
      <c r="I827" s="251"/>
      <c r="J827" s="247"/>
      <c r="K827" s="247"/>
      <c r="L827" s="252"/>
      <c r="M827" s="253"/>
      <c r="N827" s="254"/>
      <c r="O827" s="254"/>
      <c r="P827" s="254"/>
      <c r="Q827" s="254"/>
      <c r="R827" s="254"/>
      <c r="S827" s="254"/>
      <c r="T827" s="255"/>
      <c r="AT827" s="256" t="s">
        <v>145</v>
      </c>
      <c r="AU827" s="256" t="s">
        <v>143</v>
      </c>
      <c r="AV827" s="15" t="s">
        <v>142</v>
      </c>
      <c r="AW827" s="15" t="s">
        <v>30</v>
      </c>
      <c r="AX827" s="15" t="s">
        <v>12</v>
      </c>
      <c r="AY827" s="256" t="s">
        <v>136</v>
      </c>
    </row>
    <row r="828" spans="1:65" s="2" customFormat="1" ht="16.5" customHeight="1">
      <c r="A828" s="36"/>
      <c r="B828" s="37"/>
      <c r="C828" s="211" t="s">
        <v>982</v>
      </c>
      <c r="D828" s="211" t="s">
        <v>138</v>
      </c>
      <c r="E828" s="212" t="s">
        <v>983</v>
      </c>
      <c r="F828" s="213" t="s">
        <v>984</v>
      </c>
      <c r="G828" s="214" t="s">
        <v>155</v>
      </c>
      <c r="H828" s="215">
        <v>11946.58</v>
      </c>
      <c r="I828" s="216"/>
      <c r="J828" s="215">
        <f>ROUND(I828*H828,3)</f>
        <v>0</v>
      </c>
      <c r="K828" s="217"/>
      <c r="L828" s="39"/>
      <c r="M828" s="218" t="s">
        <v>1</v>
      </c>
      <c r="N828" s="219" t="s">
        <v>43</v>
      </c>
      <c r="O828" s="73"/>
      <c r="P828" s="220">
        <f>O828*H828</f>
        <v>0</v>
      </c>
      <c r="Q828" s="220">
        <v>4.0000000000000001E-3</v>
      </c>
      <c r="R828" s="220">
        <f>Q828*H828</f>
        <v>47.786320000000003</v>
      </c>
      <c r="S828" s="220">
        <v>0</v>
      </c>
      <c r="T828" s="221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222" t="s">
        <v>301</v>
      </c>
      <c r="AT828" s="222" t="s">
        <v>138</v>
      </c>
      <c r="AU828" s="222" t="s">
        <v>143</v>
      </c>
      <c r="AY828" s="18" t="s">
        <v>136</v>
      </c>
      <c r="BE828" s="110">
        <f>IF(N828="základná",J828,0)</f>
        <v>0</v>
      </c>
      <c r="BF828" s="110">
        <f>IF(N828="znížená",J828,0)</f>
        <v>0</v>
      </c>
      <c r="BG828" s="110">
        <f>IF(N828="zákl. prenesená",J828,0)</f>
        <v>0</v>
      </c>
      <c r="BH828" s="110">
        <f>IF(N828="zníž. prenesená",J828,0)</f>
        <v>0</v>
      </c>
      <c r="BI828" s="110">
        <f>IF(N828="nulová",J828,0)</f>
        <v>0</v>
      </c>
      <c r="BJ828" s="18" t="s">
        <v>143</v>
      </c>
      <c r="BK828" s="223">
        <f>ROUND(I828*H828,3)</f>
        <v>0</v>
      </c>
      <c r="BL828" s="18" t="s">
        <v>301</v>
      </c>
      <c r="BM828" s="222" t="s">
        <v>985</v>
      </c>
    </row>
    <row r="829" spans="1:65" s="13" customFormat="1">
      <c r="B829" s="224"/>
      <c r="C829" s="225"/>
      <c r="D829" s="226" t="s">
        <v>145</v>
      </c>
      <c r="E829" s="227" t="s">
        <v>1</v>
      </c>
      <c r="F829" s="228" t="s">
        <v>986</v>
      </c>
      <c r="G829" s="225"/>
      <c r="H829" s="227" t="s">
        <v>1</v>
      </c>
      <c r="I829" s="229"/>
      <c r="J829" s="225"/>
      <c r="K829" s="225"/>
      <c r="L829" s="230"/>
      <c r="M829" s="231"/>
      <c r="N829" s="232"/>
      <c r="O829" s="232"/>
      <c r="P829" s="232"/>
      <c r="Q829" s="232"/>
      <c r="R829" s="232"/>
      <c r="S829" s="232"/>
      <c r="T829" s="233"/>
      <c r="AT829" s="234" t="s">
        <v>145</v>
      </c>
      <c r="AU829" s="234" t="s">
        <v>143</v>
      </c>
      <c r="AV829" s="13" t="s">
        <v>12</v>
      </c>
      <c r="AW829" s="13" t="s">
        <v>30</v>
      </c>
      <c r="AX829" s="13" t="s">
        <v>77</v>
      </c>
      <c r="AY829" s="234" t="s">
        <v>136</v>
      </c>
    </row>
    <row r="830" spans="1:65" s="14" customFormat="1">
      <c r="B830" s="235"/>
      <c r="C830" s="236"/>
      <c r="D830" s="226" t="s">
        <v>145</v>
      </c>
      <c r="E830" s="237" t="s">
        <v>1</v>
      </c>
      <c r="F830" s="238" t="s">
        <v>987</v>
      </c>
      <c r="G830" s="236"/>
      <c r="H830" s="239">
        <v>548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AT830" s="245" t="s">
        <v>145</v>
      </c>
      <c r="AU830" s="245" t="s">
        <v>143</v>
      </c>
      <c r="AV830" s="14" t="s">
        <v>143</v>
      </c>
      <c r="AW830" s="14" t="s">
        <v>30</v>
      </c>
      <c r="AX830" s="14" t="s">
        <v>77</v>
      </c>
      <c r="AY830" s="245" t="s">
        <v>136</v>
      </c>
    </row>
    <row r="831" spans="1:65" s="14" customFormat="1">
      <c r="B831" s="235"/>
      <c r="C831" s="236"/>
      <c r="D831" s="226" t="s">
        <v>145</v>
      </c>
      <c r="E831" s="237" t="s">
        <v>1</v>
      </c>
      <c r="F831" s="238" t="s">
        <v>988</v>
      </c>
      <c r="G831" s="236"/>
      <c r="H831" s="239">
        <v>1095</v>
      </c>
      <c r="I831" s="240"/>
      <c r="J831" s="236"/>
      <c r="K831" s="236"/>
      <c r="L831" s="241"/>
      <c r="M831" s="242"/>
      <c r="N831" s="243"/>
      <c r="O831" s="243"/>
      <c r="P831" s="243"/>
      <c r="Q831" s="243"/>
      <c r="R831" s="243"/>
      <c r="S831" s="243"/>
      <c r="T831" s="244"/>
      <c r="AT831" s="245" t="s">
        <v>145</v>
      </c>
      <c r="AU831" s="245" t="s">
        <v>143</v>
      </c>
      <c r="AV831" s="14" t="s">
        <v>143</v>
      </c>
      <c r="AW831" s="14" t="s">
        <v>30</v>
      </c>
      <c r="AX831" s="14" t="s">
        <v>77</v>
      </c>
      <c r="AY831" s="245" t="s">
        <v>136</v>
      </c>
    </row>
    <row r="832" spans="1:65" s="14" customFormat="1">
      <c r="B832" s="235"/>
      <c r="C832" s="236"/>
      <c r="D832" s="226" t="s">
        <v>145</v>
      </c>
      <c r="E832" s="237" t="s">
        <v>1</v>
      </c>
      <c r="F832" s="238" t="s">
        <v>989</v>
      </c>
      <c r="G832" s="236"/>
      <c r="H832" s="239">
        <v>2853.21</v>
      </c>
      <c r="I832" s="240"/>
      <c r="J832" s="236"/>
      <c r="K832" s="236"/>
      <c r="L832" s="241"/>
      <c r="M832" s="242"/>
      <c r="N832" s="243"/>
      <c r="O832" s="243"/>
      <c r="P832" s="243"/>
      <c r="Q832" s="243"/>
      <c r="R832" s="243"/>
      <c r="S832" s="243"/>
      <c r="T832" s="244"/>
      <c r="AT832" s="245" t="s">
        <v>145</v>
      </c>
      <c r="AU832" s="245" t="s">
        <v>143</v>
      </c>
      <c r="AV832" s="14" t="s">
        <v>143</v>
      </c>
      <c r="AW832" s="14" t="s">
        <v>30</v>
      </c>
      <c r="AX832" s="14" t="s">
        <v>77</v>
      </c>
      <c r="AY832" s="245" t="s">
        <v>136</v>
      </c>
    </row>
    <row r="833" spans="1:65" s="14" customFormat="1">
      <c r="B833" s="235"/>
      <c r="C833" s="236"/>
      <c r="D833" s="226" t="s">
        <v>145</v>
      </c>
      <c r="E833" s="237" t="s">
        <v>1</v>
      </c>
      <c r="F833" s="238" t="s">
        <v>990</v>
      </c>
      <c r="G833" s="236"/>
      <c r="H833" s="239">
        <v>3038.47</v>
      </c>
      <c r="I833" s="240"/>
      <c r="J833" s="236"/>
      <c r="K833" s="236"/>
      <c r="L833" s="241"/>
      <c r="M833" s="242"/>
      <c r="N833" s="243"/>
      <c r="O833" s="243"/>
      <c r="P833" s="243"/>
      <c r="Q833" s="243"/>
      <c r="R833" s="243"/>
      <c r="S833" s="243"/>
      <c r="T833" s="244"/>
      <c r="AT833" s="245" t="s">
        <v>145</v>
      </c>
      <c r="AU833" s="245" t="s">
        <v>143</v>
      </c>
      <c r="AV833" s="14" t="s">
        <v>143</v>
      </c>
      <c r="AW833" s="14" t="s">
        <v>30</v>
      </c>
      <c r="AX833" s="14" t="s">
        <v>77</v>
      </c>
      <c r="AY833" s="245" t="s">
        <v>136</v>
      </c>
    </row>
    <row r="834" spans="1:65" s="14" customFormat="1">
      <c r="B834" s="235"/>
      <c r="C834" s="236"/>
      <c r="D834" s="226" t="s">
        <v>145</v>
      </c>
      <c r="E834" s="237" t="s">
        <v>1</v>
      </c>
      <c r="F834" s="238" t="s">
        <v>991</v>
      </c>
      <c r="G834" s="236"/>
      <c r="H834" s="239">
        <v>3534</v>
      </c>
      <c r="I834" s="240"/>
      <c r="J834" s="236"/>
      <c r="K834" s="236"/>
      <c r="L834" s="241"/>
      <c r="M834" s="242"/>
      <c r="N834" s="243"/>
      <c r="O834" s="243"/>
      <c r="P834" s="243"/>
      <c r="Q834" s="243"/>
      <c r="R834" s="243"/>
      <c r="S834" s="243"/>
      <c r="T834" s="244"/>
      <c r="AT834" s="245" t="s">
        <v>145</v>
      </c>
      <c r="AU834" s="245" t="s">
        <v>143</v>
      </c>
      <c r="AV834" s="14" t="s">
        <v>143</v>
      </c>
      <c r="AW834" s="14" t="s">
        <v>30</v>
      </c>
      <c r="AX834" s="14" t="s">
        <v>77</v>
      </c>
      <c r="AY834" s="245" t="s">
        <v>136</v>
      </c>
    </row>
    <row r="835" spans="1:65" s="16" customFormat="1">
      <c r="B835" s="257"/>
      <c r="C835" s="258"/>
      <c r="D835" s="226" t="s">
        <v>145</v>
      </c>
      <c r="E835" s="259" t="s">
        <v>1</v>
      </c>
      <c r="F835" s="260" t="s">
        <v>171</v>
      </c>
      <c r="G835" s="258"/>
      <c r="H835" s="261">
        <v>11068.68</v>
      </c>
      <c r="I835" s="262"/>
      <c r="J835" s="258"/>
      <c r="K835" s="258"/>
      <c r="L835" s="263"/>
      <c r="M835" s="264"/>
      <c r="N835" s="265"/>
      <c r="O835" s="265"/>
      <c r="P835" s="265"/>
      <c r="Q835" s="265"/>
      <c r="R835" s="265"/>
      <c r="S835" s="265"/>
      <c r="T835" s="266"/>
      <c r="AT835" s="267" t="s">
        <v>145</v>
      </c>
      <c r="AU835" s="267" t="s">
        <v>143</v>
      </c>
      <c r="AV835" s="16" t="s">
        <v>163</v>
      </c>
      <c r="AW835" s="16" t="s">
        <v>30</v>
      </c>
      <c r="AX835" s="16" t="s">
        <v>77</v>
      </c>
      <c r="AY835" s="267" t="s">
        <v>136</v>
      </c>
    </row>
    <row r="836" spans="1:65" s="13" customFormat="1">
      <c r="B836" s="224"/>
      <c r="C836" s="225"/>
      <c r="D836" s="226" t="s">
        <v>145</v>
      </c>
      <c r="E836" s="227" t="s">
        <v>1</v>
      </c>
      <c r="F836" s="228" t="s">
        <v>992</v>
      </c>
      <c r="G836" s="225"/>
      <c r="H836" s="227" t="s">
        <v>1</v>
      </c>
      <c r="I836" s="229"/>
      <c r="J836" s="225"/>
      <c r="K836" s="225"/>
      <c r="L836" s="230"/>
      <c r="M836" s="231"/>
      <c r="N836" s="232"/>
      <c r="O836" s="232"/>
      <c r="P836" s="232"/>
      <c r="Q836" s="232"/>
      <c r="R836" s="232"/>
      <c r="S836" s="232"/>
      <c r="T836" s="233"/>
      <c r="AT836" s="234" t="s">
        <v>145</v>
      </c>
      <c r="AU836" s="234" t="s">
        <v>143</v>
      </c>
      <c r="AV836" s="13" t="s">
        <v>12</v>
      </c>
      <c r="AW836" s="13" t="s">
        <v>30</v>
      </c>
      <c r="AX836" s="13" t="s">
        <v>77</v>
      </c>
      <c r="AY836" s="234" t="s">
        <v>136</v>
      </c>
    </row>
    <row r="837" spans="1:65" s="14" customFormat="1">
      <c r="B837" s="235"/>
      <c r="C837" s="236"/>
      <c r="D837" s="226" t="s">
        <v>145</v>
      </c>
      <c r="E837" s="237" t="s">
        <v>1</v>
      </c>
      <c r="F837" s="238" t="s">
        <v>840</v>
      </c>
      <c r="G837" s="236"/>
      <c r="H837" s="239">
        <v>69</v>
      </c>
      <c r="I837" s="240"/>
      <c r="J837" s="236"/>
      <c r="K837" s="236"/>
      <c r="L837" s="241"/>
      <c r="M837" s="242"/>
      <c r="N837" s="243"/>
      <c r="O837" s="243"/>
      <c r="P837" s="243"/>
      <c r="Q837" s="243"/>
      <c r="R837" s="243"/>
      <c r="S837" s="243"/>
      <c r="T837" s="244"/>
      <c r="AT837" s="245" t="s">
        <v>145</v>
      </c>
      <c r="AU837" s="245" t="s">
        <v>143</v>
      </c>
      <c r="AV837" s="14" t="s">
        <v>143</v>
      </c>
      <c r="AW837" s="14" t="s">
        <v>30</v>
      </c>
      <c r="AX837" s="14" t="s">
        <v>77</v>
      </c>
      <c r="AY837" s="245" t="s">
        <v>136</v>
      </c>
    </row>
    <row r="838" spans="1:65" s="14" customFormat="1">
      <c r="B838" s="235"/>
      <c r="C838" s="236"/>
      <c r="D838" s="226" t="s">
        <v>145</v>
      </c>
      <c r="E838" s="237" t="s">
        <v>1</v>
      </c>
      <c r="F838" s="238" t="s">
        <v>966</v>
      </c>
      <c r="G838" s="236"/>
      <c r="H838" s="239">
        <v>288.60000000000002</v>
      </c>
      <c r="I838" s="240"/>
      <c r="J838" s="236"/>
      <c r="K838" s="236"/>
      <c r="L838" s="241"/>
      <c r="M838" s="242"/>
      <c r="N838" s="243"/>
      <c r="O838" s="243"/>
      <c r="P838" s="243"/>
      <c r="Q838" s="243"/>
      <c r="R838" s="243"/>
      <c r="S838" s="243"/>
      <c r="T838" s="244"/>
      <c r="AT838" s="245" t="s">
        <v>145</v>
      </c>
      <c r="AU838" s="245" t="s">
        <v>143</v>
      </c>
      <c r="AV838" s="14" t="s">
        <v>143</v>
      </c>
      <c r="AW838" s="14" t="s">
        <v>30</v>
      </c>
      <c r="AX838" s="14" t="s">
        <v>77</v>
      </c>
      <c r="AY838" s="245" t="s">
        <v>136</v>
      </c>
    </row>
    <row r="839" spans="1:65" s="14" customFormat="1">
      <c r="B839" s="235"/>
      <c r="C839" s="236"/>
      <c r="D839" s="226" t="s">
        <v>145</v>
      </c>
      <c r="E839" s="237" t="s">
        <v>1</v>
      </c>
      <c r="F839" s="238" t="s">
        <v>993</v>
      </c>
      <c r="G839" s="236"/>
      <c r="H839" s="239">
        <v>271.3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AT839" s="245" t="s">
        <v>145</v>
      </c>
      <c r="AU839" s="245" t="s">
        <v>143</v>
      </c>
      <c r="AV839" s="14" t="s">
        <v>143</v>
      </c>
      <c r="AW839" s="14" t="s">
        <v>30</v>
      </c>
      <c r="AX839" s="14" t="s">
        <v>77</v>
      </c>
      <c r="AY839" s="245" t="s">
        <v>136</v>
      </c>
    </row>
    <row r="840" spans="1:65" s="14" customFormat="1">
      <c r="B840" s="235"/>
      <c r="C840" s="236"/>
      <c r="D840" s="226" t="s">
        <v>145</v>
      </c>
      <c r="E840" s="237" t="s">
        <v>1</v>
      </c>
      <c r="F840" s="238" t="s">
        <v>994</v>
      </c>
      <c r="G840" s="236"/>
      <c r="H840" s="239">
        <v>249</v>
      </c>
      <c r="I840" s="240"/>
      <c r="J840" s="236"/>
      <c r="K840" s="236"/>
      <c r="L840" s="241"/>
      <c r="M840" s="242"/>
      <c r="N840" s="243"/>
      <c r="O840" s="243"/>
      <c r="P840" s="243"/>
      <c r="Q840" s="243"/>
      <c r="R840" s="243"/>
      <c r="S840" s="243"/>
      <c r="T840" s="244"/>
      <c r="AT840" s="245" t="s">
        <v>145</v>
      </c>
      <c r="AU840" s="245" t="s">
        <v>143</v>
      </c>
      <c r="AV840" s="14" t="s">
        <v>143</v>
      </c>
      <c r="AW840" s="14" t="s">
        <v>30</v>
      </c>
      <c r="AX840" s="14" t="s">
        <v>77</v>
      </c>
      <c r="AY840" s="245" t="s">
        <v>136</v>
      </c>
    </row>
    <row r="841" spans="1:65" s="16" customFormat="1">
      <c r="B841" s="257"/>
      <c r="C841" s="258"/>
      <c r="D841" s="226" t="s">
        <v>145</v>
      </c>
      <c r="E841" s="259" t="s">
        <v>1</v>
      </c>
      <c r="F841" s="260" t="s">
        <v>171</v>
      </c>
      <c r="G841" s="258"/>
      <c r="H841" s="261">
        <v>877.9</v>
      </c>
      <c r="I841" s="262"/>
      <c r="J841" s="258"/>
      <c r="K841" s="258"/>
      <c r="L841" s="263"/>
      <c r="M841" s="264"/>
      <c r="N841" s="265"/>
      <c r="O841" s="265"/>
      <c r="P841" s="265"/>
      <c r="Q841" s="265"/>
      <c r="R841" s="265"/>
      <c r="S841" s="265"/>
      <c r="T841" s="266"/>
      <c r="AT841" s="267" t="s">
        <v>145</v>
      </c>
      <c r="AU841" s="267" t="s">
        <v>143</v>
      </c>
      <c r="AV841" s="16" t="s">
        <v>163</v>
      </c>
      <c r="AW841" s="16" t="s">
        <v>30</v>
      </c>
      <c r="AX841" s="16" t="s">
        <v>77</v>
      </c>
      <c r="AY841" s="267" t="s">
        <v>136</v>
      </c>
    </row>
    <row r="842" spans="1:65" s="15" customFormat="1">
      <c r="B842" s="246"/>
      <c r="C842" s="247"/>
      <c r="D842" s="226" t="s">
        <v>145</v>
      </c>
      <c r="E842" s="248" t="s">
        <v>1</v>
      </c>
      <c r="F842" s="249" t="s">
        <v>151</v>
      </c>
      <c r="G842" s="247"/>
      <c r="H842" s="250">
        <v>11946.58</v>
      </c>
      <c r="I842" s="251"/>
      <c r="J842" s="247"/>
      <c r="K842" s="247"/>
      <c r="L842" s="252"/>
      <c r="M842" s="253"/>
      <c r="N842" s="254"/>
      <c r="O842" s="254"/>
      <c r="P842" s="254"/>
      <c r="Q842" s="254"/>
      <c r="R842" s="254"/>
      <c r="S842" s="254"/>
      <c r="T842" s="255"/>
      <c r="AT842" s="256" t="s">
        <v>145</v>
      </c>
      <c r="AU842" s="256" t="s">
        <v>143</v>
      </c>
      <c r="AV842" s="15" t="s">
        <v>142</v>
      </c>
      <c r="AW842" s="15" t="s">
        <v>30</v>
      </c>
      <c r="AX842" s="15" t="s">
        <v>12</v>
      </c>
      <c r="AY842" s="256" t="s">
        <v>136</v>
      </c>
    </row>
    <row r="843" spans="1:65" s="2" customFormat="1" ht="16.5" customHeight="1">
      <c r="A843" s="36"/>
      <c r="B843" s="37"/>
      <c r="C843" s="211" t="s">
        <v>995</v>
      </c>
      <c r="D843" s="211" t="s">
        <v>138</v>
      </c>
      <c r="E843" s="212" t="s">
        <v>996</v>
      </c>
      <c r="F843" s="213" t="s">
        <v>997</v>
      </c>
      <c r="G843" s="214" t="s">
        <v>155</v>
      </c>
      <c r="H843" s="215">
        <v>11068.68</v>
      </c>
      <c r="I843" s="216"/>
      <c r="J843" s="215">
        <f>ROUND(I843*H843,3)</f>
        <v>0</v>
      </c>
      <c r="K843" s="217"/>
      <c r="L843" s="39"/>
      <c r="M843" s="218" t="s">
        <v>1</v>
      </c>
      <c r="N843" s="219" t="s">
        <v>43</v>
      </c>
      <c r="O843" s="73"/>
      <c r="P843" s="220">
        <f>O843*H843</f>
        <v>0</v>
      </c>
      <c r="Q843" s="220">
        <v>1E-3</v>
      </c>
      <c r="R843" s="220">
        <f>Q843*H843</f>
        <v>11.068680000000001</v>
      </c>
      <c r="S843" s="220">
        <v>0</v>
      </c>
      <c r="T843" s="221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222" t="s">
        <v>301</v>
      </c>
      <c r="AT843" s="222" t="s">
        <v>138</v>
      </c>
      <c r="AU843" s="222" t="s">
        <v>143</v>
      </c>
      <c r="AY843" s="18" t="s">
        <v>136</v>
      </c>
      <c r="BE843" s="110">
        <f>IF(N843="základná",J843,0)</f>
        <v>0</v>
      </c>
      <c r="BF843" s="110">
        <f>IF(N843="znížená",J843,0)</f>
        <v>0</v>
      </c>
      <c r="BG843" s="110">
        <f>IF(N843="zákl. prenesená",J843,0)</f>
        <v>0</v>
      </c>
      <c r="BH843" s="110">
        <f>IF(N843="zníž. prenesená",J843,0)</f>
        <v>0</v>
      </c>
      <c r="BI843" s="110">
        <f>IF(N843="nulová",J843,0)</f>
        <v>0</v>
      </c>
      <c r="BJ843" s="18" t="s">
        <v>143</v>
      </c>
      <c r="BK843" s="223">
        <f>ROUND(I843*H843,3)</f>
        <v>0</v>
      </c>
      <c r="BL843" s="18" t="s">
        <v>301</v>
      </c>
      <c r="BM843" s="222" t="s">
        <v>998</v>
      </c>
    </row>
    <row r="844" spans="1:65" s="13" customFormat="1">
      <c r="B844" s="224"/>
      <c r="C844" s="225"/>
      <c r="D844" s="226" t="s">
        <v>145</v>
      </c>
      <c r="E844" s="227" t="s">
        <v>1</v>
      </c>
      <c r="F844" s="228" t="s">
        <v>976</v>
      </c>
      <c r="G844" s="225"/>
      <c r="H844" s="227" t="s">
        <v>1</v>
      </c>
      <c r="I844" s="229"/>
      <c r="J844" s="225"/>
      <c r="K844" s="225"/>
      <c r="L844" s="230"/>
      <c r="M844" s="231"/>
      <c r="N844" s="232"/>
      <c r="O844" s="232"/>
      <c r="P844" s="232"/>
      <c r="Q844" s="232"/>
      <c r="R844" s="232"/>
      <c r="S844" s="232"/>
      <c r="T844" s="233"/>
      <c r="AT844" s="234" t="s">
        <v>145</v>
      </c>
      <c r="AU844" s="234" t="s">
        <v>143</v>
      </c>
      <c r="AV844" s="13" t="s">
        <v>12</v>
      </c>
      <c r="AW844" s="13" t="s">
        <v>30</v>
      </c>
      <c r="AX844" s="13" t="s">
        <v>77</v>
      </c>
      <c r="AY844" s="234" t="s">
        <v>136</v>
      </c>
    </row>
    <row r="845" spans="1:65" s="14" customFormat="1">
      <c r="B845" s="235"/>
      <c r="C845" s="236"/>
      <c r="D845" s="226" t="s">
        <v>145</v>
      </c>
      <c r="E845" s="237" t="s">
        <v>1</v>
      </c>
      <c r="F845" s="238" t="s">
        <v>977</v>
      </c>
      <c r="G845" s="236"/>
      <c r="H845" s="239">
        <v>548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AT845" s="245" t="s">
        <v>145</v>
      </c>
      <c r="AU845" s="245" t="s">
        <v>143</v>
      </c>
      <c r="AV845" s="14" t="s">
        <v>143</v>
      </c>
      <c r="AW845" s="14" t="s">
        <v>30</v>
      </c>
      <c r="AX845" s="14" t="s">
        <v>77</v>
      </c>
      <c r="AY845" s="245" t="s">
        <v>136</v>
      </c>
    </row>
    <row r="846" spans="1:65" s="14" customFormat="1">
      <c r="B846" s="235"/>
      <c r="C846" s="236"/>
      <c r="D846" s="226" t="s">
        <v>145</v>
      </c>
      <c r="E846" s="237" t="s">
        <v>1</v>
      </c>
      <c r="F846" s="238" t="s">
        <v>978</v>
      </c>
      <c r="G846" s="236"/>
      <c r="H846" s="239">
        <v>1095</v>
      </c>
      <c r="I846" s="240"/>
      <c r="J846" s="236"/>
      <c r="K846" s="236"/>
      <c r="L846" s="241"/>
      <c r="M846" s="242"/>
      <c r="N846" s="243"/>
      <c r="O846" s="243"/>
      <c r="P846" s="243"/>
      <c r="Q846" s="243"/>
      <c r="R846" s="243"/>
      <c r="S846" s="243"/>
      <c r="T846" s="244"/>
      <c r="AT846" s="245" t="s">
        <v>145</v>
      </c>
      <c r="AU846" s="245" t="s">
        <v>143</v>
      </c>
      <c r="AV846" s="14" t="s">
        <v>143</v>
      </c>
      <c r="AW846" s="14" t="s">
        <v>30</v>
      </c>
      <c r="AX846" s="14" t="s">
        <v>77</v>
      </c>
      <c r="AY846" s="245" t="s">
        <v>136</v>
      </c>
    </row>
    <row r="847" spans="1:65" s="14" customFormat="1">
      <c r="B847" s="235"/>
      <c r="C847" s="236"/>
      <c r="D847" s="226" t="s">
        <v>145</v>
      </c>
      <c r="E847" s="237" t="s">
        <v>1</v>
      </c>
      <c r="F847" s="238" t="s">
        <v>979</v>
      </c>
      <c r="G847" s="236"/>
      <c r="H847" s="239">
        <v>2853.21</v>
      </c>
      <c r="I847" s="240"/>
      <c r="J847" s="236"/>
      <c r="K847" s="236"/>
      <c r="L847" s="241"/>
      <c r="M847" s="242"/>
      <c r="N847" s="243"/>
      <c r="O847" s="243"/>
      <c r="P847" s="243"/>
      <c r="Q847" s="243"/>
      <c r="R847" s="243"/>
      <c r="S847" s="243"/>
      <c r="T847" s="244"/>
      <c r="AT847" s="245" t="s">
        <v>145</v>
      </c>
      <c r="AU847" s="245" t="s">
        <v>143</v>
      </c>
      <c r="AV847" s="14" t="s">
        <v>143</v>
      </c>
      <c r="AW847" s="14" t="s">
        <v>30</v>
      </c>
      <c r="AX847" s="14" t="s">
        <v>77</v>
      </c>
      <c r="AY847" s="245" t="s">
        <v>136</v>
      </c>
    </row>
    <row r="848" spans="1:65" s="14" customFormat="1">
      <c r="B848" s="235"/>
      <c r="C848" s="236"/>
      <c r="D848" s="226" t="s">
        <v>145</v>
      </c>
      <c r="E848" s="237" t="s">
        <v>1</v>
      </c>
      <c r="F848" s="238" t="s">
        <v>980</v>
      </c>
      <c r="G848" s="236"/>
      <c r="H848" s="239">
        <v>3038.47</v>
      </c>
      <c r="I848" s="240"/>
      <c r="J848" s="236"/>
      <c r="K848" s="236"/>
      <c r="L848" s="241"/>
      <c r="M848" s="242"/>
      <c r="N848" s="243"/>
      <c r="O848" s="243"/>
      <c r="P848" s="243"/>
      <c r="Q848" s="243"/>
      <c r="R848" s="243"/>
      <c r="S848" s="243"/>
      <c r="T848" s="244"/>
      <c r="AT848" s="245" t="s">
        <v>145</v>
      </c>
      <c r="AU848" s="245" t="s">
        <v>143</v>
      </c>
      <c r="AV848" s="14" t="s">
        <v>143</v>
      </c>
      <c r="AW848" s="14" t="s">
        <v>30</v>
      </c>
      <c r="AX848" s="14" t="s">
        <v>77</v>
      </c>
      <c r="AY848" s="245" t="s">
        <v>136</v>
      </c>
    </row>
    <row r="849" spans="1:65" s="14" customFormat="1">
      <c r="B849" s="235"/>
      <c r="C849" s="236"/>
      <c r="D849" s="226" t="s">
        <v>145</v>
      </c>
      <c r="E849" s="237" t="s">
        <v>1</v>
      </c>
      <c r="F849" s="238" t="s">
        <v>981</v>
      </c>
      <c r="G849" s="236"/>
      <c r="H849" s="239">
        <v>3534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AT849" s="245" t="s">
        <v>145</v>
      </c>
      <c r="AU849" s="245" t="s">
        <v>143</v>
      </c>
      <c r="AV849" s="14" t="s">
        <v>143</v>
      </c>
      <c r="AW849" s="14" t="s">
        <v>30</v>
      </c>
      <c r="AX849" s="14" t="s">
        <v>77</v>
      </c>
      <c r="AY849" s="245" t="s">
        <v>136</v>
      </c>
    </row>
    <row r="850" spans="1:65" s="15" customFormat="1">
      <c r="B850" s="246"/>
      <c r="C850" s="247"/>
      <c r="D850" s="226" t="s">
        <v>145</v>
      </c>
      <c r="E850" s="248" t="s">
        <v>1</v>
      </c>
      <c r="F850" s="249" t="s">
        <v>151</v>
      </c>
      <c r="G850" s="247"/>
      <c r="H850" s="250">
        <v>11068.68</v>
      </c>
      <c r="I850" s="251"/>
      <c r="J850" s="247"/>
      <c r="K850" s="247"/>
      <c r="L850" s="252"/>
      <c r="M850" s="253"/>
      <c r="N850" s="254"/>
      <c r="O850" s="254"/>
      <c r="P850" s="254"/>
      <c r="Q850" s="254"/>
      <c r="R850" s="254"/>
      <c r="S850" s="254"/>
      <c r="T850" s="255"/>
      <c r="AT850" s="256" t="s">
        <v>145</v>
      </c>
      <c r="AU850" s="256" t="s">
        <v>143</v>
      </c>
      <c r="AV850" s="15" t="s">
        <v>142</v>
      </c>
      <c r="AW850" s="15" t="s">
        <v>30</v>
      </c>
      <c r="AX850" s="15" t="s">
        <v>12</v>
      </c>
      <c r="AY850" s="256" t="s">
        <v>136</v>
      </c>
    </row>
    <row r="851" spans="1:65" s="2" customFormat="1" ht="16.5" customHeight="1">
      <c r="A851" s="36"/>
      <c r="B851" s="37"/>
      <c r="C851" s="211" t="s">
        <v>999</v>
      </c>
      <c r="D851" s="211" t="s">
        <v>138</v>
      </c>
      <c r="E851" s="212" t="s">
        <v>1000</v>
      </c>
      <c r="F851" s="213" t="s">
        <v>1001</v>
      </c>
      <c r="G851" s="214" t="s">
        <v>878</v>
      </c>
      <c r="H851" s="216"/>
      <c r="I851" s="216"/>
      <c r="J851" s="215">
        <f>ROUND(I851*H851,3)</f>
        <v>0</v>
      </c>
      <c r="K851" s="217"/>
      <c r="L851" s="39"/>
      <c r="M851" s="218" t="s">
        <v>1</v>
      </c>
      <c r="N851" s="219" t="s">
        <v>43</v>
      </c>
      <c r="O851" s="73"/>
      <c r="P851" s="220">
        <f>O851*H851</f>
        <v>0</v>
      </c>
      <c r="Q851" s="220">
        <v>0</v>
      </c>
      <c r="R851" s="220">
        <f>Q851*H851</f>
        <v>0</v>
      </c>
      <c r="S851" s="220">
        <v>0</v>
      </c>
      <c r="T851" s="221">
        <f>S851*H851</f>
        <v>0</v>
      </c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R851" s="222" t="s">
        <v>301</v>
      </c>
      <c r="AT851" s="222" t="s">
        <v>138</v>
      </c>
      <c r="AU851" s="222" t="s">
        <v>143</v>
      </c>
      <c r="AY851" s="18" t="s">
        <v>136</v>
      </c>
      <c r="BE851" s="110">
        <f>IF(N851="základná",J851,0)</f>
        <v>0</v>
      </c>
      <c r="BF851" s="110">
        <f>IF(N851="znížená",J851,0)</f>
        <v>0</v>
      </c>
      <c r="BG851" s="110">
        <f>IF(N851="zákl. prenesená",J851,0)</f>
        <v>0</v>
      </c>
      <c r="BH851" s="110">
        <f>IF(N851="zníž. prenesená",J851,0)</f>
        <v>0</v>
      </c>
      <c r="BI851" s="110">
        <f>IF(N851="nulová",J851,0)</f>
        <v>0</v>
      </c>
      <c r="BJ851" s="18" t="s">
        <v>143</v>
      </c>
      <c r="BK851" s="223">
        <f>ROUND(I851*H851,3)</f>
        <v>0</v>
      </c>
      <c r="BL851" s="18" t="s">
        <v>301</v>
      </c>
      <c r="BM851" s="222" t="s">
        <v>1002</v>
      </c>
    </row>
    <row r="852" spans="1:65" s="12" customFormat="1" ht="22.8" customHeight="1">
      <c r="B852" s="195"/>
      <c r="C852" s="196"/>
      <c r="D852" s="197" t="s">
        <v>76</v>
      </c>
      <c r="E852" s="209" t="s">
        <v>1003</v>
      </c>
      <c r="F852" s="209" t="s">
        <v>1004</v>
      </c>
      <c r="G852" s="196"/>
      <c r="H852" s="196"/>
      <c r="I852" s="199"/>
      <c r="J852" s="210">
        <f>BK852</f>
        <v>0</v>
      </c>
      <c r="K852" s="196"/>
      <c r="L852" s="201"/>
      <c r="M852" s="202"/>
      <c r="N852" s="203"/>
      <c r="O852" s="203"/>
      <c r="P852" s="204">
        <f>SUM(P853:P883)</f>
        <v>0</v>
      </c>
      <c r="Q852" s="203"/>
      <c r="R852" s="204">
        <f>SUM(R853:R883)</f>
        <v>0.92885022760000002</v>
      </c>
      <c r="S852" s="203"/>
      <c r="T852" s="205">
        <f>SUM(T853:T883)</f>
        <v>0</v>
      </c>
      <c r="AR852" s="206" t="s">
        <v>143</v>
      </c>
      <c r="AT852" s="207" t="s">
        <v>76</v>
      </c>
      <c r="AU852" s="207" t="s">
        <v>12</v>
      </c>
      <c r="AY852" s="206" t="s">
        <v>136</v>
      </c>
      <c r="BK852" s="208">
        <f>SUM(BK853:BK883)</f>
        <v>0</v>
      </c>
    </row>
    <row r="853" spans="1:65" s="2" customFormat="1" ht="16.5" customHeight="1">
      <c r="A853" s="36"/>
      <c r="B853" s="37"/>
      <c r="C853" s="211" t="s">
        <v>1005</v>
      </c>
      <c r="D853" s="211" t="s">
        <v>138</v>
      </c>
      <c r="E853" s="212" t="s">
        <v>1006</v>
      </c>
      <c r="F853" s="213" t="s">
        <v>1007</v>
      </c>
      <c r="G853" s="214" t="s">
        <v>155</v>
      </c>
      <c r="H853" s="215">
        <v>11068.68</v>
      </c>
      <c r="I853" s="216"/>
      <c r="J853" s="215">
        <f>ROUND(I853*H853,3)</f>
        <v>0</v>
      </c>
      <c r="K853" s="217"/>
      <c r="L853" s="39"/>
      <c r="M853" s="218" t="s">
        <v>1</v>
      </c>
      <c r="N853" s="219" t="s">
        <v>43</v>
      </c>
      <c r="O853" s="73"/>
      <c r="P853" s="220">
        <f>O853*H853</f>
        <v>0</v>
      </c>
      <c r="Q853" s="220">
        <v>7.8819999999999994E-5</v>
      </c>
      <c r="R853" s="220">
        <f>Q853*H853</f>
        <v>0.87243335759999996</v>
      </c>
      <c r="S853" s="220">
        <v>0</v>
      </c>
      <c r="T853" s="221">
        <f>S853*H853</f>
        <v>0</v>
      </c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R853" s="222" t="s">
        <v>301</v>
      </c>
      <c r="AT853" s="222" t="s">
        <v>138</v>
      </c>
      <c r="AU853" s="222" t="s">
        <v>143</v>
      </c>
      <c r="AY853" s="18" t="s">
        <v>136</v>
      </c>
      <c r="BE853" s="110">
        <f>IF(N853="základná",J853,0)</f>
        <v>0</v>
      </c>
      <c r="BF853" s="110">
        <f>IF(N853="znížená",J853,0)</f>
        <v>0</v>
      </c>
      <c r="BG853" s="110">
        <f>IF(N853="zákl. prenesená",J853,0)</f>
        <v>0</v>
      </c>
      <c r="BH853" s="110">
        <f>IF(N853="zníž. prenesená",J853,0)</f>
        <v>0</v>
      </c>
      <c r="BI853" s="110">
        <f>IF(N853="nulová",J853,0)</f>
        <v>0</v>
      </c>
      <c r="BJ853" s="18" t="s">
        <v>143</v>
      </c>
      <c r="BK853" s="223">
        <f>ROUND(I853*H853,3)</f>
        <v>0</v>
      </c>
      <c r="BL853" s="18" t="s">
        <v>301</v>
      </c>
      <c r="BM853" s="222" t="s">
        <v>1008</v>
      </c>
    </row>
    <row r="854" spans="1:65" s="13" customFormat="1">
      <c r="B854" s="224"/>
      <c r="C854" s="225"/>
      <c r="D854" s="226" t="s">
        <v>145</v>
      </c>
      <c r="E854" s="227" t="s">
        <v>1</v>
      </c>
      <c r="F854" s="228" t="s">
        <v>1009</v>
      </c>
      <c r="G854" s="225"/>
      <c r="H854" s="227" t="s">
        <v>1</v>
      </c>
      <c r="I854" s="229"/>
      <c r="J854" s="225"/>
      <c r="K854" s="225"/>
      <c r="L854" s="230"/>
      <c r="M854" s="231"/>
      <c r="N854" s="232"/>
      <c r="O854" s="232"/>
      <c r="P854" s="232"/>
      <c r="Q854" s="232"/>
      <c r="R854" s="232"/>
      <c r="S854" s="232"/>
      <c r="T854" s="233"/>
      <c r="AT854" s="234" t="s">
        <v>145</v>
      </c>
      <c r="AU854" s="234" t="s">
        <v>143</v>
      </c>
      <c r="AV854" s="13" t="s">
        <v>12</v>
      </c>
      <c r="AW854" s="13" t="s">
        <v>30</v>
      </c>
      <c r="AX854" s="13" t="s">
        <v>77</v>
      </c>
      <c r="AY854" s="234" t="s">
        <v>136</v>
      </c>
    </row>
    <row r="855" spans="1:65" s="14" customFormat="1">
      <c r="B855" s="235"/>
      <c r="C855" s="236"/>
      <c r="D855" s="226" t="s">
        <v>145</v>
      </c>
      <c r="E855" s="237" t="s">
        <v>1</v>
      </c>
      <c r="F855" s="238" t="s">
        <v>1010</v>
      </c>
      <c r="G855" s="236"/>
      <c r="H855" s="239">
        <v>548</v>
      </c>
      <c r="I855" s="240"/>
      <c r="J855" s="236"/>
      <c r="K855" s="236"/>
      <c r="L855" s="241"/>
      <c r="M855" s="242"/>
      <c r="N855" s="243"/>
      <c r="O855" s="243"/>
      <c r="P855" s="243"/>
      <c r="Q855" s="243"/>
      <c r="R855" s="243"/>
      <c r="S855" s="243"/>
      <c r="T855" s="244"/>
      <c r="AT855" s="245" t="s">
        <v>145</v>
      </c>
      <c r="AU855" s="245" t="s">
        <v>143</v>
      </c>
      <c r="AV855" s="14" t="s">
        <v>143</v>
      </c>
      <c r="AW855" s="14" t="s">
        <v>30</v>
      </c>
      <c r="AX855" s="14" t="s">
        <v>77</v>
      </c>
      <c r="AY855" s="245" t="s">
        <v>136</v>
      </c>
    </row>
    <row r="856" spans="1:65" s="14" customFormat="1">
      <c r="B856" s="235"/>
      <c r="C856" s="236"/>
      <c r="D856" s="226" t="s">
        <v>145</v>
      </c>
      <c r="E856" s="237" t="s">
        <v>1</v>
      </c>
      <c r="F856" s="238" t="s">
        <v>1011</v>
      </c>
      <c r="G856" s="236"/>
      <c r="H856" s="239">
        <v>1095</v>
      </c>
      <c r="I856" s="240"/>
      <c r="J856" s="236"/>
      <c r="K856" s="236"/>
      <c r="L856" s="241"/>
      <c r="M856" s="242"/>
      <c r="N856" s="243"/>
      <c r="O856" s="243"/>
      <c r="P856" s="243"/>
      <c r="Q856" s="243"/>
      <c r="R856" s="243"/>
      <c r="S856" s="243"/>
      <c r="T856" s="244"/>
      <c r="AT856" s="245" t="s">
        <v>145</v>
      </c>
      <c r="AU856" s="245" t="s">
        <v>143</v>
      </c>
      <c r="AV856" s="14" t="s">
        <v>143</v>
      </c>
      <c r="AW856" s="14" t="s">
        <v>30</v>
      </c>
      <c r="AX856" s="14" t="s">
        <v>77</v>
      </c>
      <c r="AY856" s="245" t="s">
        <v>136</v>
      </c>
    </row>
    <row r="857" spans="1:65" s="14" customFormat="1">
      <c r="B857" s="235"/>
      <c r="C857" s="236"/>
      <c r="D857" s="226" t="s">
        <v>145</v>
      </c>
      <c r="E857" s="237" t="s">
        <v>1</v>
      </c>
      <c r="F857" s="238" t="s">
        <v>1012</v>
      </c>
      <c r="G857" s="236"/>
      <c r="H857" s="239">
        <v>2853.21</v>
      </c>
      <c r="I857" s="240"/>
      <c r="J857" s="236"/>
      <c r="K857" s="236"/>
      <c r="L857" s="241"/>
      <c r="M857" s="242"/>
      <c r="N857" s="243"/>
      <c r="O857" s="243"/>
      <c r="P857" s="243"/>
      <c r="Q857" s="243"/>
      <c r="R857" s="243"/>
      <c r="S857" s="243"/>
      <c r="T857" s="244"/>
      <c r="AT857" s="245" t="s">
        <v>145</v>
      </c>
      <c r="AU857" s="245" t="s">
        <v>143</v>
      </c>
      <c r="AV857" s="14" t="s">
        <v>143</v>
      </c>
      <c r="AW857" s="14" t="s">
        <v>30</v>
      </c>
      <c r="AX857" s="14" t="s">
        <v>77</v>
      </c>
      <c r="AY857" s="245" t="s">
        <v>136</v>
      </c>
    </row>
    <row r="858" spans="1:65" s="14" customFormat="1">
      <c r="B858" s="235"/>
      <c r="C858" s="236"/>
      <c r="D858" s="226" t="s">
        <v>145</v>
      </c>
      <c r="E858" s="237" t="s">
        <v>1</v>
      </c>
      <c r="F858" s="238" t="s">
        <v>161</v>
      </c>
      <c r="G858" s="236"/>
      <c r="H858" s="239">
        <v>3038.47</v>
      </c>
      <c r="I858" s="240"/>
      <c r="J858" s="236"/>
      <c r="K858" s="236"/>
      <c r="L858" s="241"/>
      <c r="M858" s="242"/>
      <c r="N858" s="243"/>
      <c r="O858" s="243"/>
      <c r="P858" s="243"/>
      <c r="Q858" s="243"/>
      <c r="R858" s="243"/>
      <c r="S858" s="243"/>
      <c r="T858" s="244"/>
      <c r="AT858" s="245" t="s">
        <v>145</v>
      </c>
      <c r="AU858" s="245" t="s">
        <v>143</v>
      </c>
      <c r="AV858" s="14" t="s">
        <v>143</v>
      </c>
      <c r="AW858" s="14" t="s">
        <v>30</v>
      </c>
      <c r="AX858" s="14" t="s">
        <v>77</v>
      </c>
      <c r="AY858" s="245" t="s">
        <v>136</v>
      </c>
    </row>
    <row r="859" spans="1:65" s="14" customFormat="1">
      <c r="B859" s="235"/>
      <c r="C859" s="236"/>
      <c r="D859" s="226" t="s">
        <v>145</v>
      </c>
      <c r="E859" s="237" t="s">
        <v>1</v>
      </c>
      <c r="F859" s="238" t="s">
        <v>657</v>
      </c>
      <c r="G859" s="236"/>
      <c r="H859" s="239">
        <v>3534</v>
      </c>
      <c r="I859" s="240"/>
      <c r="J859" s="236"/>
      <c r="K859" s="236"/>
      <c r="L859" s="241"/>
      <c r="M859" s="242"/>
      <c r="N859" s="243"/>
      <c r="O859" s="243"/>
      <c r="P859" s="243"/>
      <c r="Q859" s="243"/>
      <c r="R859" s="243"/>
      <c r="S859" s="243"/>
      <c r="T859" s="244"/>
      <c r="AT859" s="245" t="s">
        <v>145</v>
      </c>
      <c r="AU859" s="245" t="s">
        <v>143</v>
      </c>
      <c r="AV859" s="14" t="s">
        <v>143</v>
      </c>
      <c r="AW859" s="14" t="s">
        <v>30</v>
      </c>
      <c r="AX859" s="14" t="s">
        <v>77</v>
      </c>
      <c r="AY859" s="245" t="s">
        <v>136</v>
      </c>
    </row>
    <row r="860" spans="1:65" s="15" customFormat="1">
      <c r="B860" s="246"/>
      <c r="C860" s="247"/>
      <c r="D860" s="226" t="s">
        <v>145</v>
      </c>
      <c r="E860" s="248" t="s">
        <v>1</v>
      </c>
      <c r="F860" s="249" t="s">
        <v>151</v>
      </c>
      <c r="G860" s="247"/>
      <c r="H860" s="250">
        <v>11068.68</v>
      </c>
      <c r="I860" s="251"/>
      <c r="J860" s="247"/>
      <c r="K860" s="247"/>
      <c r="L860" s="252"/>
      <c r="M860" s="253"/>
      <c r="N860" s="254"/>
      <c r="O860" s="254"/>
      <c r="P860" s="254"/>
      <c r="Q860" s="254"/>
      <c r="R860" s="254"/>
      <c r="S860" s="254"/>
      <c r="T860" s="255"/>
      <c r="AT860" s="256" t="s">
        <v>145</v>
      </c>
      <c r="AU860" s="256" t="s">
        <v>143</v>
      </c>
      <c r="AV860" s="15" t="s">
        <v>142</v>
      </c>
      <c r="AW860" s="15" t="s">
        <v>30</v>
      </c>
      <c r="AX860" s="15" t="s">
        <v>12</v>
      </c>
      <c r="AY860" s="256" t="s">
        <v>136</v>
      </c>
    </row>
    <row r="861" spans="1:65" s="2" customFormat="1" ht="16.5" customHeight="1">
      <c r="A861" s="36"/>
      <c r="B861" s="37"/>
      <c r="C861" s="211" t="s">
        <v>1013</v>
      </c>
      <c r="D861" s="211" t="s">
        <v>138</v>
      </c>
      <c r="E861" s="212" t="s">
        <v>1014</v>
      </c>
      <c r="F861" s="213" t="s">
        <v>1015</v>
      </c>
      <c r="G861" s="214" t="s">
        <v>155</v>
      </c>
      <c r="H861" s="215">
        <v>693.24</v>
      </c>
      <c r="I861" s="216"/>
      <c r="J861" s="215">
        <f>ROUND(I861*H861,3)</f>
        <v>0</v>
      </c>
      <c r="K861" s="217"/>
      <c r="L861" s="39"/>
      <c r="M861" s="218" t="s">
        <v>1</v>
      </c>
      <c r="N861" s="219" t="s">
        <v>43</v>
      </c>
      <c r="O861" s="73"/>
      <c r="P861" s="220">
        <f>O861*H861</f>
        <v>0</v>
      </c>
      <c r="Q861" s="220">
        <v>8.0000000000000007E-5</v>
      </c>
      <c r="R861" s="220">
        <f>Q861*H861</f>
        <v>5.5459200000000007E-2</v>
      </c>
      <c r="S861" s="220">
        <v>0</v>
      </c>
      <c r="T861" s="221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222" t="s">
        <v>301</v>
      </c>
      <c r="AT861" s="222" t="s">
        <v>138</v>
      </c>
      <c r="AU861" s="222" t="s">
        <v>143</v>
      </c>
      <c r="AY861" s="18" t="s">
        <v>136</v>
      </c>
      <c r="BE861" s="110">
        <f>IF(N861="základná",J861,0)</f>
        <v>0</v>
      </c>
      <c r="BF861" s="110">
        <f>IF(N861="znížená",J861,0)</f>
        <v>0</v>
      </c>
      <c r="BG861" s="110">
        <f>IF(N861="zákl. prenesená",J861,0)</f>
        <v>0</v>
      </c>
      <c r="BH861" s="110">
        <f>IF(N861="zníž. prenesená",J861,0)</f>
        <v>0</v>
      </c>
      <c r="BI861" s="110">
        <f>IF(N861="nulová",J861,0)</f>
        <v>0</v>
      </c>
      <c r="BJ861" s="18" t="s">
        <v>143</v>
      </c>
      <c r="BK861" s="223">
        <f>ROUND(I861*H861,3)</f>
        <v>0</v>
      </c>
      <c r="BL861" s="18" t="s">
        <v>301</v>
      </c>
      <c r="BM861" s="222" t="s">
        <v>1016</v>
      </c>
    </row>
    <row r="862" spans="1:65" s="13" customFormat="1">
      <c r="B862" s="224"/>
      <c r="C862" s="225"/>
      <c r="D862" s="226" t="s">
        <v>145</v>
      </c>
      <c r="E862" s="227" t="s">
        <v>1</v>
      </c>
      <c r="F862" s="228" t="s">
        <v>1017</v>
      </c>
      <c r="G862" s="225"/>
      <c r="H862" s="227" t="s">
        <v>1</v>
      </c>
      <c r="I862" s="229"/>
      <c r="J862" s="225"/>
      <c r="K862" s="225"/>
      <c r="L862" s="230"/>
      <c r="M862" s="231"/>
      <c r="N862" s="232"/>
      <c r="O862" s="232"/>
      <c r="P862" s="232"/>
      <c r="Q862" s="232"/>
      <c r="R862" s="232"/>
      <c r="S862" s="232"/>
      <c r="T862" s="233"/>
      <c r="AT862" s="234" t="s">
        <v>145</v>
      </c>
      <c r="AU862" s="234" t="s">
        <v>143</v>
      </c>
      <c r="AV862" s="13" t="s">
        <v>12</v>
      </c>
      <c r="AW862" s="13" t="s">
        <v>30</v>
      </c>
      <c r="AX862" s="13" t="s">
        <v>77</v>
      </c>
      <c r="AY862" s="234" t="s">
        <v>136</v>
      </c>
    </row>
    <row r="863" spans="1:65" s="14" customFormat="1">
      <c r="B863" s="235"/>
      <c r="C863" s="236"/>
      <c r="D863" s="226" t="s">
        <v>145</v>
      </c>
      <c r="E863" s="237" t="s">
        <v>1</v>
      </c>
      <c r="F863" s="238" t="s">
        <v>1018</v>
      </c>
      <c r="G863" s="236"/>
      <c r="H863" s="239">
        <v>122.64</v>
      </c>
      <c r="I863" s="240"/>
      <c r="J863" s="236"/>
      <c r="K863" s="236"/>
      <c r="L863" s="241"/>
      <c r="M863" s="242"/>
      <c r="N863" s="243"/>
      <c r="O863" s="243"/>
      <c r="P863" s="243"/>
      <c r="Q863" s="243"/>
      <c r="R863" s="243"/>
      <c r="S863" s="243"/>
      <c r="T863" s="244"/>
      <c r="AT863" s="245" t="s">
        <v>145</v>
      </c>
      <c r="AU863" s="245" t="s">
        <v>143</v>
      </c>
      <c r="AV863" s="14" t="s">
        <v>143</v>
      </c>
      <c r="AW863" s="14" t="s">
        <v>30</v>
      </c>
      <c r="AX863" s="14" t="s">
        <v>77</v>
      </c>
      <c r="AY863" s="245" t="s">
        <v>136</v>
      </c>
    </row>
    <row r="864" spans="1:65" s="14" customFormat="1">
      <c r="B864" s="235"/>
      <c r="C864" s="236"/>
      <c r="D864" s="226" t="s">
        <v>145</v>
      </c>
      <c r="E864" s="237" t="s">
        <v>1</v>
      </c>
      <c r="F864" s="238" t="s">
        <v>1019</v>
      </c>
      <c r="G864" s="236"/>
      <c r="H864" s="239">
        <v>282.39999999999998</v>
      </c>
      <c r="I864" s="240"/>
      <c r="J864" s="236"/>
      <c r="K864" s="236"/>
      <c r="L864" s="241"/>
      <c r="M864" s="242"/>
      <c r="N864" s="243"/>
      <c r="O864" s="243"/>
      <c r="P864" s="243"/>
      <c r="Q864" s="243"/>
      <c r="R864" s="243"/>
      <c r="S864" s="243"/>
      <c r="T864" s="244"/>
      <c r="AT864" s="245" t="s">
        <v>145</v>
      </c>
      <c r="AU864" s="245" t="s">
        <v>143</v>
      </c>
      <c r="AV864" s="14" t="s">
        <v>143</v>
      </c>
      <c r="AW864" s="14" t="s">
        <v>30</v>
      </c>
      <c r="AX864" s="14" t="s">
        <v>77</v>
      </c>
      <c r="AY864" s="245" t="s">
        <v>136</v>
      </c>
    </row>
    <row r="865" spans="1:65" s="14" customFormat="1">
      <c r="B865" s="235"/>
      <c r="C865" s="236"/>
      <c r="D865" s="226" t="s">
        <v>145</v>
      </c>
      <c r="E865" s="237" t="s">
        <v>1</v>
      </c>
      <c r="F865" s="238" t="s">
        <v>1020</v>
      </c>
      <c r="G865" s="236"/>
      <c r="H865" s="239">
        <v>288.2</v>
      </c>
      <c r="I865" s="240"/>
      <c r="J865" s="236"/>
      <c r="K865" s="236"/>
      <c r="L865" s="241"/>
      <c r="M865" s="242"/>
      <c r="N865" s="243"/>
      <c r="O865" s="243"/>
      <c r="P865" s="243"/>
      <c r="Q865" s="243"/>
      <c r="R865" s="243"/>
      <c r="S865" s="243"/>
      <c r="T865" s="244"/>
      <c r="AT865" s="245" t="s">
        <v>145</v>
      </c>
      <c r="AU865" s="245" t="s">
        <v>143</v>
      </c>
      <c r="AV865" s="14" t="s">
        <v>143</v>
      </c>
      <c r="AW865" s="14" t="s">
        <v>30</v>
      </c>
      <c r="AX865" s="14" t="s">
        <v>77</v>
      </c>
      <c r="AY865" s="245" t="s">
        <v>136</v>
      </c>
    </row>
    <row r="866" spans="1:65" s="15" customFormat="1">
      <c r="B866" s="246"/>
      <c r="C866" s="247"/>
      <c r="D866" s="226" t="s">
        <v>145</v>
      </c>
      <c r="E866" s="248" t="s">
        <v>1</v>
      </c>
      <c r="F866" s="249" t="s">
        <v>151</v>
      </c>
      <c r="G866" s="247"/>
      <c r="H866" s="250">
        <v>693.24</v>
      </c>
      <c r="I866" s="251"/>
      <c r="J866" s="247"/>
      <c r="K866" s="247"/>
      <c r="L866" s="252"/>
      <c r="M866" s="253"/>
      <c r="N866" s="254"/>
      <c r="O866" s="254"/>
      <c r="P866" s="254"/>
      <c r="Q866" s="254"/>
      <c r="R866" s="254"/>
      <c r="S866" s="254"/>
      <c r="T866" s="255"/>
      <c r="AT866" s="256" t="s">
        <v>145</v>
      </c>
      <c r="AU866" s="256" t="s">
        <v>143</v>
      </c>
      <c r="AV866" s="15" t="s">
        <v>142</v>
      </c>
      <c r="AW866" s="15" t="s">
        <v>30</v>
      </c>
      <c r="AX866" s="15" t="s">
        <v>12</v>
      </c>
      <c r="AY866" s="256" t="s">
        <v>136</v>
      </c>
    </row>
    <row r="867" spans="1:65" s="2" customFormat="1" ht="16.5" customHeight="1">
      <c r="A867" s="36"/>
      <c r="B867" s="37"/>
      <c r="C867" s="211" t="s">
        <v>1021</v>
      </c>
      <c r="D867" s="211" t="s">
        <v>138</v>
      </c>
      <c r="E867" s="212" t="s">
        <v>1022</v>
      </c>
      <c r="F867" s="213" t="s">
        <v>1023</v>
      </c>
      <c r="G867" s="214" t="s">
        <v>155</v>
      </c>
      <c r="H867" s="215">
        <v>13.680999999999999</v>
      </c>
      <c r="I867" s="216"/>
      <c r="J867" s="215">
        <f>ROUND(I867*H867,3)</f>
        <v>0</v>
      </c>
      <c r="K867" s="217"/>
      <c r="L867" s="39"/>
      <c r="M867" s="218" t="s">
        <v>1</v>
      </c>
      <c r="N867" s="219" t="s">
        <v>43</v>
      </c>
      <c r="O867" s="73"/>
      <c r="P867" s="220">
        <f>O867*H867</f>
        <v>0</v>
      </c>
      <c r="Q867" s="220">
        <v>6.9999999999999994E-5</v>
      </c>
      <c r="R867" s="220">
        <f>Q867*H867</f>
        <v>9.5766999999999988E-4</v>
      </c>
      <c r="S867" s="220">
        <v>0</v>
      </c>
      <c r="T867" s="221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222" t="s">
        <v>301</v>
      </c>
      <c r="AT867" s="222" t="s">
        <v>138</v>
      </c>
      <c r="AU867" s="222" t="s">
        <v>143</v>
      </c>
      <c r="AY867" s="18" t="s">
        <v>136</v>
      </c>
      <c r="BE867" s="110">
        <f>IF(N867="základná",J867,0)</f>
        <v>0</v>
      </c>
      <c r="BF867" s="110">
        <f>IF(N867="znížená",J867,0)</f>
        <v>0</v>
      </c>
      <c r="BG867" s="110">
        <f>IF(N867="zákl. prenesená",J867,0)</f>
        <v>0</v>
      </c>
      <c r="BH867" s="110">
        <f>IF(N867="zníž. prenesená",J867,0)</f>
        <v>0</v>
      </c>
      <c r="BI867" s="110">
        <f>IF(N867="nulová",J867,0)</f>
        <v>0</v>
      </c>
      <c r="BJ867" s="18" t="s">
        <v>143</v>
      </c>
      <c r="BK867" s="223">
        <f>ROUND(I867*H867,3)</f>
        <v>0</v>
      </c>
      <c r="BL867" s="18" t="s">
        <v>301</v>
      </c>
      <c r="BM867" s="222" t="s">
        <v>1024</v>
      </c>
    </row>
    <row r="868" spans="1:65" s="13" customFormat="1">
      <c r="B868" s="224"/>
      <c r="C868" s="225"/>
      <c r="D868" s="226" t="s">
        <v>145</v>
      </c>
      <c r="E868" s="227" t="s">
        <v>1</v>
      </c>
      <c r="F868" s="228" t="s">
        <v>1025</v>
      </c>
      <c r="G868" s="225"/>
      <c r="H868" s="227" t="s">
        <v>1</v>
      </c>
      <c r="I868" s="229"/>
      <c r="J868" s="225"/>
      <c r="K868" s="225"/>
      <c r="L868" s="230"/>
      <c r="M868" s="231"/>
      <c r="N868" s="232"/>
      <c r="O868" s="232"/>
      <c r="P868" s="232"/>
      <c r="Q868" s="232"/>
      <c r="R868" s="232"/>
      <c r="S868" s="232"/>
      <c r="T868" s="233"/>
      <c r="AT868" s="234" t="s">
        <v>145</v>
      </c>
      <c r="AU868" s="234" t="s">
        <v>143</v>
      </c>
      <c r="AV868" s="13" t="s">
        <v>12</v>
      </c>
      <c r="AW868" s="13" t="s">
        <v>30</v>
      </c>
      <c r="AX868" s="13" t="s">
        <v>77</v>
      </c>
      <c r="AY868" s="234" t="s">
        <v>136</v>
      </c>
    </row>
    <row r="869" spans="1:65" s="14" customFormat="1">
      <c r="B869" s="235"/>
      <c r="C869" s="236"/>
      <c r="D869" s="226" t="s">
        <v>145</v>
      </c>
      <c r="E869" s="237" t="s">
        <v>1</v>
      </c>
      <c r="F869" s="238" t="s">
        <v>1026</v>
      </c>
      <c r="G869" s="236"/>
      <c r="H869" s="239">
        <v>2.8439999999999999</v>
      </c>
      <c r="I869" s="240"/>
      <c r="J869" s="236"/>
      <c r="K869" s="236"/>
      <c r="L869" s="241"/>
      <c r="M869" s="242"/>
      <c r="N869" s="243"/>
      <c r="O869" s="243"/>
      <c r="P869" s="243"/>
      <c r="Q869" s="243"/>
      <c r="R869" s="243"/>
      <c r="S869" s="243"/>
      <c r="T869" s="244"/>
      <c r="AT869" s="245" t="s">
        <v>145</v>
      </c>
      <c r="AU869" s="245" t="s">
        <v>143</v>
      </c>
      <c r="AV869" s="14" t="s">
        <v>143</v>
      </c>
      <c r="AW869" s="14" t="s">
        <v>30</v>
      </c>
      <c r="AX869" s="14" t="s">
        <v>77</v>
      </c>
      <c r="AY869" s="245" t="s">
        <v>136</v>
      </c>
    </row>
    <row r="870" spans="1:65" s="14" customFormat="1">
      <c r="B870" s="235"/>
      <c r="C870" s="236"/>
      <c r="D870" s="226" t="s">
        <v>145</v>
      </c>
      <c r="E870" s="237" t="s">
        <v>1</v>
      </c>
      <c r="F870" s="238" t="s">
        <v>1027</v>
      </c>
      <c r="G870" s="236"/>
      <c r="H870" s="239">
        <v>2.8</v>
      </c>
      <c r="I870" s="240"/>
      <c r="J870" s="236"/>
      <c r="K870" s="236"/>
      <c r="L870" s="241"/>
      <c r="M870" s="242"/>
      <c r="N870" s="243"/>
      <c r="O870" s="243"/>
      <c r="P870" s="243"/>
      <c r="Q870" s="243"/>
      <c r="R870" s="243"/>
      <c r="S870" s="243"/>
      <c r="T870" s="244"/>
      <c r="AT870" s="245" t="s">
        <v>145</v>
      </c>
      <c r="AU870" s="245" t="s">
        <v>143</v>
      </c>
      <c r="AV870" s="14" t="s">
        <v>143</v>
      </c>
      <c r="AW870" s="14" t="s">
        <v>30</v>
      </c>
      <c r="AX870" s="14" t="s">
        <v>77</v>
      </c>
      <c r="AY870" s="245" t="s">
        <v>136</v>
      </c>
    </row>
    <row r="871" spans="1:65" s="14" customFormat="1">
      <c r="B871" s="235"/>
      <c r="C871" s="236"/>
      <c r="D871" s="226" t="s">
        <v>145</v>
      </c>
      <c r="E871" s="237" t="s">
        <v>1</v>
      </c>
      <c r="F871" s="238" t="s">
        <v>1028</v>
      </c>
      <c r="G871" s="236"/>
      <c r="H871" s="239">
        <v>3.8279999999999998</v>
      </c>
      <c r="I871" s="240"/>
      <c r="J871" s="236"/>
      <c r="K871" s="236"/>
      <c r="L871" s="241"/>
      <c r="M871" s="242"/>
      <c r="N871" s="243"/>
      <c r="O871" s="243"/>
      <c r="P871" s="243"/>
      <c r="Q871" s="243"/>
      <c r="R871" s="243"/>
      <c r="S871" s="243"/>
      <c r="T871" s="244"/>
      <c r="AT871" s="245" t="s">
        <v>145</v>
      </c>
      <c r="AU871" s="245" t="s">
        <v>143</v>
      </c>
      <c r="AV871" s="14" t="s">
        <v>143</v>
      </c>
      <c r="AW871" s="14" t="s">
        <v>30</v>
      </c>
      <c r="AX871" s="14" t="s">
        <v>77</v>
      </c>
      <c r="AY871" s="245" t="s">
        <v>136</v>
      </c>
    </row>
    <row r="872" spans="1:65" s="16" customFormat="1">
      <c r="B872" s="257"/>
      <c r="C872" s="258"/>
      <c r="D872" s="226" t="s">
        <v>145</v>
      </c>
      <c r="E872" s="259" t="s">
        <v>1</v>
      </c>
      <c r="F872" s="260" t="s">
        <v>171</v>
      </c>
      <c r="G872" s="258"/>
      <c r="H872" s="261">
        <v>9.4719999999999995</v>
      </c>
      <c r="I872" s="262"/>
      <c r="J872" s="258"/>
      <c r="K872" s="258"/>
      <c r="L872" s="263"/>
      <c r="M872" s="264"/>
      <c r="N872" s="265"/>
      <c r="O872" s="265"/>
      <c r="P872" s="265"/>
      <c r="Q872" s="265"/>
      <c r="R872" s="265"/>
      <c r="S872" s="265"/>
      <c r="T872" s="266"/>
      <c r="AT872" s="267" t="s">
        <v>145</v>
      </c>
      <c r="AU872" s="267" t="s">
        <v>143</v>
      </c>
      <c r="AV872" s="16" t="s">
        <v>163</v>
      </c>
      <c r="AW872" s="16" t="s">
        <v>30</v>
      </c>
      <c r="AX872" s="16" t="s">
        <v>77</v>
      </c>
      <c r="AY872" s="267" t="s">
        <v>136</v>
      </c>
    </row>
    <row r="873" spans="1:65" s="13" customFormat="1">
      <c r="B873" s="224"/>
      <c r="C873" s="225"/>
      <c r="D873" s="226" t="s">
        <v>145</v>
      </c>
      <c r="E873" s="227" t="s">
        <v>1</v>
      </c>
      <c r="F873" s="228" t="s">
        <v>1029</v>
      </c>
      <c r="G873" s="225"/>
      <c r="H873" s="227" t="s">
        <v>1</v>
      </c>
      <c r="I873" s="229"/>
      <c r="J873" s="225"/>
      <c r="K873" s="225"/>
      <c r="L873" s="230"/>
      <c r="M873" s="231"/>
      <c r="N873" s="232"/>
      <c r="O873" s="232"/>
      <c r="P873" s="232"/>
      <c r="Q873" s="232"/>
      <c r="R873" s="232"/>
      <c r="S873" s="232"/>
      <c r="T873" s="233"/>
      <c r="AT873" s="234" t="s">
        <v>145</v>
      </c>
      <c r="AU873" s="234" t="s">
        <v>143</v>
      </c>
      <c r="AV873" s="13" t="s">
        <v>12</v>
      </c>
      <c r="AW873" s="13" t="s">
        <v>30</v>
      </c>
      <c r="AX873" s="13" t="s">
        <v>77</v>
      </c>
      <c r="AY873" s="234" t="s">
        <v>136</v>
      </c>
    </row>
    <row r="874" spans="1:65" s="14" customFormat="1">
      <c r="B874" s="235"/>
      <c r="C874" s="236"/>
      <c r="D874" s="226" t="s">
        <v>145</v>
      </c>
      <c r="E874" s="237" t="s">
        <v>1</v>
      </c>
      <c r="F874" s="238" t="s">
        <v>1030</v>
      </c>
      <c r="G874" s="236"/>
      <c r="H874" s="239">
        <v>0.36</v>
      </c>
      <c r="I874" s="240"/>
      <c r="J874" s="236"/>
      <c r="K874" s="236"/>
      <c r="L874" s="241"/>
      <c r="M874" s="242"/>
      <c r="N874" s="243"/>
      <c r="O874" s="243"/>
      <c r="P874" s="243"/>
      <c r="Q874" s="243"/>
      <c r="R874" s="243"/>
      <c r="S874" s="243"/>
      <c r="T874" s="244"/>
      <c r="AT874" s="245" t="s">
        <v>145</v>
      </c>
      <c r="AU874" s="245" t="s">
        <v>143</v>
      </c>
      <c r="AV874" s="14" t="s">
        <v>143</v>
      </c>
      <c r="AW874" s="14" t="s">
        <v>30</v>
      </c>
      <c r="AX874" s="14" t="s">
        <v>77</v>
      </c>
      <c r="AY874" s="245" t="s">
        <v>136</v>
      </c>
    </row>
    <row r="875" spans="1:65" s="14" customFormat="1">
      <c r="B875" s="235"/>
      <c r="C875" s="236"/>
      <c r="D875" s="226" t="s">
        <v>145</v>
      </c>
      <c r="E875" s="237" t="s">
        <v>1</v>
      </c>
      <c r="F875" s="238" t="s">
        <v>1031</v>
      </c>
      <c r="G875" s="236"/>
      <c r="H875" s="239">
        <v>0.52800000000000002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AT875" s="245" t="s">
        <v>145</v>
      </c>
      <c r="AU875" s="245" t="s">
        <v>143</v>
      </c>
      <c r="AV875" s="14" t="s">
        <v>143</v>
      </c>
      <c r="AW875" s="14" t="s">
        <v>30</v>
      </c>
      <c r="AX875" s="14" t="s">
        <v>77</v>
      </c>
      <c r="AY875" s="245" t="s">
        <v>136</v>
      </c>
    </row>
    <row r="876" spans="1:65" s="14" customFormat="1">
      <c r="B876" s="235"/>
      <c r="C876" s="236"/>
      <c r="D876" s="226" t="s">
        <v>145</v>
      </c>
      <c r="E876" s="237" t="s">
        <v>1</v>
      </c>
      <c r="F876" s="238" t="s">
        <v>1032</v>
      </c>
      <c r="G876" s="236"/>
      <c r="H876" s="239">
        <v>0.93600000000000005</v>
      </c>
      <c r="I876" s="240"/>
      <c r="J876" s="236"/>
      <c r="K876" s="236"/>
      <c r="L876" s="241"/>
      <c r="M876" s="242"/>
      <c r="N876" s="243"/>
      <c r="O876" s="243"/>
      <c r="P876" s="243"/>
      <c r="Q876" s="243"/>
      <c r="R876" s="243"/>
      <c r="S876" s="243"/>
      <c r="T876" s="244"/>
      <c r="AT876" s="245" t="s">
        <v>145</v>
      </c>
      <c r="AU876" s="245" t="s">
        <v>143</v>
      </c>
      <c r="AV876" s="14" t="s">
        <v>143</v>
      </c>
      <c r="AW876" s="14" t="s">
        <v>30</v>
      </c>
      <c r="AX876" s="14" t="s">
        <v>77</v>
      </c>
      <c r="AY876" s="245" t="s">
        <v>136</v>
      </c>
    </row>
    <row r="877" spans="1:65" s="16" customFormat="1">
      <c r="B877" s="257"/>
      <c r="C877" s="258"/>
      <c r="D877" s="226" t="s">
        <v>145</v>
      </c>
      <c r="E877" s="259" t="s">
        <v>1</v>
      </c>
      <c r="F877" s="260" t="s">
        <v>171</v>
      </c>
      <c r="G877" s="258"/>
      <c r="H877" s="261">
        <v>1.8240000000000001</v>
      </c>
      <c r="I877" s="262"/>
      <c r="J877" s="258"/>
      <c r="K877" s="258"/>
      <c r="L877" s="263"/>
      <c r="M877" s="264"/>
      <c r="N877" s="265"/>
      <c r="O877" s="265"/>
      <c r="P877" s="265"/>
      <c r="Q877" s="265"/>
      <c r="R877" s="265"/>
      <c r="S877" s="265"/>
      <c r="T877" s="266"/>
      <c r="AT877" s="267" t="s">
        <v>145</v>
      </c>
      <c r="AU877" s="267" t="s">
        <v>143</v>
      </c>
      <c r="AV877" s="16" t="s">
        <v>163</v>
      </c>
      <c r="AW877" s="16" t="s">
        <v>30</v>
      </c>
      <c r="AX877" s="16" t="s">
        <v>77</v>
      </c>
      <c r="AY877" s="267" t="s">
        <v>136</v>
      </c>
    </row>
    <row r="878" spans="1:65" s="13" customFormat="1">
      <c r="B878" s="224"/>
      <c r="C878" s="225"/>
      <c r="D878" s="226" t="s">
        <v>145</v>
      </c>
      <c r="E878" s="227" t="s">
        <v>1</v>
      </c>
      <c r="F878" s="228" t="s">
        <v>1033</v>
      </c>
      <c r="G878" s="225"/>
      <c r="H878" s="227" t="s">
        <v>1</v>
      </c>
      <c r="I878" s="229"/>
      <c r="J878" s="225"/>
      <c r="K878" s="225"/>
      <c r="L878" s="230"/>
      <c r="M878" s="231"/>
      <c r="N878" s="232"/>
      <c r="O878" s="232"/>
      <c r="P878" s="232"/>
      <c r="Q878" s="232"/>
      <c r="R878" s="232"/>
      <c r="S878" s="232"/>
      <c r="T878" s="233"/>
      <c r="AT878" s="234" t="s">
        <v>145</v>
      </c>
      <c r="AU878" s="234" t="s">
        <v>143</v>
      </c>
      <c r="AV878" s="13" t="s">
        <v>12</v>
      </c>
      <c r="AW878" s="13" t="s">
        <v>30</v>
      </c>
      <c r="AX878" s="13" t="s">
        <v>77</v>
      </c>
      <c r="AY878" s="234" t="s">
        <v>136</v>
      </c>
    </row>
    <row r="879" spans="1:65" s="14" customFormat="1">
      <c r="B879" s="235"/>
      <c r="C879" s="236"/>
      <c r="D879" s="226" t="s">
        <v>145</v>
      </c>
      <c r="E879" s="237" t="s">
        <v>1</v>
      </c>
      <c r="F879" s="238" t="s">
        <v>1034</v>
      </c>
      <c r="G879" s="236"/>
      <c r="H879" s="239">
        <v>0.80100000000000005</v>
      </c>
      <c r="I879" s="240"/>
      <c r="J879" s="236"/>
      <c r="K879" s="236"/>
      <c r="L879" s="241"/>
      <c r="M879" s="242"/>
      <c r="N879" s="243"/>
      <c r="O879" s="243"/>
      <c r="P879" s="243"/>
      <c r="Q879" s="243"/>
      <c r="R879" s="243"/>
      <c r="S879" s="243"/>
      <c r="T879" s="244"/>
      <c r="AT879" s="245" t="s">
        <v>145</v>
      </c>
      <c r="AU879" s="245" t="s">
        <v>143</v>
      </c>
      <c r="AV879" s="14" t="s">
        <v>143</v>
      </c>
      <c r="AW879" s="14" t="s">
        <v>30</v>
      </c>
      <c r="AX879" s="14" t="s">
        <v>77</v>
      </c>
      <c r="AY879" s="245" t="s">
        <v>136</v>
      </c>
    </row>
    <row r="880" spans="1:65" s="14" customFormat="1">
      <c r="B880" s="235"/>
      <c r="C880" s="236"/>
      <c r="D880" s="226" t="s">
        <v>145</v>
      </c>
      <c r="E880" s="237" t="s">
        <v>1</v>
      </c>
      <c r="F880" s="238" t="s">
        <v>1035</v>
      </c>
      <c r="G880" s="236"/>
      <c r="H880" s="239">
        <v>0.79200000000000004</v>
      </c>
      <c r="I880" s="240"/>
      <c r="J880" s="236"/>
      <c r="K880" s="236"/>
      <c r="L880" s="241"/>
      <c r="M880" s="242"/>
      <c r="N880" s="243"/>
      <c r="O880" s="243"/>
      <c r="P880" s="243"/>
      <c r="Q880" s="243"/>
      <c r="R880" s="243"/>
      <c r="S880" s="243"/>
      <c r="T880" s="244"/>
      <c r="AT880" s="245" t="s">
        <v>145</v>
      </c>
      <c r="AU880" s="245" t="s">
        <v>143</v>
      </c>
      <c r="AV880" s="14" t="s">
        <v>143</v>
      </c>
      <c r="AW880" s="14" t="s">
        <v>30</v>
      </c>
      <c r="AX880" s="14" t="s">
        <v>77</v>
      </c>
      <c r="AY880" s="245" t="s">
        <v>136</v>
      </c>
    </row>
    <row r="881" spans="1:65" s="14" customFormat="1">
      <c r="B881" s="235"/>
      <c r="C881" s="236"/>
      <c r="D881" s="226" t="s">
        <v>145</v>
      </c>
      <c r="E881" s="237" t="s">
        <v>1</v>
      </c>
      <c r="F881" s="238" t="s">
        <v>1036</v>
      </c>
      <c r="G881" s="236"/>
      <c r="H881" s="239">
        <v>0.79200000000000004</v>
      </c>
      <c r="I881" s="240"/>
      <c r="J881" s="236"/>
      <c r="K881" s="236"/>
      <c r="L881" s="241"/>
      <c r="M881" s="242"/>
      <c r="N881" s="243"/>
      <c r="O881" s="243"/>
      <c r="P881" s="243"/>
      <c r="Q881" s="243"/>
      <c r="R881" s="243"/>
      <c r="S881" s="243"/>
      <c r="T881" s="244"/>
      <c r="AT881" s="245" t="s">
        <v>145</v>
      </c>
      <c r="AU881" s="245" t="s">
        <v>143</v>
      </c>
      <c r="AV881" s="14" t="s">
        <v>143</v>
      </c>
      <c r="AW881" s="14" t="s">
        <v>30</v>
      </c>
      <c r="AX881" s="14" t="s">
        <v>77</v>
      </c>
      <c r="AY881" s="245" t="s">
        <v>136</v>
      </c>
    </row>
    <row r="882" spans="1:65" s="16" customFormat="1">
      <c r="B882" s="257"/>
      <c r="C882" s="258"/>
      <c r="D882" s="226" t="s">
        <v>145</v>
      </c>
      <c r="E882" s="259" t="s">
        <v>1</v>
      </c>
      <c r="F882" s="260" t="s">
        <v>171</v>
      </c>
      <c r="G882" s="258"/>
      <c r="H882" s="261">
        <v>2.3849999999999998</v>
      </c>
      <c r="I882" s="262"/>
      <c r="J882" s="258"/>
      <c r="K882" s="258"/>
      <c r="L882" s="263"/>
      <c r="M882" s="264"/>
      <c r="N882" s="265"/>
      <c r="O882" s="265"/>
      <c r="P882" s="265"/>
      <c r="Q882" s="265"/>
      <c r="R882" s="265"/>
      <c r="S882" s="265"/>
      <c r="T882" s="266"/>
      <c r="AT882" s="267" t="s">
        <v>145</v>
      </c>
      <c r="AU882" s="267" t="s">
        <v>143</v>
      </c>
      <c r="AV882" s="16" t="s">
        <v>163</v>
      </c>
      <c r="AW882" s="16" t="s">
        <v>30</v>
      </c>
      <c r="AX882" s="16" t="s">
        <v>77</v>
      </c>
      <c r="AY882" s="267" t="s">
        <v>136</v>
      </c>
    </row>
    <row r="883" spans="1:65" s="15" customFormat="1">
      <c r="B883" s="246"/>
      <c r="C883" s="247"/>
      <c r="D883" s="226" t="s">
        <v>145</v>
      </c>
      <c r="E883" s="248" t="s">
        <v>1</v>
      </c>
      <c r="F883" s="249" t="s">
        <v>151</v>
      </c>
      <c r="G883" s="247"/>
      <c r="H883" s="250">
        <v>13.680999999999999</v>
      </c>
      <c r="I883" s="251"/>
      <c r="J883" s="247"/>
      <c r="K883" s="247"/>
      <c r="L883" s="252"/>
      <c r="M883" s="253"/>
      <c r="N883" s="254"/>
      <c r="O883" s="254"/>
      <c r="P883" s="254"/>
      <c r="Q883" s="254"/>
      <c r="R883" s="254"/>
      <c r="S883" s="254"/>
      <c r="T883" s="255"/>
      <c r="AT883" s="256" t="s">
        <v>145</v>
      </c>
      <c r="AU883" s="256" t="s">
        <v>143</v>
      </c>
      <c r="AV883" s="15" t="s">
        <v>142</v>
      </c>
      <c r="AW883" s="15" t="s">
        <v>30</v>
      </c>
      <c r="AX883" s="15" t="s">
        <v>12</v>
      </c>
      <c r="AY883" s="256" t="s">
        <v>136</v>
      </c>
    </row>
    <row r="884" spans="1:65" s="12" customFormat="1" ht="22.8" customHeight="1">
      <c r="B884" s="195"/>
      <c r="C884" s="196"/>
      <c r="D884" s="197" t="s">
        <v>76</v>
      </c>
      <c r="E884" s="209" t="s">
        <v>1037</v>
      </c>
      <c r="F884" s="209" t="s">
        <v>1038</v>
      </c>
      <c r="G884" s="196"/>
      <c r="H884" s="196"/>
      <c r="I884" s="199"/>
      <c r="J884" s="210">
        <f>BK884</f>
        <v>0</v>
      </c>
      <c r="K884" s="196"/>
      <c r="L884" s="201"/>
      <c r="M884" s="202"/>
      <c r="N884" s="203"/>
      <c r="O884" s="203"/>
      <c r="P884" s="204">
        <f>SUM(P885:P924)</f>
        <v>0</v>
      </c>
      <c r="Q884" s="203"/>
      <c r="R884" s="204">
        <f>SUM(R885:R924)</f>
        <v>7259.6575899999998</v>
      </c>
      <c r="S884" s="203"/>
      <c r="T884" s="205">
        <f>SUM(T885:T924)</f>
        <v>0</v>
      </c>
      <c r="AR884" s="206" t="s">
        <v>143</v>
      </c>
      <c r="AT884" s="207" t="s">
        <v>76</v>
      </c>
      <c r="AU884" s="207" t="s">
        <v>12</v>
      </c>
      <c r="AY884" s="206" t="s">
        <v>136</v>
      </c>
      <c r="BK884" s="208">
        <f>SUM(BK885:BK924)</f>
        <v>0</v>
      </c>
    </row>
    <row r="885" spans="1:65" s="2" customFormat="1" ht="16.5" customHeight="1">
      <c r="A885" s="36"/>
      <c r="B885" s="37"/>
      <c r="C885" s="211" t="s">
        <v>1039</v>
      </c>
      <c r="D885" s="211" t="s">
        <v>138</v>
      </c>
      <c r="E885" s="212" t="s">
        <v>1040</v>
      </c>
      <c r="F885" s="213" t="s">
        <v>1041</v>
      </c>
      <c r="G885" s="214" t="s">
        <v>155</v>
      </c>
      <c r="H885" s="215">
        <v>5182.7439999999997</v>
      </c>
      <c r="I885" s="216"/>
      <c r="J885" s="215">
        <f>ROUND(I885*H885,3)</f>
        <v>0</v>
      </c>
      <c r="K885" s="217"/>
      <c r="L885" s="39"/>
      <c r="M885" s="218" t="s">
        <v>1</v>
      </c>
      <c r="N885" s="219" t="s">
        <v>43</v>
      </c>
      <c r="O885" s="73"/>
      <c r="P885" s="220">
        <f>O885*H885</f>
        <v>0</v>
      </c>
      <c r="Q885" s="220">
        <v>1</v>
      </c>
      <c r="R885" s="220">
        <f>Q885*H885</f>
        <v>5182.7439999999997</v>
      </c>
      <c r="S885" s="220">
        <v>0</v>
      </c>
      <c r="T885" s="221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222" t="s">
        <v>301</v>
      </c>
      <c r="AT885" s="222" t="s">
        <v>138</v>
      </c>
      <c r="AU885" s="222" t="s">
        <v>143</v>
      </c>
      <c r="AY885" s="18" t="s">
        <v>136</v>
      </c>
      <c r="BE885" s="110">
        <f>IF(N885="základná",J885,0)</f>
        <v>0</v>
      </c>
      <c r="BF885" s="110">
        <f>IF(N885="znížená",J885,0)</f>
        <v>0</v>
      </c>
      <c r="BG885" s="110">
        <f>IF(N885="zákl. prenesená",J885,0)</f>
        <v>0</v>
      </c>
      <c r="BH885" s="110">
        <f>IF(N885="zníž. prenesená",J885,0)</f>
        <v>0</v>
      </c>
      <c r="BI885" s="110">
        <f>IF(N885="nulová",J885,0)</f>
        <v>0</v>
      </c>
      <c r="BJ885" s="18" t="s">
        <v>143</v>
      </c>
      <c r="BK885" s="223">
        <f>ROUND(I885*H885,3)</f>
        <v>0</v>
      </c>
      <c r="BL885" s="18" t="s">
        <v>301</v>
      </c>
      <c r="BM885" s="222" t="s">
        <v>1042</v>
      </c>
    </row>
    <row r="886" spans="1:65" s="13" customFormat="1">
      <c r="B886" s="224"/>
      <c r="C886" s="225"/>
      <c r="D886" s="226" t="s">
        <v>145</v>
      </c>
      <c r="E886" s="227" t="s">
        <v>1</v>
      </c>
      <c r="F886" s="228" t="s">
        <v>1043</v>
      </c>
      <c r="G886" s="225"/>
      <c r="H886" s="227" t="s">
        <v>1</v>
      </c>
      <c r="I886" s="229"/>
      <c r="J886" s="225"/>
      <c r="K886" s="225"/>
      <c r="L886" s="230"/>
      <c r="M886" s="231"/>
      <c r="N886" s="232"/>
      <c r="O886" s="232"/>
      <c r="P886" s="232"/>
      <c r="Q886" s="232"/>
      <c r="R886" s="232"/>
      <c r="S886" s="232"/>
      <c r="T886" s="233"/>
      <c r="AT886" s="234" t="s">
        <v>145</v>
      </c>
      <c r="AU886" s="234" t="s">
        <v>143</v>
      </c>
      <c r="AV886" s="13" t="s">
        <v>12</v>
      </c>
      <c r="AW886" s="13" t="s">
        <v>30</v>
      </c>
      <c r="AX886" s="13" t="s">
        <v>77</v>
      </c>
      <c r="AY886" s="234" t="s">
        <v>136</v>
      </c>
    </row>
    <row r="887" spans="1:65" s="14" customFormat="1">
      <c r="B887" s="235"/>
      <c r="C887" s="236"/>
      <c r="D887" s="226" t="s">
        <v>145</v>
      </c>
      <c r="E887" s="237" t="s">
        <v>1</v>
      </c>
      <c r="F887" s="238" t="s">
        <v>1044</v>
      </c>
      <c r="G887" s="236"/>
      <c r="H887" s="239">
        <v>321.44</v>
      </c>
      <c r="I887" s="240"/>
      <c r="J887" s="236"/>
      <c r="K887" s="236"/>
      <c r="L887" s="241"/>
      <c r="M887" s="242"/>
      <c r="N887" s="243"/>
      <c r="O887" s="243"/>
      <c r="P887" s="243"/>
      <c r="Q887" s="243"/>
      <c r="R887" s="243"/>
      <c r="S887" s="243"/>
      <c r="T887" s="244"/>
      <c r="AT887" s="245" t="s">
        <v>145</v>
      </c>
      <c r="AU887" s="245" t="s">
        <v>143</v>
      </c>
      <c r="AV887" s="14" t="s">
        <v>143</v>
      </c>
      <c r="AW887" s="14" t="s">
        <v>30</v>
      </c>
      <c r="AX887" s="14" t="s">
        <v>77</v>
      </c>
      <c r="AY887" s="245" t="s">
        <v>136</v>
      </c>
    </row>
    <row r="888" spans="1:65" s="14" customFormat="1">
      <c r="B888" s="235"/>
      <c r="C888" s="236"/>
      <c r="D888" s="226" t="s">
        <v>145</v>
      </c>
      <c r="E888" s="237" t="s">
        <v>1</v>
      </c>
      <c r="F888" s="238" t="s">
        <v>1045</v>
      </c>
      <c r="G888" s="236"/>
      <c r="H888" s="239">
        <v>503.72</v>
      </c>
      <c r="I888" s="240"/>
      <c r="J888" s="236"/>
      <c r="K888" s="236"/>
      <c r="L888" s="241"/>
      <c r="M888" s="242"/>
      <c r="N888" s="243"/>
      <c r="O888" s="243"/>
      <c r="P888" s="243"/>
      <c r="Q888" s="243"/>
      <c r="R888" s="243"/>
      <c r="S888" s="243"/>
      <c r="T888" s="244"/>
      <c r="AT888" s="245" t="s">
        <v>145</v>
      </c>
      <c r="AU888" s="245" t="s">
        <v>143</v>
      </c>
      <c r="AV888" s="14" t="s">
        <v>143</v>
      </c>
      <c r="AW888" s="14" t="s">
        <v>30</v>
      </c>
      <c r="AX888" s="14" t="s">
        <v>77</v>
      </c>
      <c r="AY888" s="245" t="s">
        <v>136</v>
      </c>
    </row>
    <row r="889" spans="1:65" s="14" customFormat="1">
      <c r="B889" s="235"/>
      <c r="C889" s="236"/>
      <c r="D889" s="226" t="s">
        <v>145</v>
      </c>
      <c r="E889" s="237" t="s">
        <v>1</v>
      </c>
      <c r="F889" s="238" t="s">
        <v>1046</v>
      </c>
      <c r="G889" s="236"/>
      <c r="H889" s="239">
        <v>1131.165</v>
      </c>
      <c r="I889" s="240"/>
      <c r="J889" s="236"/>
      <c r="K889" s="236"/>
      <c r="L889" s="241"/>
      <c r="M889" s="242"/>
      <c r="N889" s="243"/>
      <c r="O889" s="243"/>
      <c r="P889" s="243"/>
      <c r="Q889" s="243"/>
      <c r="R889" s="243"/>
      <c r="S889" s="243"/>
      <c r="T889" s="244"/>
      <c r="AT889" s="245" t="s">
        <v>145</v>
      </c>
      <c r="AU889" s="245" t="s">
        <v>143</v>
      </c>
      <c r="AV889" s="14" t="s">
        <v>143</v>
      </c>
      <c r="AW889" s="14" t="s">
        <v>30</v>
      </c>
      <c r="AX889" s="14" t="s">
        <v>77</v>
      </c>
      <c r="AY889" s="245" t="s">
        <v>136</v>
      </c>
    </row>
    <row r="890" spans="1:65" s="14" customFormat="1">
      <c r="B890" s="235"/>
      <c r="C890" s="236"/>
      <c r="D890" s="226" t="s">
        <v>145</v>
      </c>
      <c r="E890" s="237" t="s">
        <v>1</v>
      </c>
      <c r="F890" s="238" t="s">
        <v>1047</v>
      </c>
      <c r="G890" s="236"/>
      <c r="H890" s="239">
        <v>1399.7339999999999</v>
      </c>
      <c r="I890" s="240"/>
      <c r="J890" s="236"/>
      <c r="K890" s="236"/>
      <c r="L890" s="241"/>
      <c r="M890" s="242"/>
      <c r="N890" s="243"/>
      <c r="O890" s="243"/>
      <c r="P890" s="243"/>
      <c r="Q890" s="243"/>
      <c r="R890" s="243"/>
      <c r="S890" s="243"/>
      <c r="T890" s="244"/>
      <c r="AT890" s="245" t="s">
        <v>145</v>
      </c>
      <c r="AU890" s="245" t="s">
        <v>143</v>
      </c>
      <c r="AV890" s="14" t="s">
        <v>143</v>
      </c>
      <c r="AW890" s="14" t="s">
        <v>30</v>
      </c>
      <c r="AX890" s="14" t="s">
        <v>77</v>
      </c>
      <c r="AY890" s="245" t="s">
        <v>136</v>
      </c>
    </row>
    <row r="891" spans="1:65" s="14" customFormat="1">
      <c r="B891" s="235"/>
      <c r="C891" s="236"/>
      <c r="D891" s="226" t="s">
        <v>145</v>
      </c>
      <c r="E891" s="237" t="s">
        <v>1</v>
      </c>
      <c r="F891" s="238" t="s">
        <v>1048</v>
      </c>
      <c r="G891" s="236"/>
      <c r="H891" s="239">
        <v>1826.6849999999999</v>
      </c>
      <c r="I891" s="240"/>
      <c r="J891" s="236"/>
      <c r="K891" s="236"/>
      <c r="L891" s="241"/>
      <c r="M891" s="242"/>
      <c r="N891" s="243"/>
      <c r="O891" s="243"/>
      <c r="P891" s="243"/>
      <c r="Q891" s="243"/>
      <c r="R891" s="243"/>
      <c r="S891" s="243"/>
      <c r="T891" s="244"/>
      <c r="AT891" s="245" t="s">
        <v>145</v>
      </c>
      <c r="AU891" s="245" t="s">
        <v>143</v>
      </c>
      <c r="AV891" s="14" t="s">
        <v>143</v>
      </c>
      <c r="AW891" s="14" t="s">
        <v>30</v>
      </c>
      <c r="AX891" s="14" t="s">
        <v>77</v>
      </c>
      <c r="AY891" s="245" t="s">
        <v>136</v>
      </c>
    </row>
    <row r="892" spans="1:65" s="15" customFormat="1">
      <c r="B892" s="246"/>
      <c r="C892" s="247"/>
      <c r="D892" s="226" t="s">
        <v>145</v>
      </c>
      <c r="E892" s="248" t="s">
        <v>1</v>
      </c>
      <c r="F892" s="249" t="s">
        <v>151</v>
      </c>
      <c r="G892" s="247"/>
      <c r="H892" s="250">
        <v>5182.7439999999997</v>
      </c>
      <c r="I892" s="251"/>
      <c r="J892" s="247"/>
      <c r="K892" s="247"/>
      <c r="L892" s="252"/>
      <c r="M892" s="253"/>
      <c r="N892" s="254"/>
      <c r="O892" s="254"/>
      <c r="P892" s="254"/>
      <c r="Q892" s="254"/>
      <c r="R892" s="254"/>
      <c r="S892" s="254"/>
      <c r="T892" s="255"/>
      <c r="AT892" s="256" t="s">
        <v>145</v>
      </c>
      <c r="AU892" s="256" t="s">
        <v>143</v>
      </c>
      <c r="AV892" s="15" t="s">
        <v>142</v>
      </c>
      <c r="AW892" s="15" t="s">
        <v>30</v>
      </c>
      <c r="AX892" s="15" t="s">
        <v>12</v>
      </c>
      <c r="AY892" s="256" t="s">
        <v>136</v>
      </c>
    </row>
    <row r="893" spans="1:65" s="2" customFormat="1" ht="16.5" customHeight="1">
      <c r="A893" s="36"/>
      <c r="B893" s="37"/>
      <c r="C893" s="211" t="s">
        <v>1049</v>
      </c>
      <c r="D893" s="211" t="s">
        <v>138</v>
      </c>
      <c r="E893" s="212" t="s">
        <v>1050</v>
      </c>
      <c r="F893" s="213" t="s">
        <v>1051</v>
      </c>
      <c r="G893" s="214" t="s">
        <v>155</v>
      </c>
      <c r="H893" s="215">
        <v>2056.944</v>
      </c>
      <c r="I893" s="216"/>
      <c r="J893" s="215">
        <f>ROUND(I893*H893,3)</f>
        <v>0</v>
      </c>
      <c r="K893" s="217"/>
      <c r="L893" s="39"/>
      <c r="M893" s="218" t="s">
        <v>1</v>
      </c>
      <c r="N893" s="219" t="s">
        <v>43</v>
      </c>
      <c r="O893" s="73"/>
      <c r="P893" s="220">
        <f>O893*H893</f>
        <v>0</v>
      </c>
      <c r="Q893" s="220">
        <v>1</v>
      </c>
      <c r="R893" s="220">
        <f>Q893*H893</f>
        <v>2056.944</v>
      </c>
      <c r="S893" s="220">
        <v>0</v>
      </c>
      <c r="T893" s="221">
        <f>S893*H893</f>
        <v>0</v>
      </c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R893" s="222" t="s">
        <v>301</v>
      </c>
      <c r="AT893" s="222" t="s">
        <v>138</v>
      </c>
      <c r="AU893" s="222" t="s">
        <v>143</v>
      </c>
      <c r="AY893" s="18" t="s">
        <v>136</v>
      </c>
      <c r="BE893" s="110">
        <f>IF(N893="základná",J893,0)</f>
        <v>0</v>
      </c>
      <c r="BF893" s="110">
        <f>IF(N893="znížená",J893,0)</f>
        <v>0</v>
      </c>
      <c r="BG893" s="110">
        <f>IF(N893="zákl. prenesená",J893,0)</f>
        <v>0</v>
      </c>
      <c r="BH893" s="110">
        <f>IF(N893="zníž. prenesená",J893,0)</f>
        <v>0</v>
      </c>
      <c r="BI893" s="110">
        <f>IF(N893="nulová",J893,0)</f>
        <v>0</v>
      </c>
      <c r="BJ893" s="18" t="s">
        <v>143</v>
      </c>
      <c r="BK893" s="223">
        <f>ROUND(I893*H893,3)</f>
        <v>0</v>
      </c>
      <c r="BL893" s="18" t="s">
        <v>301</v>
      </c>
      <c r="BM893" s="222" t="s">
        <v>1052</v>
      </c>
    </row>
    <row r="894" spans="1:65" s="13" customFormat="1">
      <c r="B894" s="224"/>
      <c r="C894" s="225"/>
      <c r="D894" s="226" t="s">
        <v>145</v>
      </c>
      <c r="E894" s="227" t="s">
        <v>1</v>
      </c>
      <c r="F894" s="228" t="s">
        <v>1053</v>
      </c>
      <c r="G894" s="225"/>
      <c r="H894" s="227" t="s">
        <v>1</v>
      </c>
      <c r="I894" s="229"/>
      <c r="J894" s="225"/>
      <c r="K894" s="225"/>
      <c r="L894" s="230"/>
      <c r="M894" s="231"/>
      <c r="N894" s="232"/>
      <c r="O894" s="232"/>
      <c r="P894" s="232"/>
      <c r="Q894" s="232"/>
      <c r="R894" s="232"/>
      <c r="S894" s="232"/>
      <c r="T894" s="233"/>
      <c r="AT894" s="234" t="s">
        <v>145</v>
      </c>
      <c r="AU894" s="234" t="s">
        <v>143</v>
      </c>
      <c r="AV894" s="13" t="s">
        <v>12</v>
      </c>
      <c r="AW894" s="13" t="s">
        <v>30</v>
      </c>
      <c r="AX894" s="13" t="s">
        <v>77</v>
      </c>
      <c r="AY894" s="234" t="s">
        <v>136</v>
      </c>
    </row>
    <row r="895" spans="1:65" s="14" customFormat="1">
      <c r="B895" s="235"/>
      <c r="C895" s="236"/>
      <c r="D895" s="226" t="s">
        <v>145</v>
      </c>
      <c r="E895" s="237" t="s">
        <v>1</v>
      </c>
      <c r="F895" s="238" t="s">
        <v>1054</v>
      </c>
      <c r="G895" s="236"/>
      <c r="H895" s="239">
        <v>257.54399999999998</v>
      </c>
      <c r="I895" s="240"/>
      <c r="J895" s="236"/>
      <c r="K895" s="236"/>
      <c r="L895" s="241"/>
      <c r="M895" s="242"/>
      <c r="N895" s="243"/>
      <c r="O895" s="243"/>
      <c r="P895" s="243"/>
      <c r="Q895" s="243"/>
      <c r="R895" s="243"/>
      <c r="S895" s="243"/>
      <c r="T895" s="244"/>
      <c r="AT895" s="245" t="s">
        <v>145</v>
      </c>
      <c r="AU895" s="245" t="s">
        <v>143</v>
      </c>
      <c r="AV895" s="14" t="s">
        <v>143</v>
      </c>
      <c r="AW895" s="14" t="s">
        <v>30</v>
      </c>
      <c r="AX895" s="14" t="s">
        <v>77</v>
      </c>
      <c r="AY895" s="245" t="s">
        <v>136</v>
      </c>
    </row>
    <row r="896" spans="1:65" s="14" customFormat="1">
      <c r="B896" s="235"/>
      <c r="C896" s="236"/>
      <c r="D896" s="226" t="s">
        <v>145</v>
      </c>
      <c r="E896" s="237" t="s">
        <v>1</v>
      </c>
      <c r="F896" s="238" t="s">
        <v>1055</v>
      </c>
      <c r="G896" s="236"/>
      <c r="H896" s="239">
        <v>593.04</v>
      </c>
      <c r="I896" s="240"/>
      <c r="J896" s="236"/>
      <c r="K896" s="236"/>
      <c r="L896" s="241"/>
      <c r="M896" s="242"/>
      <c r="N896" s="243"/>
      <c r="O896" s="243"/>
      <c r="P896" s="243"/>
      <c r="Q896" s="243"/>
      <c r="R896" s="243"/>
      <c r="S896" s="243"/>
      <c r="T896" s="244"/>
      <c r="AT896" s="245" t="s">
        <v>145</v>
      </c>
      <c r="AU896" s="245" t="s">
        <v>143</v>
      </c>
      <c r="AV896" s="14" t="s">
        <v>143</v>
      </c>
      <c r="AW896" s="14" t="s">
        <v>30</v>
      </c>
      <c r="AX896" s="14" t="s">
        <v>77</v>
      </c>
      <c r="AY896" s="245" t="s">
        <v>136</v>
      </c>
    </row>
    <row r="897" spans="1:65" s="14" customFormat="1">
      <c r="B897" s="235"/>
      <c r="C897" s="236"/>
      <c r="D897" s="226" t="s">
        <v>145</v>
      </c>
      <c r="E897" s="237" t="s">
        <v>1</v>
      </c>
      <c r="F897" s="238" t="s">
        <v>1056</v>
      </c>
      <c r="G897" s="236"/>
      <c r="H897" s="239">
        <v>518.76</v>
      </c>
      <c r="I897" s="240"/>
      <c r="J897" s="236"/>
      <c r="K897" s="236"/>
      <c r="L897" s="241"/>
      <c r="M897" s="242"/>
      <c r="N897" s="243"/>
      <c r="O897" s="243"/>
      <c r="P897" s="243"/>
      <c r="Q897" s="243"/>
      <c r="R897" s="243"/>
      <c r="S897" s="243"/>
      <c r="T897" s="244"/>
      <c r="AT897" s="245" t="s">
        <v>145</v>
      </c>
      <c r="AU897" s="245" t="s">
        <v>143</v>
      </c>
      <c r="AV897" s="14" t="s">
        <v>143</v>
      </c>
      <c r="AW897" s="14" t="s">
        <v>30</v>
      </c>
      <c r="AX897" s="14" t="s">
        <v>77</v>
      </c>
      <c r="AY897" s="245" t="s">
        <v>136</v>
      </c>
    </row>
    <row r="898" spans="1:65" s="14" customFormat="1">
      <c r="B898" s="235"/>
      <c r="C898" s="236"/>
      <c r="D898" s="226" t="s">
        <v>145</v>
      </c>
      <c r="E898" s="237" t="s">
        <v>1</v>
      </c>
      <c r="F898" s="238" t="s">
        <v>1057</v>
      </c>
      <c r="G898" s="236"/>
      <c r="H898" s="239">
        <v>687.6</v>
      </c>
      <c r="I898" s="240"/>
      <c r="J898" s="236"/>
      <c r="K898" s="236"/>
      <c r="L898" s="241"/>
      <c r="M898" s="242"/>
      <c r="N898" s="243"/>
      <c r="O898" s="243"/>
      <c r="P898" s="243"/>
      <c r="Q898" s="243"/>
      <c r="R898" s="243"/>
      <c r="S898" s="243"/>
      <c r="T898" s="244"/>
      <c r="AT898" s="245" t="s">
        <v>145</v>
      </c>
      <c r="AU898" s="245" t="s">
        <v>143</v>
      </c>
      <c r="AV898" s="14" t="s">
        <v>143</v>
      </c>
      <c r="AW898" s="14" t="s">
        <v>30</v>
      </c>
      <c r="AX898" s="14" t="s">
        <v>77</v>
      </c>
      <c r="AY898" s="245" t="s">
        <v>136</v>
      </c>
    </row>
    <row r="899" spans="1:65" s="15" customFormat="1">
      <c r="B899" s="246"/>
      <c r="C899" s="247"/>
      <c r="D899" s="226" t="s">
        <v>145</v>
      </c>
      <c r="E899" s="248" t="s">
        <v>1</v>
      </c>
      <c r="F899" s="249" t="s">
        <v>151</v>
      </c>
      <c r="G899" s="247"/>
      <c r="H899" s="250">
        <v>2056.944</v>
      </c>
      <c r="I899" s="251"/>
      <c r="J899" s="247"/>
      <c r="K899" s="247"/>
      <c r="L899" s="252"/>
      <c r="M899" s="253"/>
      <c r="N899" s="254"/>
      <c r="O899" s="254"/>
      <c r="P899" s="254"/>
      <c r="Q899" s="254"/>
      <c r="R899" s="254"/>
      <c r="S899" s="254"/>
      <c r="T899" s="255"/>
      <c r="AT899" s="256" t="s">
        <v>145</v>
      </c>
      <c r="AU899" s="256" t="s">
        <v>143</v>
      </c>
      <c r="AV899" s="15" t="s">
        <v>142</v>
      </c>
      <c r="AW899" s="15" t="s">
        <v>30</v>
      </c>
      <c r="AX899" s="15" t="s">
        <v>12</v>
      </c>
      <c r="AY899" s="256" t="s">
        <v>136</v>
      </c>
    </row>
    <row r="900" spans="1:65" s="2" customFormat="1" ht="16.5" customHeight="1">
      <c r="A900" s="36"/>
      <c r="B900" s="37"/>
      <c r="C900" s="211" t="s">
        <v>1058</v>
      </c>
      <c r="D900" s="211" t="s">
        <v>138</v>
      </c>
      <c r="E900" s="212" t="s">
        <v>1059</v>
      </c>
      <c r="F900" s="213" t="s">
        <v>1060</v>
      </c>
      <c r="G900" s="214" t="s">
        <v>155</v>
      </c>
      <c r="H900" s="215">
        <v>11069.48</v>
      </c>
      <c r="I900" s="216"/>
      <c r="J900" s="215">
        <f>ROUND(I900*H900,3)</f>
        <v>0</v>
      </c>
      <c r="K900" s="217"/>
      <c r="L900" s="39"/>
      <c r="M900" s="218" t="s">
        <v>1</v>
      </c>
      <c r="N900" s="219" t="s">
        <v>43</v>
      </c>
      <c r="O900" s="73"/>
      <c r="P900" s="220">
        <f>O900*H900</f>
        <v>0</v>
      </c>
      <c r="Q900" s="220">
        <v>1.4999999999999999E-4</v>
      </c>
      <c r="R900" s="220">
        <f>Q900*H900</f>
        <v>1.6604219999999998</v>
      </c>
      <c r="S900" s="220">
        <v>0</v>
      </c>
      <c r="T900" s="221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222" t="s">
        <v>301</v>
      </c>
      <c r="AT900" s="222" t="s">
        <v>138</v>
      </c>
      <c r="AU900" s="222" t="s">
        <v>143</v>
      </c>
      <c r="AY900" s="18" t="s">
        <v>136</v>
      </c>
      <c r="BE900" s="110">
        <f>IF(N900="základná",J900,0)</f>
        <v>0</v>
      </c>
      <c r="BF900" s="110">
        <f>IF(N900="znížená",J900,0)</f>
        <v>0</v>
      </c>
      <c r="BG900" s="110">
        <f>IF(N900="zákl. prenesená",J900,0)</f>
        <v>0</v>
      </c>
      <c r="BH900" s="110">
        <f>IF(N900="zníž. prenesená",J900,0)</f>
        <v>0</v>
      </c>
      <c r="BI900" s="110">
        <f>IF(N900="nulová",J900,0)</f>
        <v>0</v>
      </c>
      <c r="BJ900" s="18" t="s">
        <v>143</v>
      </c>
      <c r="BK900" s="223">
        <f>ROUND(I900*H900,3)</f>
        <v>0</v>
      </c>
      <c r="BL900" s="18" t="s">
        <v>301</v>
      </c>
      <c r="BM900" s="222" t="s">
        <v>1061</v>
      </c>
    </row>
    <row r="901" spans="1:65" s="14" customFormat="1">
      <c r="B901" s="235"/>
      <c r="C901" s="236"/>
      <c r="D901" s="226" t="s">
        <v>145</v>
      </c>
      <c r="E901" s="237" t="s">
        <v>1</v>
      </c>
      <c r="F901" s="238" t="s">
        <v>1062</v>
      </c>
      <c r="G901" s="236"/>
      <c r="H901" s="239">
        <v>11069.48</v>
      </c>
      <c r="I901" s="240"/>
      <c r="J901" s="236"/>
      <c r="K901" s="236"/>
      <c r="L901" s="241"/>
      <c r="M901" s="242"/>
      <c r="N901" s="243"/>
      <c r="O901" s="243"/>
      <c r="P901" s="243"/>
      <c r="Q901" s="243"/>
      <c r="R901" s="243"/>
      <c r="S901" s="243"/>
      <c r="T901" s="244"/>
      <c r="AT901" s="245" t="s">
        <v>145</v>
      </c>
      <c r="AU901" s="245" t="s">
        <v>143</v>
      </c>
      <c r="AV901" s="14" t="s">
        <v>143</v>
      </c>
      <c r="AW901" s="14" t="s">
        <v>30</v>
      </c>
      <c r="AX901" s="14" t="s">
        <v>12</v>
      </c>
      <c r="AY901" s="245" t="s">
        <v>136</v>
      </c>
    </row>
    <row r="902" spans="1:65" s="2" customFormat="1" ht="21.75" customHeight="1">
      <c r="A902" s="36"/>
      <c r="B902" s="37"/>
      <c r="C902" s="211" t="s">
        <v>1063</v>
      </c>
      <c r="D902" s="211" t="s">
        <v>138</v>
      </c>
      <c r="E902" s="212" t="s">
        <v>1064</v>
      </c>
      <c r="F902" s="213" t="s">
        <v>1065</v>
      </c>
      <c r="G902" s="214" t="s">
        <v>155</v>
      </c>
      <c r="H902" s="215">
        <v>2056.944</v>
      </c>
      <c r="I902" s="216"/>
      <c r="J902" s="215">
        <f>ROUND(I902*H902,3)</f>
        <v>0</v>
      </c>
      <c r="K902" s="217"/>
      <c r="L902" s="39"/>
      <c r="M902" s="218" t="s">
        <v>1</v>
      </c>
      <c r="N902" s="219" t="s">
        <v>43</v>
      </c>
      <c r="O902" s="73"/>
      <c r="P902" s="220">
        <f>O902*H902</f>
        <v>0</v>
      </c>
      <c r="Q902" s="220">
        <v>1E-3</v>
      </c>
      <c r="R902" s="220">
        <f>Q902*H902</f>
        <v>2.0569440000000001</v>
      </c>
      <c r="S902" s="220">
        <v>0</v>
      </c>
      <c r="T902" s="221">
        <f>S902*H902</f>
        <v>0</v>
      </c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R902" s="222" t="s">
        <v>301</v>
      </c>
      <c r="AT902" s="222" t="s">
        <v>138</v>
      </c>
      <c r="AU902" s="222" t="s">
        <v>143</v>
      </c>
      <c r="AY902" s="18" t="s">
        <v>136</v>
      </c>
      <c r="BE902" s="110">
        <f>IF(N902="základná",J902,0)</f>
        <v>0</v>
      </c>
      <c r="BF902" s="110">
        <f>IF(N902="znížená",J902,0)</f>
        <v>0</v>
      </c>
      <c r="BG902" s="110">
        <f>IF(N902="zákl. prenesená",J902,0)</f>
        <v>0</v>
      </c>
      <c r="BH902" s="110">
        <f>IF(N902="zníž. prenesená",J902,0)</f>
        <v>0</v>
      </c>
      <c r="BI902" s="110">
        <f>IF(N902="nulová",J902,0)</f>
        <v>0</v>
      </c>
      <c r="BJ902" s="18" t="s">
        <v>143</v>
      </c>
      <c r="BK902" s="223">
        <f>ROUND(I902*H902,3)</f>
        <v>0</v>
      </c>
      <c r="BL902" s="18" t="s">
        <v>301</v>
      </c>
      <c r="BM902" s="222" t="s">
        <v>1066</v>
      </c>
    </row>
    <row r="903" spans="1:65" s="13" customFormat="1">
      <c r="B903" s="224"/>
      <c r="C903" s="225"/>
      <c r="D903" s="226" t="s">
        <v>145</v>
      </c>
      <c r="E903" s="227" t="s">
        <v>1</v>
      </c>
      <c r="F903" s="228" t="s">
        <v>1067</v>
      </c>
      <c r="G903" s="225"/>
      <c r="H903" s="227" t="s">
        <v>1</v>
      </c>
      <c r="I903" s="229"/>
      <c r="J903" s="225"/>
      <c r="K903" s="225"/>
      <c r="L903" s="230"/>
      <c r="M903" s="231"/>
      <c r="N903" s="232"/>
      <c r="O903" s="232"/>
      <c r="P903" s="232"/>
      <c r="Q903" s="232"/>
      <c r="R903" s="232"/>
      <c r="S903" s="232"/>
      <c r="T903" s="233"/>
      <c r="AT903" s="234" t="s">
        <v>145</v>
      </c>
      <c r="AU903" s="234" t="s">
        <v>143</v>
      </c>
      <c r="AV903" s="13" t="s">
        <v>12</v>
      </c>
      <c r="AW903" s="13" t="s">
        <v>30</v>
      </c>
      <c r="AX903" s="13" t="s">
        <v>77</v>
      </c>
      <c r="AY903" s="234" t="s">
        <v>136</v>
      </c>
    </row>
    <row r="904" spans="1:65" s="14" customFormat="1">
      <c r="B904" s="235"/>
      <c r="C904" s="236"/>
      <c r="D904" s="226" t="s">
        <v>145</v>
      </c>
      <c r="E904" s="237" t="s">
        <v>1</v>
      </c>
      <c r="F904" s="238" t="s">
        <v>1054</v>
      </c>
      <c r="G904" s="236"/>
      <c r="H904" s="239">
        <v>257.54399999999998</v>
      </c>
      <c r="I904" s="240"/>
      <c r="J904" s="236"/>
      <c r="K904" s="236"/>
      <c r="L904" s="241"/>
      <c r="M904" s="242"/>
      <c r="N904" s="243"/>
      <c r="O904" s="243"/>
      <c r="P904" s="243"/>
      <c r="Q904" s="243"/>
      <c r="R904" s="243"/>
      <c r="S904" s="243"/>
      <c r="T904" s="244"/>
      <c r="AT904" s="245" t="s">
        <v>145</v>
      </c>
      <c r="AU904" s="245" t="s">
        <v>143</v>
      </c>
      <c r="AV904" s="14" t="s">
        <v>143</v>
      </c>
      <c r="AW904" s="14" t="s">
        <v>30</v>
      </c>
      <c r="AX904" s="14" t="s">
        <v>77</v>
      </c>
      <c r="AY904" s="245" t="s">
        <v>136</v>
      </c>
    </row>
    <row r="905" spans="1:65" s="14" customFormat="1">
      <c r="B905" s="235"/>
      <c r="C905" s="236"/>
      <c r="D905" s="226" t="s">
        <v>145</v>
      </c>
      <c r="E905" s="237" t="s">
        <v>1</v>
      </c>
      <c r="F905" s="238" t="s">
        <v>1055</v>
      </c>
      <c r="G905" s="236"/>
      <c r="H905" s="239">
        <v>593.04</v>
      </c>
      <c r="I905" s="240"/>
      <c r="J905" s="236"/>
      <c r="K905" s="236"/>
      <c r="L905" s="241"/>
      <c r="M905" s="242"/>
      <c r="N905" s="243"/>
      <c r="O905" s="243"/>
      <c r="P905" s="243"/>
      <c r="Q905" s="243"/>
      <c r="R905" s="243"/>
      <c r="S905" s="243"/>
      <c r="T905" s="244"/>
      <c r="AT905" s="245" t="s">
        <v>145</v>
      </c>
      <c r="AU905" s="245" t="s">
        <v>143</v>
      </c>
      <c r="AV905" s="14" t="s">
        <v>143</v>
      </c>
      <c r="AW905" s="14" t="s">
        <v>30</v>
      </c>
      <c r="AX905" s="14" t="s">
        <v>77</v>
      </c>
      <c r="AY905" s="245" t="s">
        <v>136</v>
      </c>
    </row>
    <row r="906" spans="1:65" s="14" customFormat="1">
      <c r="B906" s="235"/>
      <c r="C906" s="236"/>
      <c r="D906" s="226" t="s">
        <v>145</v>
      </c>
      <c r="E906" s="237" t="s">
        <v>1</v>
      </c>
      <c r="F906" s="238" t="s">
        <v>1056</v>
      </c>
      <c r="G906" s="236"/>
      <c r="H906" s="239">
        <v>518.76</v>
      </c>
      <c r="I906" s="240"/>
      <c r="J906" s="236"/>
      <c r="K906" s="236"/>
      <c r="L906" s="241"/>
      <c r="M906" s="242"/>
      <c r="N906" s="243"/>
      <c r="O906" s="243"/>
      <c r="P906" s="243"/>
      <c r="Q906" s="243"/>
      <c r="R906" s="243"/>
      <c r="S906" s="243"/>
      <c r="T906" s="244"/>
      <c r="AT906" s="245" t="s">
        <v>145</v>
      </c>
      <c r="AU906" s="245" t="s">
        <v>143</v>
      </c>
      <c r="AV906" s="14" t="s">
        <v>143</v>
      </c>
      <c r="AW906" s="14" t="s">
        <v>30</v>
      </c>
      <c r="AX906" s="14" t="s">
        <v>77</v>
      </c>
      <c r="AY906" s="245" t="s">
        <v>136</v>
      </c>
    </row>
    <row r="907" spans="1:65" s="14" customFormat="1">
      <c r="B907" s="235"/>
      <c r="C907" s="236"/>
      <c r="D907" s="226" t="s">
        <v>145</v>
      </c>
      <c r="E907" s="237" t="s">
        <v>1</v>
      </c>
      <c r="F907" s="238" t="s">
        <v>1057</v>
      </c>
      <c r="G907" s="236"/>
      <c r="H907" s="239">
        <v>687.6</v>
      </c>
      <c r="I907" s="240"/>
      <c r="J907" s="236"/>
      <c r="K907" s="236"/>
      <c r="L907" s="241"/>
      <c r="M907" s="242"/>
      <c r="N907" s="243"/>
      <c r="O907" s="243"/>
      <c r="P907" s="243"/>
      <c r="Q907" s="243"/>
      <c r="R907" s="243"/>
      <c r="S907" s="243"/>
      <c r="T907" s="244"/>
      <c r="AT907" s="245" t="s">
        <v>145</v>
      </c>
      <c r="AU907" s="245" t="s">
        <v>143</v>
      </c>
      <c r="AV907" s="14" t="s">
        <v>143</v>
      </c>
      <c r="AW907" s="14" t="s">
        <v>30</v>
      </c>
      <c r="AX907" s="14" t="s">
        <v>77</v>
      </c>
      <c r="AY907" s="245" t="s">
        <v>136</v>
      </c>
    </row>
    <row r="908" spans="1:65" s="15" customFormat="1">
      <c r="B908" s="246"/>
      <c r="C908" s="247"/>
      <c r="D908" s="226" t="s">
        <v>145</v>
      </c>
      <c r="E908" s="248" t="s">
        <v>1</v>
      </c>
      <c r="F908" s="249" t="s">
        <v>151</v>
      </c>
      <c r="G908" s="247"/>
      <c r="H908" s="250">
        <v>2056.944</v>
      </c>
      <c r="I908" s="251"/>
      <c r="J908" s="247"/>
      <c r="K908" s="247"/>
      <c r="L908" s="252"/>
      <c r="M908" s="253"/>
      <c r="N908" s="254"/>
      <c r="O908" s="254"/>
      <c r="P908" s="254"/>
      <c r="Q908" s="254"/>
      <c r="R908" s="254"/>
      <c r="S908" s="254"/>
      <c r="T908" s="255"/>
      <c r="AT908" s="256" t="s">
        <v>145</v>
      </c>
      <c r="AU908" s="256" t="s">
        <v>143</v>
      </c>
      <c r="AV908" s="15" t="s">
        <v>142</v>
      </c>
      <c r="AW908" s="15" t="s">
        <v>30</v>
      </c>
      <c r="AX908" s="15" t="s">
        <v>12</v>
      </c>
      <c r="AY908" s="256" t="s">
        <v>136</v>
      </c>
    </row>
    <row r="909" spans="1:65" s="2" customFormat="1" ht="21.75" customHeight="1">
      <c r="A909" s="36"/>
      <c r="B909" s="37"/>
      <c r="C909" s="211" t="s">
        <v>1068</v>
      </c>
      <c r="D909" s="211" t="s">
        <v>138</v>
      </c>
      <c r="E909" s="212" t="s">
        <v>1069</v>
      </c>
      <c r="F909" s="213" t="s">
        <v>1070</v>
      </c>
      <c r="G909" s="214" t="s">
        <v>155</v>
      </c>
      <c r="H909" s="215">
        <v>16252.224</v>
      </c>
      <c r="I909" s="216"/>
      <c r="J909" s="215">
        <f>ROUND(I909*H909,3)</f>
        <v>0</v>
      </c>
      <c r="K909" s="217"/>
      <c r="L909" s="39"/>
      <c r="M909" s="218" t="s">
        <v>1</v>
      </c>
      <c r="N909" s="219" t="s">
        <v>43</v>
      </c>
      <c r="O909" s="73"/>
      <c r="P909" s="220">
        <f>O909*H909</f>
        <v>0</v>
      </c>
      <c r="Q909" s="220">
        <v>1E-3</v>
      </c>
      <c r="R909" s="220">
        <f>Q909*H909</f>
        <v>16.252224000000002</v>
      </c>
      <c r="S909" s="220">
        <v>0</v>
      </c>
      <c r="T909" s="221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222" t="s">
        <v>301</v>
      </c>
      <c r="AT909" s="222" t="s">
        <v>138</v>
      </c>
      <c r="AU909" s="222" t="s">
        <v>143</v>
      </c>
      <c r="AY909" s="18" t="s">
        <v>136</v>
      </c>
      <c r="BE909" s="110">
        <f>IF(N909="základná",J909,0)</f>
        <v>0</v>
      </c>
      <c r="BF909" s="110">
        <f>IF(N909="znížená",J909,0)</f>
        <v>0</v>
      </c>
      <c r="BG909" s="110">
        <f>IF(N909="zákl. prenesená",J909,0)</f>
        <v>0</v>
      </c>
      <c r="BH909" s="110">
        <f>IF(N909="zníž. prenesená",J909,0)</f>
        <v>0</v>
      </c>
      <c r="BI909" s="110">
        <f>IF(N909="nulová",J909,0)</f>
        <v>0</v>
      </c>
      <c r="BJ909" s="18" t="s">
        <v>143</v>
      </c>
      <c r="BK909" s="223">
        <f>ROUND(I909*H909,3)</f>
        <v>0</v>
      </c>
      <c r="BL909" s="18" t="s">
        <v>301</v>
      </c>
      <c r="BM909" s="222" t="s">
        <v>1071</v>
      </c>
    </row>
    <row r="910" spans="1:65" s="13" customFormat="1">
      <c r="B910" s="224"/>
      <c r="C910" s="225"/>
      <c r="D910" s="226" t="s">
        <v>145</v>
      </c>
      <c r="E910" s="227" t="s">
        <v>1</v>
      </c>
      <c r="F910" s="228" t="s">
        <v>1072</v>
      </c>
      <c r="G910" s="225"/>
      <c r="H910" s="227" t="s">
        <v>1</v>
      </c>
      <c r="I910" s="229"/>
      <c r="J910" s="225"/>
      <c r="K910" s="225"/>
      <c r="L910" s="230"/>
      <c r="M910" s="231"/>
      <c r="N910" s="232"/>
      <c r="O910" s="232"/>
      <c r="P910" s="232"/>
      <c r="Q910" s="232"/>
      <c r="R910" s="232"/>
      <c r="S910" s="232"/>
      <c r="T910" s="233"/>
      <c r="AT910" s="234" t="s">
        <v>145</v>
      </c>
      <c r="AU910" s="234" t="s">
        <v>143</v>
      </c>
      <c r="AV910" s="13" t="s">
        <v>12</v>
      </c>
      <c r="AW910" s="13" t="s">
        <v>30</v>
      </c>
      <c r="AX910" s="13" t="s">
        <v>77</v>
      </c>
      <c r="AY910" s="234" t="s">
        <v>136</v>
      </c>
    </row>
    <row r="911" spans="1:65" s="14" customFormat="1">
      <c r="B911" s="235"/>
      <c r="C911" s="236"/>
      <c r="D911" s="226" t="s">
        <v>145</v>
      </c>
      <c r="E911" s="237" t="s">
        <v>1</v>
      </c>
      <c r="F911" s="238" t="s">
        <v>1044</v>
      </c>
      <c r="G911" s="236"/>
      <c r="H911" s="239">
        <v>321.44</v>
      </c>
      <c r="I911" s="240"/>
      <c r="J911" s="236"/>
      <c r="K911" s="236"/>
      <c r="L911" s="241"/>
      <c r="M911" s="242"/>
      <c r="N911" s="243"/>
      <c r="O911" s="243"/>
      <c r="P911" s="243"/>
      <c r="Q911" s="243"/>
      <c r="R911" s="243"/>
      <c r="S911" s="243"/>
      <c r="T911" s="244"/>
      <c r="AT911" s="245" t="s">
        <v>145</v>
      </c>
      <c r="AU911" s="245" t="s">
        <v>143</v>
      </c>
      <c r="AV911" s="14" t="s">
        <v>143</v>
      </c>
      <c r="AW911" s="14" t="s">
        <v>30</v>
      </c>
      <c r="AX911" s="14" t="s">
        <v>77</v>
      </c>
      <c r="AY911" s="245" t="s">
        <v>136</v>
      </c>
    </row>
    <row r="912" spans="1:65" s="14" customFormat="1">
      <c r="B912" s="235"/>
      <c r="C912" s="236"/>
      <c r="D912" s="226" t="s">
        <v>145</v>
      </c>
      <c r="E912" s="237" t="s">
        <v>1</v>
      </c>
      <c r="F912" s="238" t="s">
        <v>1045</v>
      </c>
      <c r="G912" s="236"/>
      <c r="H912" s="239">
        <v>503.72</v>
      </c>
      <c r="I912" s="240"/>
      <c r="J912" s="236"/>
      <c r="K912" s="236"/>
      <c r="L912" s="241"/>
      <c r="M912" s="242"/>
      <c r="N912" s="243"/>
      <c r="O912" s="243"/>
      <c r="P912" s="243"/>
      <c r="Q912" s="243"/>
      <c r="R912" s="243"/>
      <c r="S912" s="243"/>
      <c r="T912" s="244"/>
      <c r="AT912" s="245" t="s">
        <v>145</v>
      </c>
      <c r="AU912" s="245" t="s">
        <v>143</v>
      </c>
      <c r="AV912" s="14" t="s">
        <v>143</v>
      </c>
      <c r="AW912" s="14" t="s">
        <v>30</v>
      </c>
      <c r="AX912" s="14" t="s">
        <v>77</v>
      </c>
      <c r="AY912" s="245" t="s">
        <v>136</v>
      </c>
    </row>
    <row r="913" spans="1:65" s="14" customFormat="1">
      <c r="B913" s="235"/>
      <c r="C913" s="236"/>
      <c r="D913" s="226" t="s">
        <v>145</v>
      </c>
      <c r="E913" s="237" t="s">
        <v>1</v>
      </c>
      <c r="F913" s="238" t="s">
        <v>1046</v>
      </c>
      <c r="G913" s="236"/>
      <c r="H913" s="239">
        <v>1131.165</v>
      </c>
      <c r="I913" s="240"/>
      <c r="J913" s="236"/>
      <c r="K913" s="236"/>
      <c r="L913" s="241"/>
      <c r="M913" s="242"/>
      <c r="N913" s="243"/>
      <c r="O913" s="243"/>
      <c r="P913" s="243"/>
      <c r="Q913" s="243"/>
      <c r="R913" s="243"/>
      <c r="S913" s="243"/>
      <c r="T913" s="244"/>
      <c r="AT913" s="245" t="s">
        <v>145</v>
      </c>
      <c r="AU913" s="245" t="s">
        <v>143</v>
      </c>
      <c r="AV913" s="14" t="s">
        <v>143</v>
      </c>
      <c r="AW913" s="14" t="s">
        <v>30</v>
      </c>
      <c r="AX913" s="14" t="s">
        <v>77</v>
      </c>
      <c r="AY913" s="245" t="s">
        <v>136</v>
      </c>
    </row>
    <row r="914" spans="1:65" s="14" customFormat="1">
      <c r="B914" s="235"/>
      <c r="C914" s="236"/>
      <c r="D914" s="226" t="s">
        <v>145</v>
      </c>
      <c r="E914" s="237" t="s">
        <v>1</v>
      </c>
      <c r="F914" s="238" t="s">
        <v>1047</v>
      </c>
      <c r="G914" s="236"/>
      <c r="H914" s="239">
        <v>1399.7339999999999</v>
      </c>
      <c r="I914" s="240"/>
      <c r="J914" s="236"/>
      <c r="K914" s="236"/>
      <c r="L914" s="241"/>
      <c r="M914" s="242"/>
      <c r="N914" s="243"/>
      <c r="O914" s="243"/>
      <c r="P914" s="243"/>
      <c r="Q914" s="243"/>
      <c r="R914" s="243"/>
      <c r="S914" s="243"/>
      <c r="T914" s="244"/>
      <c r="AT914" s="245" t="s">
        <v>145</v>
      </c>
      <c r="AU914" s="245" t="s">
        <v>143</v>
      </c>
      <c r="AV914" s="14" t="s">
        <v>143</v>
      </c>
      <c r="AW914" s="14" t="s">
        <v>30</v>
      </c>
      <c r="AX914" s="14" t="s">
        <v>77</v>
      </c>
      <c r="AY914" s="245" t="s">
        <v>136</v>
      </c>
    </row>
    <row r="915" spans="1:65" s="14" customFormat="1">
      <c r="B915" s="235"/>
      <c r="C915" s="236"/>
      <c r="D915" s="226" t="s">
        <v>145</v>
      </c>
      <c r="E915" s="237" t="s">
        <v>1</v>
      </c>
      <c r="F915" s="238" t="s">
        <v>1048</v>
      </c>
      <c r="G915" s="236"/>
      <c r="H915" s="239">
        <v>1826.6849999999999</v>
      </c>
      <c r="I915" s="240"/>
      <c r="J915" s="236"/>
      <c r="K915" s="236"/>
      <c r="L915" s="241"/>
      <c r="M915" s="242"/>
      <c r="N915" s="243"/>
      <c r="O915" s="243"/>
      <c r="P915" s="243"/>
      <c r="Q915" s="243"/>
      <c r="R915" s="243"/>
      <c r="S915" s="243"/>
      <c r="T915" s="244"/>
      <c r="AT915" s="245" t="s">
        <v>145</v>
      </c>
      <c r="AU915" s="245" t="s">
        <v>143</v>
      </c>
      <c r="AV915" s="14" t="s">
        <v>143</v>
      </c>
      <c r="AW915" s="14" t="s">
        <v>30</v>
      </c>
      <c r="AX915" s="14" t="s">
        <v>77</v>
      </c>
      <c r="AY915" s="245" t="s">
        <v>136</v>
      </c>
    </row>
    <row r="916" spans="1:65" s="16" customFormat="1">
      <c r="B916" s="257"/>
      <c r="C916" s="258"/>
      <c r="D916" s="226" t="s">
        <v>145</v>
      </c>
      <c r="E916" s="259" t="s">
        <v>1</v>
      </c>
      <c r="F916" s="260" t="s">
        <v>171</v>
      </c>
      <c r="G916" s="258"/>
      <c r="H916" s="261">
        <v>5182.7440000000006</v>
      </c>
      <c r="I916" s="262"/>
      <c r="J916" s="258"/>
      <c r="K916" s="258"/>
      <c r="L916" s="263"/>
      <c r="M916" s="264"/>
      <c r="N916" s="265"/>
      <c r="O916" s="265"/>
      <c r="P916" s="265"/>
      <c r="Q916" s="265"/>
      <c r="R916" s="265"/>
      <c r="S916" s="265"/>
      <c r="T916" s="266"/>
      <c r="AT916" s="267" t="s">
        <v>145</v>
      </c>
      <c r="AU916" s="267" t="s">
        <v>143</v>
      </c>
      <c r="AV916" s="16" t="s">
        <v>163</v>
      </c>
      <c r="AW916" s="16" t="s">
        <v>30</v>
      </c>
      <c r="AX916" s="16" t="s">
        <v>77</v>
      </c>
      <c r="AY916" s="267" t="s">
        <v>136</v>
      </c>
    </row>
    <row r="917" spans="1:65" s="13" customFormat="1">
      <c r="B917" s="224"/>
      <c r="C917" s="225"/>
      <c r="D917" s="226" t="s">
        <v>145</v>
      </c>
      <c r="E917" s="227" t="s">
        <v>1</v>
      </c>
      <c r="F917" s="228" t="s">
        <v>1073</v>
      </c>
      <c r="G917" s="225"/>
      <c r="H917" s="227" t="s">
        <v>1</v>
      </c>
      <c r="I917" s="229"/>
      <c r="J917" s="225"/>
      <c r="K917" s="225"/>
      <c r="L917" s="230"/>
      <c r="M917" s="231"/>
      <c r="N917" s="232"/>
      <c r="O917" s="232"/>
      <c r="P917" s="232"/>
      <c r="Q917" s="232"/>
      <c r="R917" s="232"/>
      <c r="S917" s="232"/>
      <c r="T917" s="233"/>
      <c r="AT917" s="234" t="s">
        <v>145</v>
      </c>
      <c r="AU917" s="234" t="s">
        <v>143</v>
      </c>
      <c r="AV917" s="13" t="s">
        <v>12</v>
      </c>
      <c r="AW917" s="13" t="s">
        <v>30</v>
      </c>
      <c r="AX917" s="13" t="s">
        <v>77</v>
      </c>
      <c r="AY917" s="234" t="s">
        <v>136</v>
      </c>
    </row>
    <row r="918" spans="1:65" s="14" customFormat="1">
      <c r="B918" s="235"/>
      <c r="C918" s="236"/>
      <c r="D918" s="226" t="s">
        <v>145</v>
      </c>
      <c r="E918" s="237" t="s">
        <v>1</v>
      </c>
      <c r="F918" s="238" t="s">
        <v>1074</v>
      </c>
      <c r="G918" s="236"/>
      <c r="H918" s="239">
        <v>548</v>
      </c>
      <c r="I918" s="240"/>
      <c r="J918" s="236"/>
      <c r="K918" s="236"/>
      <c r="L918" s="241"/>
      <c r="M918" s="242"/>
      <c r="N918" s="243"/>
      <c r="O918" s="243"/>
      <c r="P918" s="243"/>
      <c r="Q918" s="243"/>
      <c r="R918" s="243"/>
      <c r="S918" s="243"/>
      <c r="T918" s="244"/>
      <c r="AT918" s="245" t="s">
        <v>145</v>
      </c>
      <c r="AU918" s="245" t="s">
        <v>143</v>
      </c>
      <c r="AV918" s="14" t="s">
        <v>143</v>
      </c>
      <c r="AW918" s="14" t="s">
        <v>30</v>
      </c>
      <c r="AX918" s="14" t="s">
        <v>77</v>
      </c>
      <c r="AY918" s="245" t="s">
        <v>136</v>
      </c>
    </row>
    <row r="919" spans="1:65" s="14" customFormat="1">
      <c r="B919" s="235"/>
      <c r="C919" s="236"/>
      <c r="D919" s="226" t="s">
        <v>145</v>
      </c>
      <c r="E919" s="237" t="s">
        <v>1</v>
      </c>
      <c r="F919" s="238" t="s">
        <v>1075</v>
      </c>
      <c r="G919" s="236"/>
      <c r="H919" s="239">
        <v>1095.8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AT919" s="245" t="s">
        <v>145</v>
      </c>
      <c r="AU919" s="245" t="s">
        <v>143</v>
      </c>
      <c r="AV919" s="14" t="s">
        <v>143</v>
      </c>
      <c r="AW919" s="14" t="s">
        <v>30</v>
      </c>
      <c r="AX919" s="14" t="s">
        <v>77</v>
      </c>
      <c r="AY919" s="245" t="s">
        <v>136</v>
      </c>
    </row>
    <row r="920" spans="1:65" s="14" customFormat="1">
      <c r="B920" s="235"/>
      <c r="C920" s="236"/>
      <c r="D920" s="226" t="s">
        <v>145</v>
      </c>
      <c r="E920" s="237" t="s">
        <v>1</v>
      </c>
      <c r="F920" s="238" t="s">
        <v>989</v>
      </c>
      <c r="G920" s="236"/>
      <c r="H920" s="239">
        <v>2853.21</v>
      </c>
      <c r="I920" s="240"/>
      <c r="J920" s="236"/>
      <c r="K920" s="236"/>
      <c r="L920" s="241"/>
      <c r="M920" s="242"/>
      <c r="N920" s="243"/>
      <c r="O920" s="243"/>
      <c r="P920" s="243"/>
      <c r="Q920" s="243"/>
      <c r="R920" s="243"/>
      <c r="S920" s="243"/>
      <c r="T920" s="244"/>
      <c r="AT920" s="245" t="s">
        <v>145</v>
      </c>
      <c r="AU920" s="245" t="s">
        <v>143</v>
      </c>
      <c r="AV920" s="14" t="s">
        <v>143</v>
      </c>
      <c r="AW920" s="14" t="s">
        <v>30</v>
      </c>
      <c r="AX920" s="14" t="s">
        <v>77</v>
      </c>
      <c r="AY920" s="245" t="s">
        <v>136</v>
      </c>
    </row>
    <row r="921" spans="1:65" s="14" customFormat="1">
      <c r="B921" s="235"/>
      <c r="C921" s="236"/>
      <c r="D921" s="226" t="s">
        <v>145</v>
      </c>
      <c r="E921" s="237" t="s">
        <v>1</v>
      </c>
      <c r="F921" s="238" t="s">
        <v>1076</v>
      </c>
      <c r="G921" s="236"/>
      <c r="H921" s="239">
        <v>3038.47</v>
      </c>
      <c r="I921" s="240"/>
      <c r="J921" s="236"/>
      <c r="K921" s="236"/>
      <c r="L921" s="241"/>
      <c r="M921" s="242"/>
      <c r="N921" s="243"/>
      <c r="O921" s="243"/>
      <c r="P921" s="243"/>
      <c r="Q921" s="243"/>
      <c r="R921" s="243"/>
      <c r="S921" s="243"/>
      <c r="T921" s="244"/>
      <c r="AT921" s="245" t="s">
        <v>145</v>
      </c>
      <c r="AU921" s="245" t="s">
        <v>143</v>
      </c>
      <c r="AV921" s="14" t="s">
        <v>143</v>
      </c>
      <c r="AW921" s="14" t="s">
        <v>30</v>
      </c>
      <c r="AX921" s="14" t="s">
        <v>77</v>
      </c>
      <c r="AY921" s="245" t="s">
        <v>136</v>
      </c>
    </row>
    <row r="922" spans="1:65" s="14" customFormat="1">
      <c r="B922" s="235"/>
      <c r="C922" s="236"/>
      <c r="D922" s="226" t="s">
        <v>145</v>
      </c>
      <c r="E922" s="237" t="s">
        <v>1</v>
      </c>
      <c r="F922" s="238" t="s">
        <v>991</v>
      </c>
      <c r="G922" s="236"/>
      <c r="H922" s="239">
        <v>3534</v>
      </c>
      <c r="I922" s="240"/>
      <c r="J922" s="236"/>
      <c r="K922" s="236"/>
      <c r="L922" s="241"/>
      <c r="M922" s="242"/>
      <c r="N922" s="243"/>
      <c r="O922" s="243"/>
      <c r="P922" s="243"/>
      <c r="Q922" s="243"/>
      <c r="R922" s="243"/>
      <c r="S922" s="243"/>
      <c r="T922" s="244"/>
      <c r="AT922" s="245" t="s">
        <v>145</v>
      </c>
      <c r="AU922" s="245" t="s">
        <v>143</v>
      </c>
      <c r="AV922" s="14" t="s">
        <v>143</v>
      </c>
      <c r="AW922" s="14" t="s">
        <v>30</v>
      </c>
      <c r="AX922" s="14" t="s">
        <v>77</v>
      </c>
      <c r="AY922" s="245" t="s">
        <v>136</v>
      </c>
    </row>
    <row r="923" spans="1:65" s="16" customFormat="1">
      <c r="B923" s="257"/>
      <c r="C923" s="258"/>
      <c r="D923" s="226" t="s">
        <v>145</v>
      </c>
      <c r="E923" s="259" t="s">
        <v>1</v>
      </c>
      <c r="F923" s="260" t="s">
        <v>171</v>
      </c>
      <c r="G923" s="258"/>
      <c r="H923" s="261">
        <v>11069.48</v>
      </c>
      <c r="I923" s="262"/>
      <c r="J923" s="258"/>
      <c r="K923" s="258"/>
      <c r="L923" s="263"/>
      <c r="M923" s="264"/>
      <c r="N923" s="265"/>
      <c r="O923" s="265"/>
      <c r="P923" s="265"/>
      <c r="Q923" s="265"/>
      <c r="R923" s="265"/>
      <c r="S923" s="265"/>
      <c r="T923" s="266"/>
      <c r="AT923" s="267" t="s">
        <v>145</v>
      </c>
      <c r="AU923" s="267" t="s">
        <v>143</v>
      </c>
      <c r="AV923" s="16" t="s">
        <v>163</v>
      </c>
      <c r="AW923" s="16" t="s">
        <v>30</v>
      </c>
      <c r="AX923" s="16" t="s">
        <v>77</v>
      </c>
      <c r="AY923" s="267" t="s">
        <v>136</v>
      </c>
    </row>
    <row r="924" spans="1:65" s="15" customFormat="1">
      <c r="B924" s="246"/>
      <c r="C924" s="247"/>
      <c r="D924" s="226" t="s">
        <v>145</v>
      </c>
      <c r="E924" s="248" t="s">
        <v>1</v>
      </c>
      <c r="F924" s="249" t="s">
        <v>151</v>
      </c>
      <c r="G924" s="247"/>
      <c r="H924" s="250">
        <v>16252.224</v>
      </c>
      <c r="I924" s="251"/>
      <c r="J924" s="247"/>
      <c r="K924" s="247"/>
      <c r="L924" s="252"/>
      <c r="M924" s="253"/>
      <c r="N924" s="254"/>
      <c r="O924" s="254"/>
      <c r="P924" s="254"/>
      <c r="Q924" s="254"/>
      <c r="R924" s="254"/>
      <c r="S924" s="254"/>
      <c r="T924" s="255"/>
      <c r="AT924" s="256" t="s">
        <v>145</v>
      </c>
      <c r="AU924" s="256" t="s">
        <v>143</v>
      </c>
      <c r="AV924" s="15" t="s">
        <v>142</v>
      </c>
      <c r="AW924" s="15" t="s">
        <v>30</v>
      </c>
      <c r="AX924" s="15" t="s">
        <v>12</v>
      </c>
      <c r="AY924" s="256" t="s">
        <v>136</v>
      </c>
    </row>
    <row r="925" spans="1:65" s="12" customFormat="1" ht="25.95" customHeight="1">
      <c r="B925" s="195"/>
      <c r="C925" s="196"/>
      <c r="D925" s="197" t="s">
        <v>76</v>
      </c>
      <c r="E925" s="198" t="s">
        <v>828</v>
      </c>
      <c r="F925" s="198" t="s">
        <v>1077</v>
      </c>
      <c r="G925" s="196"/>
      <c r="H925" s="196"/>
      <c r="I925" s="199"/>
      <c r="J925" s="200">
        <f>BK925</f>
        <v>0</v>
      </c>
      <c r="K925" s="196"/>
      <c r="L925" s="201"/>
      <c r="M925" s="202"/>
      <c r="N925" s="203"/>
      <c r="O925" s="203"/>
      <c r="P925" s="204">
        <f>P926</f>
        <v>0</v>
      </c>
      <c r="Q925" s="203"/>
      <c r="R925" s="204">
        <f>R926</f>
        <v>0</v>
      </c>
      <c r="S925" s="203"/>
      <c r="T925" s="205">
        <f>T926</f>
        <v>0</v>
      </c>
      <c r="AR925" s="206" t="s">
        <v>163</v>
      </c>
      <c r="AT925" s="207" t="s">
        <v>76</v>
      </c>
      <c r="AU925" s="207" t="s">
        <v>77</v>
      </c>
      <c r="AY925" s="206" t="s">
        <v>136</v>
      </c>
      <c r="BK925" s="208">
        <f>BK926</f>
        <v>0</v>
      </c>
    </row>
    <row r="926" spans="1:65" s="12" customFormat="1" ht="22.8" customHeight="1">
      <c r="B926" s="195"/>
      <c r="C926" s="196"/>
      <c r="D926" s="197" t="s">
        <v>76</v>
      </c>
      <c r="E926" s="209" t="s">
        <v>1078</v>
      </c>
      <c r="F926" s="209" t="s">
        <v>1079</v>
      </c>
      <c r="G926" s="196"/>
      <c r="H926" s="196"/>
      <c r="I926" s="199"/>
      <c r="J926" s="210">
        <f>BK926</f>
        <v>0</v>
      </c>
      <c r="K926" s="196"/>
      <c r="L926" s="201"/>
      <c r="M926" s="202"/>
      <c r="N926" s="203"/>
      <c r="O926" s="203"/>
      <c r="P926" s="204">
        <f>SUM(P927:P928)</f>
        <v>0</v>
      </c>
      <c r="Q926" s="203"/>
      <c r="R926" s="204">
        <f>SUM(R927:R928)</f>
        <v>0</v>
      </c>
      <c r="S926" s="203"/>
      <c r="T926" s="205">
        <f>SUM(T927:T928)</f>
        <v>0</v>
      </c>
      <c r="AR926" s="206" t="s">
        <v>163</v>
      </c>
      <c r="AT926" s="207" t="s">
        <v>76</v>
      </c>
      <c r="AU926" s="207" t="s">
        <v>12</v>
      </c>
      <c r="AY926" s="206" t="s">
        <v>136</v>
      </c>
      <c r="BK926" s="208">
        <f>SUM(BK927:BK928)</f>
        <v>0</v>
      </c>
    </row>
    <row r="927" spans="1:65" s="2" customFormat="1" ht="16.5" customHeight="1">
      <c r="A927" s="36"/>
      <c r="B927" s="37"/>
      <c r="C927" s="211" t="s">
        <v>1080</v>
      </c>
      <c r="D927" s="211" t="s">
        <v>138</v>
      </c>
      <c r="E927" s="212" t="s">
        <v>1081</v>
      </c>
      <c r="F927" s="213" t="s">
        <v>1082</v>
      </c>
      <c r="G927" s="214" t="s">
        <v>534</v>
      </c>
      <c r="H927" s="215">
        <v>1</v>
      </c>
      <c r="I927" s="216"/>
      <c r="J927" s="215">
        <f>ROUND(I927*H927,3)</f>
        <v>0</v>
      </c>
      <c r="K927" s="217"/>
      <c r="L927" s="39"/>
      <c r="M927" s="218" t="s">
        <v>1</v>
      </c>
      <c r="N927" s="219" t="s">
        <v>43</v>
      </c>
      <c r="O927" s="73"/>
      <c r="P927" s="220">
        <f>O927*H927</f>
        <v>0</v>
      </c>
      <c r="Q927" s="220">
        <v>0</v>
      </c>
      <c r="R927" s="220">
        <f>Q927*H927</f>
        <v>0</v>
      </c>
      <c r="S927" s="220">
        <v>0</v>
      </c>
      <c r="T927" s="221">
        <f>S927*H927</f>
        <v>0</v>
      </c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R927" s="222" t="s">
        <v>669</v>
      </c>
      <c r="AT927" s="222" t="s">
        <v>138</v>
      </c>
      <c r="AU927" s="222" t="s">
        <v>143</v>
      </c>
      <c r="AY927" s="18" t="s">
        <v>136</v>
      </c>
      <c r="BE927" s="110">
        <f>IF(N927="základná",J927,0)</f>
        <v>0</v>
      </c>
      <c r="BF927" s="110">
        <f>IF(N927="znížená",J927,0)</f>
        <v>0</v>
      </c>
      <c r="BG927" s="110">
        <f>IF(N927="zákl. prenesená",J927,0)</f>
        <v>0</v>
      </c>
      <c r="BH927" s="110">
        <f>IF(N927="zníž. prenesená",J927,0)</f>
        <v>0</v>
      </c>
      <c r="BI927" s="110">
        <f>IF(N927="nulová",J927,0)</f>
        <v>0</v>
      </c>
      <c r="BJ927" s="18" t="s">
        <v>143</v>
      </c>
      <c r="BK927" s="223">
        <f>ROUND(I927*H927,3)</f>
        <v>0</v>
      </c>
      <c r="BL927" s="18" t="s">
        <v>669</v>
      </c>
      <c r="BM927" s="222" t="s">
        <v>1083</v>
      </c>
    </row>
    <row r="928" spans="1:65" s="2" customFormat="1" ht="16.5" customHeight="1">
      <c r="A928" s="36"/>
      <c r="B928" s="37"/>
      <c r="C928" s="211" t="s">
        <v>1084</v>
      </c>
      <c r="D928" s="211" t="s">
        <v>138</v>
      </c>
      <c r="E928" s="212" t="s">
        <v>1085</v>
      </c>
      <c r="F928" s="213" t="s">
        <v>1086</v>
      </c>
      <c r="G928" s="214" t="s">
        <v>534</v>
      </c>
      <c r="H928" s="215">
        <v>1</v>
      </c>
      <c r="I928" s="216"/>
      <c r="J928" s="215">
        <f>ROUND(I928*H928,3)</f>
        <v>0</v>
      </c>
      <c r="K928" s="217"/>
      <c r="L928" s="39"/>
      <c r="M928" s="218" t="s">
        <v>1</v>
      </c>
      <c r="N928" s="219" t="s">
        <v>43</v>
      </c>
      <c r="O928" s="73"/>
      <c r="P928" s="220">
        <f>O928*H928</f>
        <v>0</v>
      </c>
      <c r="Q928" s="220">
        <v>0</v>
      </c>
      <c r="R928" s="220">
        <f>Q928*H928</f>
        <v>0</v>
      </c>
      <c r="S928" s="220">
        <v>0</v>
      </c>
      <c r="T928" s="221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222" t="s">
        <v>669</v>
      </c>
      <c r="AT928" s="222" t="s">
        <v>138</v>
      </c>
      <c r="AU928" s="222" t="s">
        <v>143</v>
      </c>
      <c r="AY928" s="18" t="s">
        <v>136</v>
      </c>
      <c r="BE928" s="110">
        <f>IF(N928="základná",J928,0)</f>
        <v>0</v>
      </c>
      <c r="BF928" s="110">
        <f>IF(N928="znížená",J928,0)</f>
        <v>0</v>
      </c>
      <c r="BG928" s="110">
        <f>IF(N928="zákl. prenesená",J928,0)</f>
        <v>0</v>
      </c>
      <c r="BH928" s="110">
        <f>IF(N928="zníž. prenesená",J928,0)</f>
        <v>0</v>
      </c>
      <c r="BI928" s="110">
        <f>IF(N928="nulová",J928,0)</f>
        <v>0</v>
      </c>
      <c r="BJ928" s="18" t="s">
        <v>143</v>
      </c>
      <c r="BK928" s="223">
        <f>ROUND(I928*H928,3)</f>
        <v>0</v>
      </c>
      <c r="BL928" s="18" t="s">
        <v>669</v>
      </c>
      <c r="BM928" s="222" t="s">
        <v>1087</v>
      </c>
    </row>
    <row r="929" spans="1:65" s="12" customFormat="1" ht="25.95" customHeight="1">
      <c r="B929" s="195"/>
      <c r="C929" s="196"/>
      <c r="D929" s="197" t="s">
        <v>76</v>
      </c>
      <c r="E929" s="198" t="s">
        <v>1088</v>
      </c>
      <c r="F929" s="198" t="s">
        <v>1089</v>
      </c>
      <c r="G929" s="196"/>
      <c r="H929" s="196"/>
      <c r="I929" s="199"/>
      <c r="J929" s="200">
        <f>BK929</f>
        <v>0</v>
      </c>
      <c r="K929" s="196"/>
      <c r="L929" s="201"/>
      <c r="M929" s="202"/>
      <c r="N929" s="203"/>
      <c r="O929" s="203"/>
      <c r="P929" s="204">
        <f>SUM(P930:P932)</f>
        <v>0</v>
      </c>
      <c r="Q929" s="203"/>
      <c r="R929" s="204">
        <f>SUM(R930:R932)</f>
        <v>0</v>
      </c>
      <c r="S929" s="203"/>
      <c r="T929" s="205">
        <f>SUM(T930:T932)</f>
        <v>0</v>
      </c>
      <c r="AR929" s="206" t="s">
        <v>142</v>
      </c>
      <c r="AT929" s="207" t="s">
        <v>76</v>
      </c>
      <c r="AU929" s="207" t="s">
        <v>77</v>
      </c>
      <c r="AY929" s="206" t="s">
        <v>136</v>
      </c>
      <c r="BK929" s="208">
        <f>SUM(BK930:BK932)</f>
        <v>0</v>
      </c>
    </row>
    <row r="930" spans="1:65" s="2" customFormat="1" ht="22.8">
      <c r="A930" s="36"/>
      <c r="B930" s="37"/>
      <c r="C930" s="211" t="s">
        <v>1090</v>
      </c>
      <c r="D930" s="211" t="s">
        <v>138</v>
      </c>
      <c r="E930" s="212" t="s">
        <v>1091</v>
      </c>
      <c r="F930" s="213" t="s">
        <v>1092</v>
      </c>
      <c r="G930" s="214" t="s">
        <v>894</v>
      </c>
      <c r="H930" s="215">
        <v>1100</v>
      </c>
      <c r="I930" s="216"/>
      <c r="J930" s="215">
        <f>ROUND(I930*H930,3)</f>
        <v>0</v>
      </c>
      <c r="K930" s="217"/>
      <c r="L930" s="39"/>
      <c r="M930" s="218" t="s">
        <v>1</v>
      </c>
      <c r="N930" s="219" t="s">
        <v>43</v>
      </c>
      <c r="O930" s="73"/>
      <c r="P930" s="220">
        <f>O930*H930</f>
        <v>0</v>
      </c>
      <c r="Q930" s="220">
        <v>0</v>
      </c>
      <c r="R930" s="220">
        <f>Q930*H930</f>
        <v>0</v>
      </c>
      <c r="S930" s="220">
        <v>0</v>
      </c>
      <c r="T930" s="221">
        <f>S930*H930</f>
        <v>0</v>
      </c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R930" s="222" t="s">
        <v>1093</v>
      </c>
      <c r="AT930" s="222" t="s">
        <v>138</v>
      </c>
      <c r="AU930" s="222" t="s">
        <v>12</v>
      </c>
      <c r="AY930" s="18" t="s">
        <v>136</v>
      </c>
      <c r="BE930" s="110">
        <f>IF(N930="základná",J930,0)</f>
        <v>0</v>
      </c>
      <c r="BF930" s="110">
        <f>IF(N930="znížená",J930,0)</f>
        <v>0</v>
      </c>
      <c r="BG930" s="110">
        <f>IF(N930="zákl. prenesená",J930,0)</f>
        <v>0</v>
      </c>
      <c r="BH930" s="110">
        <f>IF(N930="zníž. prenesená",J930,0)</f>
        <v>0</v>
      </c>
      <c r="BI930" s="110">
        <f>IF(N930="nulová",J930,0)</f>
        <v>0</v>
      </c>
      <c r="BJ930" s="18" t="s">
        <v>143</v>
      </c>
      <c r="BK930" s="223">
        <f>ROUND(I930*H930,3)</f>
        <v>0</v>
      </c>
      <c r="BL930" s="18" t="s">
        <v>1093</v>
      </c>
      <c r="BM930" s="222" t="s">
        <v>1094</v>
      </c>
    </row>
    <row r="931" spans="1:65" s="13" customFormat="1">
      <c r="B931" s="224"/>
      <c r="C931" s="225"/>
      <c r="D931" s="226" t="s">
        <v>145</v>
      </c>
      <c r="E931" s="227" t="s">
        <v>1</v>
      </c>
      <c r="F931" s="228" t="s">
        <v>1095</v>
      </c>
      <c r="G931" s="225"/>
      <c r="H931" s="227" t="s">
        <v>1</v>
      </c>
      <c r="I931" s="229"/>
      <c r="J931" s="225"/>
      <c r="K931" s="225"/>
      <c r="L931" s="230"/>
      <c r="M931" s="231"/>
      <c r="N931" s="232"/>
      <c r="O931" s="232"/>
      <c r="P931" s="232"/>
      <c r="Q931" s="232"/>
      <c r="R931" s="232"/>
      <c r="S931" s="232"/>
      <c r="T931" s="233"/>
      <c r="AT931" s="234" t="s">
        <v>145</v>
      </c>
      <c r="AU931" s="234" t="s">
        <v>12</v>
      </c>
      <c r="AV931" s="13" t="s">
        <v>12</v>
      </c>
      <c r="AW931" s="13" t="s">
        <v>30</v>
      </c>
      <c r="AX931" s="13" t="s">
        <v>77</v>
      </c>
      <c r="AY931" s="234" t="s">
        <v>136</v>
      </c>
    </row>
    <row r="932" spans="1:65" s="14" customFormat="1">
      <c r="B932" s="235"/>
      <c r="C932" s="236"/>
      <c r="D932" s="226" t="s">
        <v>145</v>
      </c>
      <c r="E932" s="237" t="s">
        <v>1</v>
      </c>
      <c r="F932" s="238" t="s">
        <v>1096</v>
      </c>
      <c r="G932" s="236"/>
      <c r="H932" s="239">
        <v>1100</v>
      </c>
      <c r="I932" s="240"/>
      <c r="J932" s="236"/>
      <c r="K932" s="236"/>
      <c r="L932" s="241"/>
      <c r="M932" s="278"/>
      <c r="N932" s="279"/>
      <c r="O932" s="279"/>
      <c r="P932" s="279"/>
      <c r="Q932" s="279"/>
      <c r="R932" s="279"/>
      <c r="S932" s="279"/>
      <c r="T932" s="280"/>
      <c r="AT932" s="245" t="s">
        <v>145</v>
      </c>
      <c r="AU932" s="245" t="s">
        <v>12</v>
      </c>
      <c r="AV932" s="14" t="s">
        <v>143</v>
      </c>
      <c r="AW932" s="14" t="s">
        <v>30</v>
      </c>
      <c r="AX932" s="14" t="s">
        <v>12</v>
      </c>
      <c r="AY932" s="245" t="s">
        <v>136</v>
      </c>
    </row>
    <row r="933" spans="1:65" s="2" customFormat="1" ht="6.9" customHeight="1">
      <c r="A933" s="36"/>
      <c r="B933" s="56"/>
      <c r="C933" s="57"/>
      <c r="D933" s="57"/>
      <c r="E933" s="57"/>
      <c r="F933" s="57"/>
      <c r="G933" s="57"/>
      <c r="H933" s="57"/>
      <c r="I933" s="160"/>
      <c r="J933" s="57"/>
      <c r="K933" s="57"/>
      <c r="L933" s="39"/>
      <c r="M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</row>
  </sheetData>
  <sheetProtection algorithmName="SHA-512" hashValue="jqp8HKMTbUQocmlot4pQx6JB32CRFvyhX3JuSnWADJHbarOYcjNSp8w1iV+cEJhUYE7Jpr2Bl2PkFSPDqYVNyA==" saltValue="8B2G70U8XRpV7tUgOgNyks4XUxbzDY+PlN2/iBr2xIMbD2uaXNlRU0MGf1th95LEE6/X3L7SuDtsy9MUAzd4eg==" spinCount="100000" sheet="1" objects="1" scenarios="1" formatColumns="0" formatRows="0" autoFilter="0"/>
  <autoFilter ref="C135:K932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Rekapitulácia stavby</vt:lpstr>
      <vt:lpstr>Oprava podláh a rekon...</vt:lpstr>
      <vt:lpstr>'Oprava podláh a rekon...'!Print_Area</vt:lpstr>
      <vt:lpstr>'Rekapitulácia stavby'!Print_Area</vt:lpstr>
      <vt:lpstr>'Oprava podláh a rekon...'!Print_Titles</vt:lpstr>
      <vt:lpstr>'Rekapitulácia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LAPTOP-D3G5P5ID\Lubomír</dc:creator>
  <cp:lastModifiedBy>Hochschorner Karol</cp:lastModifiedBy>
  <dcterms:created xsi:type="dcterms:W3CDTF">2021-01-22T23:17:51Z</dcterms:created>
  <dcterms:modified xsi:type="dcterms:W3CDTF">2021-01-30T14:01:45Z</dcterms:modified>
</cp:coreProperties>
</file>