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LS 04\výzva č 4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8" i="1" l="1"/>
  <c r="H16" i="1"/>
  <c r="H15" i="1"/>
  <c r="H14" i="1"/>
  <c r="H13" i="1"/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<sst xmlns="http://schemas.openxmlformats.org/spreadsheetml/2006/main" count="126" uniqueCount="106">
  <si>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</si>
  <si>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</si>
  <si>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</si>
  <si>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</si>
  <si>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</si>
  <si>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</si>
  <si>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</si>
  <si>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</si>
  <si>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</si>
  <si>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</si>
  <si>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</si>
  <si>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</si>
  <si>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</si>
  <si>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</si>
  <si>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</si>
  <si>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</si>
  <si>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</si>
  <si>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</si>
  <si>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</si>
  <si>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</si>
  <si>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</si>
  <si>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</si>
  <si>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</si>
  <si>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</si>
  <si>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</si>
  <si>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</si>
  <si>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</si>
  <si>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</si>
  <si>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</si>
  <si>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</si>
  <si>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</si>
  <si>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</si>
  <si>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</si>
  <si>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</si>
  <si>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</si>
  <si>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</si>
  <si>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</si>
  <si>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</si>
  <si>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</si>
  <si>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</si>
  <si>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</si>
  <si>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</si>
  <si>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</si>
  <si>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</si>
  <si>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</si>
  <si>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</si>
  <si>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</si>
  <si>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</si>
  <si>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</si>
  <si>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</si>
  <si>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</si>
  <si>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</si>
  <si>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</si>
  <si>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</si>
  <si>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</si>
  <si>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</si>
  <si>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</si>
  <si>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</si>
  <si>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</si>
  <si>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</si>
  <si>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</si>
  <si>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</si>
  <si>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</si>
  <si>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</si>
  <si>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</si>
  <si>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</si>
  <si>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</si>
  <si>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</si>
  <si>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</si>
  <si>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</si>
  <si>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</si>
  <si>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</si>
  <si>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Zmluva č.4</t>
  </si>
  <si>
    <t>LO Likavka</t>
  </si>
  <si>
    <t>2318C20-3</t>
  </si>
  <si>
    <t>Technológia:      1,2,4a,6,7</t>
  </si>
  <si>
    <t>2329A00-3</t>
  </si>
  <si>
    <t>Technológia:      1,2,3,4d,4a,7</t>
  </si>
  <si>
    <t>2329B00-3</t>
  </si>
  <si>
    <t>Technológia:      1,2,4d,4a,7</t>
  </si>
  <si>
    <t>2329C00-1</t>
  </si>
  <si>
    <t>Technológia:      1,2,4d,4a,6,7</t>
  </si>
  <si>
    <t>2367A10-9</t>
  </si>
  <si>
    <t>LO Hlaváč</t>
  </si>
  <si>
    <t>1050A0-3</t>
  </si>
  <si>
    <t>418A11-1</t>
  </si>
  <si>
    <t>Technológia:      1,2,3,4b,4a,7</t>
  </si>
  <si>
    <t>418A11-2</t>
  </si>
  <si>
    <t>1115 10-1</t>
  </si>
  <si>
    <t>Technológia:      1,2,3,4a,6,7</t>
  </si>
  <si>
    <t>ŤVÚ-50r.</t>
  </si>
  <si>
    <t>ŤOÚ</t>
  </si>
  <si>
    <t>0,66/0,33</t>
  </si>
  <si>
    <t>65/225</t>
  </si>
  <si>
    <t>50/380</t>
  </si>
  <si>
    <t>ŤVÚ+50r.</t>
  </si>
  <si>
    <t>60/380</t>
  </si>
  <si>
    <t>56/510</t>
  </si>
  <si>
    <t>140/350</t>
  </si>
  <si>
    <t>ŤNV sust.</t>
  </si>
  <si>
    <t>1,58/0,79</t>
  </si>
  <si>
    <t>127/310</t>
  </si>
  <si>
    <t>ŤNV rotr.</t>
  </si>
  <si>
    <t>207/310</t>
  </si>
  <si>
    <t>0,60/0,40</t>
  </si>
  <si>
    <t xml:space="preserve">Lesnícke služby v ťažbovom procese na OZ Liptovský Hrádol, VC 4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</si>
</sst>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center" vertical="center"/>
    </xf>
    <xf numFmtId="0" fontId="15" fillId="0" borderId="1" xfId="0" applyFont="1" applyBorder="1"/>
    <xf numFmtId="2" fontId="6" fillId="3" borderId="41" xfId="0" applyNumberFormat="1" applyFont="1" applyFill="1" applyBorder="1" applyAlignment="1" applyProtection="1">
      <alignment horizontal="center" vertical="center" wrapText="1"/>
    </xf>
    <xf numFmtId="2" fontId="16" fillId="0" borderId="22" xfId="0" applyNumberFormat="1" applyFont="1" applyBorder="1" applyAlignment="1">
      <alignment horizont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0" fontId="16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O13" sqref="O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105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71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72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5" t="s">
        <v>2</v>
      </c>
      <c r="C9" s="109" t="s">
        <v>53</v>
      </c>
      <c r="D9" s="110"/>
      <c r="E9" s="98" t="s">
        <v>70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68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IF(100-((M13/P12)*100)&gt;20,"viac ako 20%",0))</f>
        <v xml:space="preserve"> </v>
      </c>
      <c r="R12" s="71">
        <v>44286</v>
      </c>
    </row>
    <row r="13" spans="1:18" x14ac:dyDescent="0.25">
      <c r="A13" s="76" t="s">
        <v>73</v>
      </c>
      <c r="B13" s="77" t="s">
        <v>74</v>
      </c>
      <c r="C13" s="87" t="s">
        <v>75</v>
      </c>
      <c r="D13" s="88"/>
      <c r="E13" s="75">
        <v>44286</v>
      </c>
      <c r="F13" s="79">
        <v>6</v>
      </c>
      <c r="G13" s="80">
        <v>2.1</v>
      </c>
      <c r="H13" s="79">
        <f>SUM(F13:G13)</f>
        <v>8.1</v>
      </c>
      <c r="I13" s="59" t="s">
        <v>90</v>
      </c>
      <c r="J13" s="81">
        <v>20</v>
      </c>
      <c r="K13" s="81">
        <v>0.05</v>
      </c>
      <c r="L13" s="82">
        <v>150</v>
      </c>
      <c r="M13" s="82">
        <v>225</v>
      </c>
      <c r="N13" s="66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1"/>
    </row>
    <row r="14" spans="1:18" x14ac:dyDescent="0.25">
      <c r="A14" s="78"/>
      <c r="B14" s="57" t="s">
        <v>76</v>
      </c>
      <c r="C14" s="87" t="s">
        <v>77</v>
      </c>
      <c r="D14" s="88"/>
      <c r="E14" s="75">
        <v>44316</v>
      </c>
      <c r="F14" s="60">
        <v>216.96</v>
      </c>
      <c r="G14" s="83">
        <v>6.14</v>
      </c>
      <c r="H14" s="60">
        <f>SUM(F14:G14)</f>
        <v>223.1</v>
      </c>
      <c r="I14" s="59" t="s">
        <v>91</v>
      </c>
      <c r="J14" s="58">
        <v>20</v>
      </c>
      <c r="K14" s="58" t="s">
        <v>92</v>
      </c>
      <c r="L14" s="84" t="s">
        <v>93</v>
      </c>
      <c r="M14" s="84">
        <v>3340</v>
      </c>
      <c r="N14" s="65" t="s">
        <v>61</v>
      </c>
      <c r="O14" s="49"/>
      <c r="P14" s="55">
        <f t="shared" ref="P14:P21" si="1">SUM(O14*H14)</f>
        <v>0</v>
      </c>
      <c r="Q14" s="12" t="str">
        <f t="shared" si="0"/>
        <v xml:space="preserve"> </v>
      </c>
      <c r="R14" s="71"/>
    </row>
    <row r="15" spans="1:18" x14ac:dyDescent="0.25">
      <c r="A15" s="78"/>
      <c r="B15" s="59" t="s">
        <v>78</v>
      </c>
      <c r="C15" s="87" t="s">
        <v>79</v>
      </c>
      <c r="D15" s="88"/>
      <c r="E15" s="75">
        <v>44316</v>
      </c>
      <c r="F15" s="61">
        <v>11.05</v>
      </c>
      <c r="G15" s="83">
        <v>1.26</v>
      </c>
      <c r="H15" s="61">
        <f>SUM(F15:G15)</f>
        <v>12.31</v>
      </c>
      <c r="I15" s="59" t="s">
        <v>90</v>
      </c>
      <c r="J15" s="59">
        <v>10</v>
      </c>
      <c r="K15" s="58">
        <v>0.12</v>
      </c>
      <c r="L15" s="84" t="s">
        <v>94</v>
      </c>
      <c r="M15" s="84">
        <v>323</v>
      </c>
      <c r="N15" s="27" t="s">
        <v>61</v>
      </c>
      <c r="O15" s="49"/>
      <c r="P15" s="55">
        <f t="shared" si="1"/>
        <v>0</v>
      </c>
      <c r="Q15" s="12" t="str">
        <f t="shared" si="0"/>
        <v xml:space="preserve"> </v>
      </c>
      <c r="R15" s="71"/>
    </row>
    <row r="16" spans="1:18" x14ac:dyDescent="0.25">
      <c r="A16" s="78"/>
      <c r="B16" s="59" t="s">
        <v>80</v>
      </c>
      <c r="C16" s="87" t="s">
        <v>81</v>
      </c>
      <c r="D16" s="88"/>
      <c r="E16" s="75">
        <v>44316</v>
      </c>
      <c r="F16" s="61">
        <v>95</v>
      </c>
      <c r="G16" s="85">
        <v>11.22</v>
      </c>
      <c r="H16" s="61">
        <f>SUM(F16:G16)</f>
        <v>106.22</v>
      </c>
      <c r="I16" s="59" t="s">
        <v>95</v>
      </c>
      <c r="J16" s="59">
        <v>20</v>
      </c>
      <c r="K16" s="59">
        <v>0.39</v>
      </c>
      <c r="L16" s="64" t="s">
        <v>96</v>
      </c>
      <c r="M16" s="64">
        <v>2078</v>
      </c>
      <c r="N16" s="66" t="s">
        <v>61</v>
      </c>
      <c r="O16" s="49"/>
      <c r="P16" s="55">
        <f t="shared" si="1"/>
        <v>0</v>
      </c>
      <c r="Q16" s="12" t="str">
        <f t="shared" si="0"/>
        <v xml:space="preserve"> </v>
      </c>
      <c r="R16" s="71"/>
    </row>
    <row r="17" spans="1:18" x14ac:dyDescent="0.25">
      <c r="A17" s="78"/>
      <c r="B17" s="59" t="s">
        <v>82</v>
      </c>
      <c r="C17" s="87" t="s">
        <v>81</v>
      </c>
      <c r="D17" s="88"/>
      <c r="E17" s="75">
        <v>44286</v>
      </c>
      <c r="F17" s="60">
        <v>65.2</v>
      </c>
      <c r="G17" s="61"/>
      <c r="H17" s="61">
        <v>65.2</v>
      </c>
      <c r="I17" s="59" t="s">
        <v>91</v>
      </c>
      <c r="J17" s="59">
        <v>60</v>
      </c>
      <c r="K17" s="59">
        <v>0.96</v>
      </c>
      <c r="L17" s="64" t="s">
        <v>97</v>
      </c>
      <c r="M17" s="64">
        <v>785</v>
      </c>
      <c r="N17" s="65" t="s">
        <v>61</v>
      </c>
      <c r="O17" s="49"/>
      <c r="P17" s="55">
        <f t="shared" si="1"/>
        <v>0</v>
      </c>
      <c r="Q17" s="12" t="str">
        <f t="shared" si="0"/>
        <v xml:space="preserve"> </v>
      </c>
      <c r="R17" s="71"/>
    </row>
    <row r="18" spans="1:18" x14ac:dyDescent="0.25">
      <c r="A18" s="76" t="s">
        <v>83</v>
      </c>
      <c r="B18" s="58" t="s">
        <v>84</v>
      </c>
      <c r="C18" s="87" t="s">
        <v>81</v>
      </c>
      <c r="D18" s="88"/>
      <c r="E18" s="75">
        <v>44301</v>
      </c>
      <c r="F18" s="86">
        <v>60.72</v>
      </c>
      <c r="G18" s="60">
        <v>3.6</v>
      </c>
      <c r="H18" s="60">
        <f>SUM(F18:G18)</f>
        <v>64.319999999999993</v>
      </c>
      <c r="I18" s="59" t="s">
        <v>95</v>
      </c>
      <c r="J18" s="59">
        <v>50</v>
      </c>
      <c r="K18" s="59">
        <v>0.28999999999999998</v>
      </c>
      <c r="L18" s="64" t="s">
        <v>98</v>
      </c>
      <c r="M18" s="64">
        <v>1421</v>
      </c>
      <c r="N18" s="65" t="s">
        <v>61</v>
      </c>
      <c r="O18" s="49"/>
      <c r="P18" s="55">
        <f t="shared" si="1"/>
        <v>0</v>
      </c>
      <c r="Q18" s="12" t="str">
        <f t="shared" si="0"/>
        <v xml:space="preserve"> </v>
      </c>
      <c r="R18" s="71"/>
    </row>
    <row r="19" spans="1:18" x14ac:dyDescent="0.25">
      <c r="A19" s="76"/>
      <c r="B19" s="58" t="s">
        <v>85</v>
      </c>
      <c r="C19" s="87" t="s">
        <v>86</v>
      </c>
      <c r="D19" s="88"/>
      <c r="E19" s="75">
        <v>44286</v>
      </c>
      <c r="F19" s="60">
        <v>50</v>
      </c>
      <c r="G19" s="60"/>
      <c r="H19" s="60">
        <v>50</v>
      </c>
      <c r="I19" s="59" t="s">
        <v>99</v>
      </c>
      <c r="J19" s="59">
        <v>55</v>
      </c>
      <c r="K19" s="59" t="s">
        <v>100</v>
      </c>
      <c r="L19" s="64" t="s">
        <v>101</v>
      </c>
      <c r="M19" s="64">
        <v>1228</v>
      </c>
      <c r="N19" s="27" t="s">
        <v>61</v>
      </c>
      <c r="O19" s="49"/>
      <c r="P19" s="55">
        <f t="shared" si="1"/>
        <v>0</v>
      </c>
      <c r="Q19" s="12" t="str">
        <f>IF( P19=0," ", IF(100-((M19/P19)*100)&gt;20,"viac ako 20%",0))</f>
        <v xml:space="preserve"> </v>
      </c>
      <c r="R19" s="71"/>
    </row>
    <row r="20" spans="1:18" x14ac:dyDescent="0.25">
      <c r="A20" s="76"/>
      <c r="B20" s="58" t="s">
        <v>87</v>
      </c>
      <c r="C20" s="87" t="s">
        <v>86</v>
      </c>
      <c r="D20" s="88"/>
      <c r="E20" s="75">
        <v>44286</v>
      </c>
      <c r="F20" s="60">
        <v>120</v>
      </c>
      <c r="G20" s="60"/>
      <c r="H20" s="60">
        <v>120</v>
      </c>
      <c r="I20" s="59" t="s">
        <v>102</v>
      </c>
      <c r="J20" s="59">
        <v>55</v>
      </c>
      <c r="K20" s="59" t="s">
        <v>100</v>
      </c>
      <c r="L20" s="64" t="s">
        <v>103</v>
      </c>
      <c r="M20" s="64">
        <v>2958</v>
      </c>
      <c r="N20" s="27" t="s">
        <v>61</v>
      </c>
      <c r="O20" s="48"/>
      <c r="P20" s="54">
        <f t="shared" si="1"/>
        <v>0</v>
      </c>
      <c r="Q20" s="12" t="str">
        <f t="shared" ref="Q20:Q22" si="2">IF( P20=0," ", IF(100-((M20/P20)*100)&gt;20,"viac ako 20%",0))</f>
        <v xml:space="preserve"> </v>
      </c>
      <c r="R20" s="71"/>
    </row>
    <row r="21" spans="1:18" x14ac:dyDescent="0.25">
      <c r="A21" s="26"/>
      <c r="B21" s="58" t="s">
        <v>88</v>
      </c>
      <c r="C21" s="87" t="s">
        <v>89</v>
      </c>
      <c r="D21" s="88"/>
      <c r="E21" s="75">
        <v>44286</v>
      </c>
      <c r="F21" s="60">
        <v>50</v>
      </c>
      <c r="G21" s="60"/>
      <c r="H21" s="60">
        <v>50</v>
      </c>
      <c r="I21" s="59" t="s">
        <v>102</v>
      </c>
      <c r="J21" s="59">
        <v>55</v>
      </c>
      <c r="K21" s="59" t="s">
        <v>104</v>
      </c>
      <c r="L21" s="64">
        <v>120</v>
      </c>
      <c r="M21" s="64">
        <v>528</v>
      </c>
      <c r="N21" s="65" t="s">
        <v>61</v>
      </c>
      <c r="O21" s="48"/>
      <c r="P21" s="54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8"/>
      <c r="B22" s="57"/>
      <c r="C22" s="87"/>
      <c r="D22" s="88"/>
      <c r="E22" s="72"/>
      <c r="F22" s="60"/>
      <c r="G22" s="60"/>
      <c r="H22" s="60"/>
      <c r="I22" s="59"/>
      <c r="J22" s="58"/>
      <c r="K22" s="58"/>
      <c r="L22" s="64"/>
      <c r="M22" s="69"/>
      <c r="N22" s="70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62">
        <f>SUM(H13:H22)</f>
        <v>699.25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142" t="s">
        <v>13</v>
      </c>
      <c r="L24" s="142"/>
      <c r="M24" s="40">
        <f>SUM(M13:M22)</f>
        <v>12886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3" t="s">
        <v>15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5">
        <f>P26-P24</f>
        <v>0</v>
      </c>
    </row>
    <row r="26" spans="1:18" ht="15.75" thickBot="1" x14ac:dyDescent="0.3">
      <c r="A26" s="143" t="s">
        <v>16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35">
        <f>IF("nie"=MID(I34,1,3),P24,(P24*1.2))</f>
        <v>0</v>
      </c>
    </row>
    <row r="27" spans="1:18" x14ac:dyDescent="0.25">
      <c r="A27" s="131" t="s">
        <v>17</v>
      </c>
      <c r="B27" s="131"/>
      <c r="C27" s="13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146" t="s">
        <v>65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8" ht="25.5" customHeight="1" x14ac:dyDescent="0.25">
      <c r="A29" s="43" t="s">
        <v>57</v>
      </c>
      <c r="B29" s="43"/>
      <c r="C29" s="43"/>
      <c r="D29" s="43"/>
      <c r="E29" s="73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33" t="s">
        <v>66</v>
      </c>
      <c r="B30" s="134"/>
      <c r="C30" s="134"/>
      <c r="D30" s="134"/>
      <c r="E30" s="134"/>
      <c r="F30" s="135"/>
      <c r="G30" s="132" t="s">
        <v>56</v>
      </c>
      <c r="H30" s="46" t="s">
        <v>18</v>
      </c>
      <c r="I30" s="125"/>
      <c r="J30" s="126"/>
      <c r="K30" s="126"/>
      <c r="L30" s="126"/>
      <c r="M30" s="126"/>
      <c r="N30" s="126"/>
      <c r="O30" s="126"/>
      <c r="P30" s="127"/>
    </row>
    <row r="31" spans="1:18" x14ac:dyDescent="0.25">
      <c r="A31" s="136"/>
      <c r="B31" s="137"/>
      <c r="C31" s="137"/>
      <c r="D31" s="137"/>
      <c r="E31" s="137"/>
      <c r="F31" s="138"/>
      <c r="G31" s="132"/>
      <c r="H31" s="46" t="s">
        <v>19</v>
      </c>
      <c r="I31" s="125"/>
      <c r="J31" s="126"/>
      <c r="K31" s="126"/>
      <c r="L31" s="126"/>
      <c r="M31" s="126"/>
      <c r="N31" s="126"/>
      <c r="O31" s="126"/>
      <c r="P31" s="127"/>
    </row>
    <row r="32" spans="1:18" ht="18" customHeight="1" x14ac:dyDescent="0.25">
      <c r="A32" s="136"/>
      <c r="B32" s="137"/>
      <c r="C32" s="137"/>
      <c r="D32" s="137"/>
      <c r="E32" s="137"/>
      <c r="F32" s="138"/>
      <c r="G32" s="132"/>
      <c r="H32" s="46" t="s">
        <v>20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6" t="s">
        <v>21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6" t="s">
        <v>22</v>
      </c>
      <c r="I34" s="125"/>
      <c r="J34" s="126"/>
      <c r="K34" s="126"/>
      <c r="L34" s="126"/>
      <c r="M34" s="126"/>
      <c r="N34" s="126"/>
      <c r="O34" s="126"/>
      <c r="P34" s="127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6"/>
      <c r="B36" s="137"/>
      <c r="C36" s="137"/>
      <c r="D36" s="137"/>
      <c r="E36" s="137"/>
      <c r="F36" s="138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9"/>
      <c r="B37" s="140"/>
      <c r="C37" s="140"/>
      <c r="D37" s="140"/>
      <c r="E37" s="140"/>
      <c r="F37" s="141"/>
      <c r="G37" s="45"/>
      <c r="H37" s="24"/>
      <c r="I37" s="18"/>
      <c r="J37" s="24"/>
      <c r="K37" s="24" t="s">
        <v>23</v>
      </c>
      <c r="L37" s="24"/>
      <c r="M37" s="128"/>
      <c r="N37" s="129"/>
      <c r="O37" s="130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heet="1" objects="1" scenarios="1" selectLockedCells="1"/>
  <mergeCells count="45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9:D19"/>
    <mergeCell ref="C20:D20"/>
    <mergeCell ref="C21:D21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7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2021-02-26T10:07:57Z</cp:lastPrinted>
  <dcterms:created xsi:type="dcterms:W3CDTF">2012-08-13T12:29:09Z</dcterms:created>
  <dcterms:modified xsi:type="dcterms:W3CDTF">2021-03-01T15:39:01Z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