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Bystré\Infraštruktúra\VO stavba\E mail\"/>
    </mc:Choice>
  </mc:AlternateContent>
  <xr:revisionPtr revIDLastSave="0" documentId="13_ncr:1_{C4E725E0-A8CC-4966-B379-09CDA19218AC}" xr6:coauthVersionLast="46" xr6:coauthVersionMax="46" xr10:uidLastSave="{00000000-0000-0000-0000-000000000000}"/>
  <bookViews>
    <workbookView xWindow="28680" yWindow="-120" windowWidth="29040" windowHeight="15840" xr2:uid="{9E721727-DCDC-406C-950C-8B91AE38CBB9}"/>
  </bookViews>
  <sheets>
    <sheet name="Rekapitulácia" sheetId="1" r:id="rId1"/>
    <sheet name="Krycí list stavby" sheetId="2" r:id="rId2"/>
    <sheet name="SO 15250" sheetId="3" r:id="rId3"/>
    <sheet name="SO 15251" sheetId="4" r:id="rId4"/>
    <sheet name="SO 15253" sheetId="5" r:id="rId5"/>
    <sheet name="SO 15254" sheetId="6" r:id="rId6"/>
    <sheet name="SO 15256" sheetId="7" r:id="rId7"/>
  </sheets>
  <definedNames>
    <definedName name="_xlnm.Print_Area" localSheetId="2">'SO 15250'!$B$2:$V$99</definedName>
    <definedName name="_xlnm.Print_Area" localSheetId="3">'SO 15251'!$B$2:$V$99</definedName>
    <definedName name="_xlnm.Print_Area" localSheetId="4">'SO 15253'!$B$2:$V$110</definedName>
    <definedName name="_xlnm.Print_Area" localSheetId="5">'SO 15254'!$B$2:$V$106</definedName>
    <definedName name="_xlnm.Print_Area" localSheetId="6">'SO 15256'!$B$2:$V$111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E18" i="2"/>
  <c r="D18" i="2"/>
  <c r="C18" i="2"/>
  <c r="E17" i="2"/>
  <c r="D17" i="2"/>
  <c r="C17" i="2"/>
  <c r="E16" i="2"/>
  <c r="D16" i="2"/>
  <c r="C16" i="2"/>
  <c r="C15" i="2"/>
  <c r="F12" i="1"/>
  <c r="D12" i="1"/>
  <c r="I17" i="2" s="1"/>
  <c r="E11" i="1"/>
  <c r="E10" i="1"/>
  <c r="E9" i="1"/>
  <c r="E8" i="1"/>
  <c r="E7" i="1"/>
  <c r="K11" i="1"/>
  <c r="H29" i="7"/>
  <c r="P29" i="7" s="1"/>
  <c r="P16" i="7"/>
  <c r="Z111" i="7"/>
  <c r="V108" i="7"/>
  <c r="I59" i="7" s="1"/>
  <c r="L108" i="7"/>
  <c r="E59" i="7" s="1"/>
  <c r="K107" i="7"/>
  <c r="J107" i="7"/>
  <c r="S107" i="7"/>
  <c r="S108" i="7" s="1"/>
  <c r="H59" i="7" s="1"/>
  <c r="M107" i="7"/>
  <c r="M108" i="7" s="1"/>
  <c r="F59" i="7" s="1"/>
  <c r="I107" i="7"/>
  <c r="I108" i="7" s="1"/>
  <c r="G59" i="7" s="1"/>
  <c r="E58" i="7"/>
  <c r="V104" i="7"/>
  <c r="I58" i="7" s="1"/>
  <c r="L104" i="7"/>
  <c r="K103" i="7"/>
  <c r="J103" i="7"/>
  <c r="S103" i="7"/>
  <c r="M103" i="7"/>
  <c r="I103" i="7"/>
  <c r="K102" i="7"/>
  <c r="J102" i="7"/>
  <c r="S102" i="7"/>
  <c r="M102" i="7"/>
  <c r="I102" i="7"/>
  <c r="K101" i="7"/>
  <c r="J101" i="7"/>
  <c r="S101" i="7"/>
  <c r="M101" i="7"/>
  <c r="I101" i="7"/>
  <c r="K100" i="7"/>
  <c r="J100" i="7"/>
  <c r="S100" i="7"/>
  <c r="M100" i="7"/>
  <c r="I100" i="7"/>
  <c r="K99" i="7"/>
  <c r="J99" i="7"/>
  <c r="S99" i="7"/>
  <c r="M99" i="7"/>
  <c r="I99" i="7"/>
  <c r="K98" i="7"/>
  <c r="J98" i="7"/>
  <c r="S98" i="7"/>
  <c r="M98" i="7"/>
  <c r="I98" i="7"/>
  <c r="K97" i="7"/>
  <c r="J97" i="7"/>
  <c r="S97" i="7"/>
  <c r="M97" i="7"/>
  <c r="I97" i="7"/>
  <c r="K96" i="7"/>
  <c r="J96" i="7"/>
  <c r="S96" i="7"/>
  <c r="S104" i="7" s="1"/>
  <c r="H58" i="7" s="1"/>
  <c r="M96" i="7"/>
  <c r="I96" i="7"/>
  <c r="E57" i="7"/>
  <c r="V93" i="7"/>
  <c r="I57" i="7" s="1"/>
  <c r="L93" i="7"/>
  <c r="I93" i="7"/>
  <c r="G57" i="7" s="1"/>
  <c r="K92" i="7"/>
  <c r="J92" i="7"/>
  <c r="S92" i="7"/>
  <c r="M92" i="7"/>
  <c r="I92" i="7"/>
  <c r="K91" i="7"/>
  <c r="J91" i="7"/>
  <c r="S91" i="7"/>
  <c r="S93" i="7" s="1"/>
  <c r="H57" i="7" s="1"/>
  <c r="M91" i="7"/>
  <c r="I91" i="7"/>
  <c r="K90" i="7"/>
  <c r="J90" i="7"/>
  <c r="S90" i="7"/>
  <c r="M90" i="7"/>
  <c r="I90" i="7"/>
  <c r="I56" i="7"/>
  <c r="V87" i="7"/>
  <c r="L87" i="7"/>
  <c r="E56" i="7" s="1"/>
  <c r="K86" i="7"/>
  <c r="J86" i="7"/>
  <c r="S86" i="7"/>
  <c r="M86" i="7"/>
  <c r="I86" i="7"/>
  <c r="K85" i="7"/>
  <c r="J85" i="7"/>
  <c r="S85" i="7"/>
  <c r="M85" i="7"/>
  <c r="I85" i="7"/>
  <c r="K84" i="7"/>
  <c r="J84" i="7"/>
  <c r="S84" i="7"/>
  <c r="M84" i="7"/>
  <c r="I84" i="7"/>
  <c r="K83" i="7"/>
  <c r="J83" i="7"/>
  <c r="S83" i="7"/>
  <c r="M83" i="7"/>
  <c r="I83" i="7"/>
  <c r="K82" i="7"/>
  <c r="J82" i="7"/>
  <c r="S82" i="7"/>
  <c r="M82" i="7"/>
  <c r="I82" i="7"/>
  <c r="K81" i="7"/>
  <c r="J81" i="7"/>
  <c r="S81" i="7"/>
  <c r="M81" i="7"/>
  <c r="I81" i="7"/>
  <c r="K80" i="7"/>
  <c r="J80" i="7"/>
  <c r="S80" i="7"/>
  <c r="M80" i="7"/>
  <c r="I80" i="7"/>
  <c r="K79" i="7"/>
  <c r="K111" i="7" s="1"/>
  <c r="J79" i="7"/>
  <c r="S79" i="7"/>
  <c r="M79" i="7"/>
  <c r="M87" i="7" s="1"/>
  <c r="F56" i="7" s="1"/>
  <c r="I79" i="7"/>
  <c r="P19" i="7"/>
  <c r="K10" i="1"/>
  <c r="H29" i="6"/>
  <c r="P29" i="6" s="1"/>
  <c r="P16" i="6"/>
  <c r="Z106" i="6"/>
  <c r="V103" i="6"/>
  <c r="I59" i="6" s="1"/>
  <c r="L103" i="6"/>
  <c r="E59" i="6" s="1"/>
  <c r="K102" i="6"/>
  <c r="J102" i="6"/>
  <c r="S102" i="6"/>
  <c r="S103" i="6" s="1"/>
  <c r="H59" i="6" s="1"/>
  <c r="M102" i="6"/>
  <c r="M103" i="6" s="1"/>
  <c r="F59" i="6" s="1"/>
  <c r="I102" i="6"/>
  <c r="I103" i="6" s="1"/>
  <c r="G59" i="6" s="1"/>
  <c r="V99" i="6"/>
  <c r="I58" i="6" s="1"/>
  <c r="L99" i="6"/>
  <c r="E58" i="6" s="1"/>
  <c r="K98" i="6"/>
  <c r="J98" i="6"/>
  <c r="S98" i="6"/>
  <c r="M98" i="6"/>
  <c r="I98" i="6"/>
  <c r="K97" i="6"/>
  <c r="J97" i="6"/>
  <c r="S97" i="6"/>
  <c r="M97" i="6"/>
  <c r="I97" i="6"/>
  <c r="K96" i="6"/>
  <c r="J96" i="6"/>
  <c r="S96" i="6"/>
  <c r="M96" i="6"/>
  <c r="I96" i="6"/>
  <c r="K95" i="6"/>
  <c r="J95" i="6"/>
  <c r="S95" i="6"/>
  <c r="M95" i="6"/>
  <c r="I95" i="6"/>
  <c r="K94" i="6"/>
  <c r="J94" i="6"/>
  <c r="S94" i="6"/>
  <c r="M94" i="6"/>
  <c r="I94" i="6"/>
  <c r="K93" i="6"/>
  <c r="J93" i="6"/>
  <c r="S93" i="6"/>
  <c r="M93" i="6"/>
  <c r="I93" i="6"/>
  <c r="K92" i="6"/>
  <c r="J92" i="6"/>
  <c r="S92" i="6"/>
  <c r="M92" i="6"/>
  <c r="I92" i="6"/>
  <c r="K91" i="6"/>
  <c r="J91" i="6"/>
  <c r="S91" i="6"/>
  <c r="M91" i="6"/>
  <c r="I91" i="6"/>
  <c r="K90" i="6"/>
  <c r="J90" i="6"/>
  <c r="S90" i="6"/>
  <c r="M90" i="6"/>
  <c r="I90" i="6"/>
  <c r="K89" i="6"/>
  <c r="J89" i="6"/>
  <c r="S89" i="6"/>
  <c r="S99" i="6" s="1"/>
  <c r="H58" i="6" s="1"/>
  <c r="M89" i="6"/>
  <c r="I89" i="6"/>
  <c r="I57" i="6"/>
  <c r="E57" i="6"/>
  <c r="V86" i="6"/>
  <c r="L86" i="6"/>
  <c r="K85" i="6"/>
  <c r="J85" i="6"/>
  <c r="S85" i="6"/>
  <c r="S86" i="6" s="1"/>
  <c r="H57" i="6" s="1"/>
  <c r="M85" i="6"/>
  <c r="I85" i="6"/>
  <c r="K84" i="6"/>
  <c r="J84" i="6"/>
  <c r="S84" i="6"/>
  <c r="M84" i="6"/>
  <c r="I84" i="6"/>
  <c r="K83" i="6"/>
  <c r="J83" i="6"/>
  <c r="S83" i="6"/>
  <c r="M83" i="6"/>
  <c r="M86" i="6" s="1"/>
  <c r="F57" i="6" s="1"/>
  <c r="I83" i="6"/>
  <c r="I86" i="6" s="1"/>
  <c r="G57" i="6" s="1"/>
  <c r="E56" i="6"/>
  <c r="V80" i="6"/>
  <c r="L80" i="6"/>
  <c r="K79" i="6"/>
  <c r="K106" i="6" s="1"/>
  <c r="J79" i="6"/>
  <c r="S79" i="6"/>
  <c r="S80" i="6" s="1"/>
  <c r="H56" i="6" s="1"/>
  <c r="M79" i="6"/>
  <c r="M80" i="6" s="1"/>
  <c r="F56" i="6" s="1"/>
  <c r="I79" i="6"/>
  <c r="P19" i="6"/>
  <c r="K9" i="1"/>
  <c r="H29" i="5"/>
  <c r="P29" i="5" s="1"/>
  <c r="P16" i="5"/>
  <c r="Z110" i="5"/>
  <c r="I59" i="5"/>
  <c r="S107" i="5"/>
  <c r="H59" i="5" s="1"/>
  <c r="V107" i="5"/>
  <c r="L107" i="5"/>
  <c r="E59" i="5" s="1"/>
  <c r="K106" i="5"/>
  <c r="J106" i="5"/>
  <c r="S106" i="5"/>
  <c r="M106" i="5"/>
  <c r="M107" i="5" s="1"/>
  <c r="F59" i="5" s="1"/>
  <c r="I106" i="5"/>
  <c r="I107" i="5" s="1"/>
  <c r="G59" i="5" s="1"/>
  <c r="I58" i="5"/>
  <c r="V103" i="5"/>
  <c r="L103" i="5"/>
  <c r="E58" i="5" s="1"/>
  <c r="K102" i="5"/>
  <c r="J102" i="5"/>
  <c r="S102" i="5"/>
  <c r="M102" i="5"/>
  <c r="I102" i="5"/>
  <c r="K101" i="5"/>
  <c r="J101" i="5"/>
  <c r="S101" i="5"/>
  <c r="M101" i="5"/>
  <c r="I101" i="5"/>
  <c r="K100" i="5"/>
  <c r="J100" i="5"/>
  <c r="S100" i="5"/>
  <c r="M100" i="5"/>
  <c r="I100" i="5"/>
  <c r="K99" i="5"/>
  <c r="J99" i="5"/>
  <c r="S99" i="5"/>
  <c r="M99" i="5"/>
  <c r="I99" i="5"/>
  <c r="K98" i="5"/>
  <c r="J98" i="5"/>
  <c r="S98" i="5"/>
  <c r="M98" i="5"/>
  <c r="I98" i="5"/>
  <c r="K97" i="5"/>
  <c r="J97" i="5"/>
  <c r="S97" i="5"/>
  <c r="M97" i="5"/>
  <c r="I97" i="5"/>
  <c r="K96" i="5"/>
  <c r="J96" i="5"/>
  <c r="S96" i="5"/>
  <c r="M96" i="5"/>
  <c r="I96" i="5"/>
  <c r="K95" i="5"/>
  <c r="J95" i="5"/>
  <c r="S95" i="5"/>
  <c r="S103" i="5" s="1"/>
  <c r="H58" i="5" s="1"/>
  <c r="M95" i="5"/>
  <c r="I95" i="5"/>
  <c r="E57" i="5"/>
  <c r="V92" i="5"/>
  <c r="I57" i="5" s="1"/>
  <c r="L92" i="5"/>
  <c r="K91" i="5"/>
  <c r="J91" i="5"/>
  <c r="S91" i="5"/>
  <c r="M91" i="5"/>
  <c r="I91" i="5"/>
  <c r="K90" i="5"/>
  <c r="J90" i="5"/>
  <c r="S90" i="5"/>
  <c r="M90" i="5"/>
  <c r="I90" i="5"/>
  <c r="K89" i="5"/>
  <c r="J89" i="5"/>
  <c r="S89" i="5"/>
  <c r="S92" i="5" s="1"/>
  <c r="H57" i="5" s="1"/>
  <c r="M89" i="5"/>
  <c r="M92" i="5" s="1"/>
  <c r="F57" i="5" s="1"/>
  <c r="I89" i="5"/>
  <c r="V86" i="5"/>
  <c r="L86" i="5"/>
  <c r="K85" i="5"/>
  <c r="J85" i="5"/>
  <c r="S85" i="5"/>
  <c r="M85" i="5"/>
  <c r="I85" i="5"/>
  <c r="K84" i="5"/>
  <c r="J84" i="5"/>
  <c r="S84" i="5"/>
  <c r="M84" i="5"/>
  <c r="I84" i="5"/>
  <c r="K83" i="5"/>
  <c r="J83" i="5"/>
  <c r="S83" i="5"/>
  <c r="M83" i="5"/>
  <c r="I83" i="5"/>
  <c r="K82" i="5"/>
  <c r="J82" i="5"/>
  <c r="S82" i="5"/>
  <c r="M82" i="5"/>
  <c r="I82" i="5"/>
  <c r="K81" i="5"/>
  <c r="K110" i="5" s="1"/>
  <c r="J81" i="5"/>
  <c r="S81" i="5"/>
  <c r="M81" i="5"/>
  <c r="I81" i="5"/>
  <c r="K80" i="5"/>
  <c r="J80" i="5"/>
  <c r="S80" i="5"/>
  <c r="S86" i="5" s="1"/>
  <c r="H56" i="5" s="1"/>
  <c r="M80" i="5"/>
  <c r="I80" i="5"/>
  <c r="K79" i="5"/>
  <c r="J79" i="5"/>
  <c r="S79" i="5"/>
  <c r="M79" i="5"/>
  <c r="I79" i="5"/>
  <c r="P19" i="5"/>
  <c r="K8" i="1"/>
  <c r="H29" i="4"/>
  <c r="P29" i="4" s="1"/>
  <c r="P16" i="4"/>
  <c r="Z99" i="4"/>
  <c r="V96" i="4"/>
  <c r="I58" i="4" s="1"/>
  <c r="M96" i="4"/>
  <c r="F58" i="4" s="1"/>
  <c r="L96" i="4"/>
  <c r="E58" i="4" s="1"/>
  <c r="K95" i="4"/>
  <c r="J95" i="4"/>
  <c r="S95" i="4"/>
  <c r="S96" i="4" s="1"/>
  <c r="H58" i="4" s="1"/>
  <c r="M95" i="4"/>
  <c r="I95" i="4"/>
  <c r="I96" i="4" s="1"/>
  <c r="G58" i="4" s="1"/>
  <c r="I57" i="4"/>
  <c r="V92" i="4"/>
  <c r="L92" i="4"/>
  <c r="E57" i="4" s="1"/>
  <c r="K91" i="4"/>
  <c r="J91" i="4"/>
  <c r="S91" i="4"/>
  <c r="M91" i="4"/>
  <c r="I91" i="4"/>
  <c r="K90" i="4"/>
  <c r="J90" i="4"/>
  <c r="S90" i="4"/>
  <c r="M90" i="4"/>
  <c r="I90" i="4"/>
  <c r="K89" i="4"/>
  <c r="J89" i="4"/>
  <c r="S89" i="4"/>
  <c r="M89" i="4"/>
  <c r="I89" i="4"/>
  <c r="K88" i="4"/>
  <c r="J88" i="4"/>
  <c r="S88" i="4"/>
  <c r="M88" i="4"/>
  <c r="I88" i="4"/>
  <c r="K87" i="4"/>
  <c r="J87" i="4"/>
  <c r="S87" i="4"/>
  <c r="S92" i="4" s="1"/>
  <c r="H57" i="4" s="1"/>
  <c r="M87" i="4"/>
  <c r="M92" i="4" s="1"/>
  <c r="F57" i="4" s="1"/>
  <c r="I87" i="4"/>
  <c r="E56" i="4"/>
  <c r="V84" i="4"/>
  <c r="L84" i="4"/>
  <c r="K83" i="4"/>
  <c r="J83" i="4"/>
  <c r="S83" i="4"/>
  <c r="M83" i="4"/>
  <c r="I83" i="4"/>
  <c r="K82" i="4"/>
  <c r="J82" i="4"/>
  <c r="S82" i="4"/>
  <c r="M82" i="4"/>
  <c r="I82" i="4"/>
  <c r="K81" i="4"/>
  <c r="J81" i="4"/>
  <c r="S81" i="4"/>
  <c r="M81" i="4"/>
  <c r="I81" i="4"/>
  <c r="K80" i="4"/>
  <c r="J80" i="4"/>
  <c r="S80" i="4"/>
  <c r="M80" i="4"/>
  <c r="I80" i="4"/>
  <c r="K79" i="4"/>
  <c r="J79" i="4"/>
  <c r="S79" i="4"/>
  <c r="M79" i="4"/>
  <c r="I79" i="4"/>
  <c r="K78" i="4"/>
  <c r="K99" i="4" s="1"/>
  <c r="J78" i="4"/>
  <c r="S78" i="4"/>
  <c r="M78" i="4"/>
  <c r="I78" i="4"/>
  <c r="P19" i="4"/>
  <c r="K7" i="1"/>
  <c r="H29" i="3"/>
  <c r="P29" i="3" s="1"/>
  <c r="P16" i="3"/>
  <c r="Z99" i="3"/>
  <c r="H59" i="3"/>
  <c r="S96" i="3"/>
  <c r="V96" i="3"/>
  <c r="I59" i="3" s="1"/>
  <c r="L96" i="3"/>
  <c r="E59" i="3" s="1"/>
  <c r="K95" i="3"/>
  <c r="J95" i="3"/>
  <c r="S95" i="3"/>
  <c r="M95" i="3"/>
  <c r="M96" i="3" s="1"/>
  <c r="F59" i="3" s="1"/>
  <c r="I95" i="3"/>
  <c r="I96" i="3" s="1"/>
  <c r="G59" i="3" s="1"/>
  <c r="E58" i="3"/>
  <c r="V92" i="3"/>
  <c r="I58" i="3" s="1"/>
  <c r="L92" i="3"/>
  <c r="K91" i="3"/>
  <c r="J91" i="3"/>
  <c r="S91" i="3"/>
  <c r="M91" i="3"/>
  <c r="I91" i="3"/>
  <c r="K90" i="3"/>
  <c r="J90" i="3"/>
  <c r="S90" i="3"/>
  <c r="M90" i="3"/>
  <c r="I90" i="3"/>
  <c r="K89" i="3"/>
  <c r="J89" i="3"/>
  <c r="S89" i="3"/>
  <c r="S92" i="3" s="1"/>
  <c r="H58" i="3" s="1"/>
  <c r="M89" i="3"/>
  <c r="M92" i="3" s="1"/>
  <c r="F58" i="3" s="1"/>
  <c r="I89" i="3"/>
  <c r="I92" i="3" s="1"/>
  <c r="G58" i="3" s="1"/>
  <c r="V86" i="3"/>
  <c r="I57" i="3" s="1"/>
  <c r="L86" i="3"/>
  <c r="E57" i="3" s="1"/>
  <c r="K85" i="3"/>
  <c r="J85" i="3"/>
  <c r="S85" i="3"/>
  <c r="M85" i="3"/>
  <c r="I85" i="3"/>
  <c r="K84" i="3"/>
  <c r="J84" i="3"/>
  <c r="S84" i="3"/>
  <c r="S86" i="3" s="1"/>
  <c r="H57" i="3" s="1"/>
  <c r="M84" i="3"/>
  <c r="I84" i="3"/>
  <c r="K83" i="3"/>
  <c r="J83" i="3"/>
  <c r="S83" i="3"/>
  <c r="M83" i="3"/>
  <c r="I83" i="3"/>
  <c r="I86" i="3" s="1"/>
  <c r="G57" i="3" s="1"/>
  <c r="I56" i="3"/>
  <c r="V80" i="3"/>
  <c r="V98" i="3" s="1"/>
  <c r="L80" i="3"/>
  <c r="E56" i="3" s="1"/>
  <c r="K79" i="3"/>
  <c r="K99" i="3" s="1"/>
  <c r="J79" i="3"/>
  <c r="S79" i="3"/>
  <c r="M79" i="3"/>
  <c r="I79" i="3"/>
  <c r="I80" i="3" s="1"/>
  <c r="G56" i="3" s="1"/>
  <c r="P19" i="3"/>
  <c r="M93" i="7" l="1"/>
  <c r="F57" i="7" s="1"/>
  <c r="I104" i="7"/>
  <c r="G58" i="7" s="1"/>
  <c r="M104" i="7"/>
  <c r="F58" i="7" s="1"/>
  <c r="I87" i="7"/>
  <c r="G56" i="7" s="1"/>
  <c r="I99" i="6"/>
  <c r="G58" i="6" s="1"/>
  <c r="M99" i="6"/>
  <c r="F58" i="6" s="1"/>
  <c r="I92" i="5"/>
  <c r="G57" i="5" s="1"/>
  <c r="I103" i="5"/>
  <c r="G58" i="5" s="1"/>
  <c r="I86" i="5"/>
  <c r="G56" i="5" s="1"/>
  <c r="M103" i="5"/>
  <c r="F58" i="5" s="1"/>
  <c r="M86" i="5"/>
  <c r="F56" i="5" s="1"/>
  <c r="I84" i="4"/>
  <c r="G56" i="4" s="1"/>
  <c r="M84" i="4"/>
  <c r="F56" i="4" s="1"/>
  <c r="I92" i="4"/>
  <c r="G57" i="4" s="1"/>
  <c r="M86" i="3"/>
  <c r="F57" i="3" s="1"/>
  <c r="I19" i="2"/>
  <c r="E12" i="1"/>
  <c r="I16" i="2" s="1"/>
  <c r="S87" i="7"/>
  <c r="H56" i="7" s="1"/>
  <c r="L110" i="7"/>
  <c r="E60" i="7" s="1"/>
  <c r="C15" i="7" s="1"/>
  <c r="M110" i="7"/>
  <c r="F60" i="7" s="1"/>
  <c r="D15" i="7" s="1"/>
  <c r="L111" i="7"/>
  <c r="E62" i="7" s="1"/>
  <c r="V110" i="7"/>
  <c r="I60" i="7" s="1"/>
  <c r="L105" i="6"/>
  <c r="E60" i="6" s="1"/>
  <c r="C15" i="6" s="1"/>
  <c r="I80" i="6"/>
  <c r="G56" i="6" s="1"/>
  <c r="M105" i="6"/>
  <c r="F60" i="6" s="1"/>
  <c r="D15" i="6" s="1"/>
  <c r="I56" i="6"/>
  <c r="S105" i="6"/>
  <c r="H60" i="6" s="1"/>
  <c r="V105" i="6"/>
  <c r="I60" i="6" s="1"/>
  <c r="S106" i="6"/>
  <c r="H62" i="6" s="1"/>
  <c r="I109" i="5"/>
  <c r="G60" i="5" s="1"/>
  <c r="E15" i="5" s="1"/>
  <c r="E23" i="5" s="1"/>
  <c r="E56" i="5"/>
  <c r="L109" i="5"/>
  <c r="E60" i="5" s="1"/>
  <c r="C15" i="5" s="1"/>
  <c r="M109" i="5"/>
  <c r="F60" i="5" s="1"/>
  <c r="D15" i="5" s="1"/>
  <c r="S109" i="5"/>
  <c r="H60" i="5" s="1"/>
  <c r="V109" i="5"/>
  <c r="I60" i="5" s="1"/>
  <c r="I56" i="5"/>
  <c r="I98" i="4"/>
  <c r="G59" i="4" s="1"/>
  <c r="E15" i="4" s="1"/>
  <c r="E22" i="4" s="1"/>
  <c r="S84" i="4"/>
  <c r="H56" i="4" s="1"/>
  <c r="L98" i="4"/>
  <c r="E59" i="4" s="1"/>
  <c r="C15" i="4" s="1"/>
  <c r="M98" i="4"/>
  <c r="F59" i="4" s="1"/>
  <c r="D15" i="4" s="1"/>
  <c r="V98" i="4"/>
  <c r="I59" i="4" s="1"/>
  <c r="I56" i="4"/>
  <c r="I60" i="3"/>
  <c r="V99" i="3"/>
  <c r="I62" i="3" s="1"/>
  <c r="M80" i="3"/>
  <c r="F56" i="3" s="1"/>
  <c r="I98" i="3"/>
  <c r="G60" i="3" s="1"/>
  <c r="E15" i="3" s="1"/>
  <c r="S80" i="3"/>
  <c r="H56" i="3" s="1"/>
  <c r="L98" i="3"/>
  <c r="E60" i="3" s="1"/>
  <c r="C15" i="3" s="1"/>
  <c r="I110" i="7" l="1"/>
  <c r="G60" i="7" s="1"/>
  <c r="E15" i="7" s="1"/>
  <c r="E19" i="7" s="1"/>
  <c r="E22" i="5"/>
  <c r="E21" i="5"/>
  <c r="E19" i="5"/>
  <c r="P23" i="5"/>
  <c r="P22" i="5"/>
  <c r="P21" i="5"/>
  <c r="P25" i="5" s="1"/>
  <c r="I110" i="5"/>
  <c r="E23" i="4"/>
  <c r="I99" i="4"/>
  <c r="E15" i="2"/>
  <c r="E19" i="2" s="1"/>
  <c r="P21" i="4"/>
  <c r="E21" i="7"/>
  <c r="E23" i="7"/>
  <c r="E22" i="7"/>
  <c r="M111" i="7"/>
  <c r="F62" i="7" s="1"/>
  <c r="S110" i="7"/>
  <c r="V111" i="7"/>
  <c r="I62" i="7" s="1"/>
  <c r="I105" i="6"/>
  <c r="G60" i="6" s="1"/>
  <c r="E15" i="6" s="1"/>
  <c r="V106" i="6"/>
  <c r="I62" i="6" s="1"/>
  <c r="L106" i="6"/>
  <c r="E62" i="6" s="1"/>
  <c r="M106" i="6"/>
  <c r="F62" i="6" s="1"/>
  <c r="V110" i="5"/>
  <c r="I62" i="5" s="1"/>
  <c r="M110" i="5"/>
  <c r="F62" i="5" s="1"/>
  <c r="L110" i="5"/>
  <c r="E62" i="5" s="1"/>
  <c r="S110" i="5"/>
  <c r="H62" i="5" s="1"/>
  <c r="L99" i="4"/>
  <c r="E61" i="4" s="1"/>
  <c r="P22" i="4"/>
  <c r="E19" i="4"/>
  <c r="E21" i="4"/>
  <c r="P25" i="4" s="1"/>
  <c r="P23" i="4"/>
  <c r="M99" i="4"/>
  <c r="F61" i="4" s="1"/>
  <c r="S98" i="4"/>
  <c r="H59" i="4" s="1"/>
  <c r="V99" i="4"/>
  <c r="I61" i="4" s="1"/>
  <c r="E21" i="3"/>
  <c r="P22" i="3"/>
  <c r="E19" i="3"/>
  <c r="P23" i="3"/>
  <c r="E23" i="3"/>
  <c r="P21" i="3"/>
  <c r="E22" i="3"/>
  <c r="M98" i="3"/>
  <c r="I99" i="3"/>
  <c r="L99" i="3"/>
  <c r="E62" i="3" s="1"/>
  <c r="S98" i="3"/>
  <c r="H60" i="3" s="1"/>
  <c r="P23" i="7" l="1"/>
  <c r="P22" i="7"/>
  <c r="P21" i="7"/>
  <c r="P25" i="7" s="1"/>
  <c r="I111" i="7"/>
  <c r="P27" i="5"/>
  <c r="C9" i="1"/>
  <c r="G62" i="5"/>
  <c r="B9" i="1"/>
  <c r="G9" i="1" s="1"/>
  <c r="P27" i="4"/>
  <c r="C8" i="1"/>
  <c r="G61" i="4"/>
  <c r="B8" i="1"/>
  <c r="G8" i="1" s="1"/>
  <c r="G62" i="3"/>
  <c r="B7" i="1"/>
  <c r="H60" i="7"/>
  <c r="S111" i="7"/>
  <c r="H62" i="7" s="1"/>
  <c r="I106" i="6"/>
  <c r="E22" i="6"/>
  <c r="E22" i="2" s="1"/>
  <c r="E19" i="6"/>
  <c r="P22" i="6"/>
  <c r="I22" i="2" s="1"/>
  <c r="E21" i="6"/>
  <c r="P25" i="6" s="1"/>
  <c r="E23" i="6"/>
  <c r="E23" i="2" s="1"/>
  <c r="P21" i="6"/>
  <c r="I21" i="2" s="1"/>
  <c r="P23" i="6"/>
  <c r="I23" i="2" s="1"/>
  <c r="S99" i="4"/>
  <c r="H61" i="4" s="1"/>
  <c r="F60" i="3"/>
  <c r="D15" i="3" s="1"/>
  <c r="D15" i="2" s="1"/>
  <c r="M99" i="3"/>
  <c r="F62" i="3" s="1"/>
  <c r="S99" i="3"/>
  <c r="H62" i="3" s="1"/>
  <c r="P25" i="3"/>
  <c r="P27" i="7" l="1"/>
  <c r="C11" i="1"/>
  <c r="G62" i="7"/>
  <c r="B11" i="1"/>
  <c r="G11" i="1" s="1"/>
  <c r="P27" i="6"/>
  <c r="C10" i="1"/>
  <c r="G62" i="6"/>
  <c r="B10" i="1"/>
  <c r="G10" i="1" s="1"/>
  <c r="E21" i="2"/>
  <c r="I25" i="2" s="1"/>
  <c r="I27" i="2" s="1"/>
  <c r="H28" i="5"/>
  <c r="P28" i="5" s="1"/>
  <c r="P30" i="5" s="1"/>
  <c r="H28" i="4"/>
  <c r="P28" i="4" s="1"/>
  <c r="P30" i="4" s="1"/>
  <c r="P27" i="3"/>
  <c r="C7" i="1"/>
  <c r="C12" i="1" s="1"/>
  <c r="B12" i="1" l="1"/>
  <c r="H28" i="7"/>
  <c r="P28" i="7" s="1"/>
  <c r="P30" i="7" s="1"/>
  <c r="H28" i="6"/>
  <c r="P28" i="6" s="1"/>
  <c r="P30" i="6" s="1"/>
  <c r="H28" i="3"/>
  <c r="P28" i="3" s="1"/>
  <c r="P30" i="3" s="1"/>
  <c r="G7" i="1"/>
  <c r="G12" i="1" s="1"/>
  <c r="B13" i="1" l="1"/>
  <c r="B14" i="1" s="1"/>
  <c r="G14" i="1" l="1"/>
  <c r="H29" i="2"/>
  <c r="I29" i="2" s="1"/>
  <c r="H28" i="2"/>
  <c r="I28" i="2" s="1"/>
  <c r="G13" i="1"/>
  <c r="I30" i="2" l="1"/>
  <c r="G15" i="1"/>
</calcChain>
</file>

<file path=xl/sharedStrings.xml><?xml version="1.0" encoding="utf-8"?>
<sst xmlns="http://schemas.openxmlformats.org/spreadsheetml/2006/main" count="828" uniqueCount="179">
  <si>
    <t>Rekapitulácia rozpočtu</t>
  </si>
  <si>
    <t>Stavba DOBUDOVANIE ZÁKLADNEJ TECHNICKEJ INFRAŠTRUKTÚRY V OBCI BYSTRÉ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</si>
  <si>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</si>
  <si>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</si>
  <si>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</si>
  <si>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</si>
  <si>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</si>
  <si>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</si>
  <si>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</si>
  <si>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</si>
  <si>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</si>
  <si>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</si>
  <si>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Ul. Pod Stavencom - Rrekonštrukcia cestnej komunikácie</t>
  </si>
  <si>
    <t>Ul. Pod Stavencom -  Dobudovanie cestnej komunikácie - nová cestná komunikácia</t>
  </si>
  <si>
    <t>Ul. Pod Stavencom -  Nový chodník pre peších</t>
  </si>
  <si>
    <t>Ul. Zemplíinská, Školská - Rekonštrukcia cestnej komunikácie</t>
  </si>
  <si>
    <t>Ul. Zemplíinská, Školská - Nový chodník pre peších</t>
  </si>
  <si>
    <t>Krycí list rozpočtu</t>
  </si>
  <si>
    <t>Objekt Ul. Pod Stavencom - Rrekonštrukcia cestnej komunikácie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</si>
  <si>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</si>
  <si>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</si>
  <si>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</si>
  <si>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</si>
  <si>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</si>
  <si>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11. 3. 2021</t>
  </si>
  <si>
    <t>Odberateľ: Obec Bystré</t>
  </si>
  <si>
    <t>Projektant: L+H  KOM  s.r.o.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</si>
  <si>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</si>
  <si>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</si>
  <si>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</si>
  <si>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</si>
  <si>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</si>
  <si>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</si>
  <si>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 xml:space="preserve">VRN </t>
  </si>
  <si>
    <t>Spolu</t>
  </si>
  <si>
    <t>Ďalšie náklady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</si>
  <si>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</si>
  <si>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</si>
  <si>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</si>
  <si>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</si>
  <si>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</si>
  <si>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</si>
  <si>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</si>
  <si>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</si>
  <si>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VRN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</si>
  <si>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</si>
  <si>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</si>
  <si>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</si>
  <si>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</si>
  <si>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</si>
  <si>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</si>
  <si>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</si>
  <si>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</si>
  <si>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</si>
  <si>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</si>
  <si>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</si>
  <si>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</si>
  <si>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</si>
  <si>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</si>
  <si>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</si>
  <si>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11. 3. 2021</t>
  </si>
  <si>
    <t>Prehľad rozpočtových nákladov</t>
  </si>
  <si>
    <t>Práce HSV</t>
  </si>
  <si>
    <t xml:space="preserve">   ZEMNÉ PRÁCE</t>
  </si>
  <si>
    <t xml:space="preserve">   SPEVNENÉ PLOCHY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</si>
  <si>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</si>
  <si>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</si>
  <si>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</si>
  <si>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</si>
  <si>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</si>
  <si>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</si>
  <si>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</si>
  <si>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</si>
  <si>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</si>
  <si>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</si>
  <si>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</si>
  <si>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</si>
  <si>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</si>
  <si>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</si>
  <si>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</si>
  <si>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</si>
  <si>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</si>
  <si>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DOBUDOVANIE ZÁKLADNEJ TECHNICKEJ INFRAŠTRUKTÚRY V OBCI BYSTRÉ</t>
  </si>
  <si>
    <t>113152631</t>
  </si>
  <si>
    <t xml:space="preserve">Frézovanie asf. podkladu alebo krytu bez prek., plochy cez 1000 do 10000 m2, pruh š. cez 1 m do 2 m, hr. 60 mm  0,152 t   </t>
  </si>
  <si>
    <t>m2</t>
  </si>
  <si>
    <t>565141220</t>
  </si>
  <si>
    <t xml:space="preserve">Podklad z asfaltového betónu AC 32 P s rozprestretím a zhutnením v pruhu š. nad 3 m, po zhutnení hr. 60 mm   </t>
  </si>
  <si>
    <t>573231107</t>
  </si>
  <si>
    <t xml:space="preserve">Postrek asfaltový spojovací bez posypu kamenivom z cestnej emulzie v množstve 0,50 kg/m2   </t>
  </si>
  <si>
    <t>577134121</t>
  </si>
  <si>
    <t xml:space="preserve">Asfaltový betón vrstva obrusná AC 8 O v pruhu š. nad 3 m z nemodifik. asfaltu tr. II, po zhutnení hr. 40 mm   </t>
  </si>
  <si>
    <t>979082213</t>
  </si>
  <si>
    <t xml:space="preserve">Vodorovná doprava sutiny so zložením a hrubým urovnaním na vzdialenosť do 1 km   </t>
  </si>
  <si>
    <t>t</t>
  </si>
  <si>
    <t>979082219</t>
  </si>
  <si>
    <t xml:space="preserve">Príplatok k cene za každý ďalší aj začatý 1 km nad 1 km pre vodorovnú dopravu sutiny   </t>
  </si>
  <si>
    <t>979089212</t>
  </si>
  <si>
    <t xml:space="preserve">Poplatok za skladovanie - bitúmenové zmesi, uholný decht, dechtové výrobky (17 03 ), ostatné   </t>
  </si>
  <si>
    <t>998225111</t>
  </si>
  <si>
    <t xml:space="preserve">Presun hmôt pre pozemnú komunikáciu a letisko s krytom asfaltovým akejkoľvek dĺžky objektu   </t>
  </si>
  <si>
    <t>Objekt Ul. Pod Stavencom -  Dobudovanie cestnej komunikácie - nová cestná komunikácia</t>
  </si>
  <si>
    <t>122201102</t>
  </si>
  <si>
    <t xml:space="preserve">Odkopávka a prekopávka nezapažená v hornine 3, nad 100 do 1000 m3   </t>
  </si>
  <si>
    <t>m3</t>
  </si>
  <si>
    <t>122201109</t>
  </si>
  <si>
    <t xml:space="preserve">Odkopávky a prekopávky nezapažené. Príplatok k cenám za lepivosť horniny 3   </t>
  </si>
  <si>
    <t>162501122</t>
  </si>
  <si>
    <t xml:space="preserve">Vodorovné premiestnenie výkopku po spevnenej ceste z horniny tr.1-4, nad 100 do 1000 m3 na vzdialenosť do 3000 m   </t>
  </si>
  <si>
    <t>162501123</t>
  </si>
  <si>
    <t xml:space="preserve">Vodorovné premiestnenie výkopku po spevnenej ceste z horniny tr.1-4, nad 100 do 1000 m3, príplatok k cene za každých ďalšich a začatých 1000 m   </t>
  </si>
  <si>
    <t>171201202</t>
  </si>
  <si>
    <t xml:space="preserve">Uloženie sypaniny na skládky nad 100 do 1000 m3   </t>
  </si>
  <si>
    <t>181201102</t>
  </si>
  <si>
    <t xml:space="preserve">Úprava pláne v násypoch v hornine 1-4 so zhutnením   </t>
  </si>
  <si>
    <t>564271111</t>
  </si>
  <si>
    <t xml:space="preserve">Podklad alebo podsyp zo štrkopiesku s rozprestretím, vlhčením a zhutnením, po zhutnení hr. 250 mm   </t>
  </si>
  <si>
    <t>564750211</t>
  </si>
  <si>
    <t xml:space="preserve">Podklad alebo kryt z kameniva drveného veľ. 4-32 mm s rozprestretím a zhutnením hr. 150 mm   </t>
  </si>
  <si>
    <t>Objekt Ul. Pod Stavencom -  Nový chodník pre peších</t>
  </si>
  <si>
    <t>113107241</t>
  </si>
  <si>
    <t xml:space="preserve">Odstránenie krytu v ploche nad 200 m2 asfaltového, hr. vrstvy do 50 mm,  -0,09800t   </t>
  </si>
  <si>
    <t>113307213</t>
  </si>
  <si>
    <t xml:space="preserve">Odstránenie podkladu v ploche nad 200 m2 z kameniva ťaženého, hr. vrstvy 200 do 300 mm,  -0,50000t   </t>
  </si>
  <si>
    <t>564261111</t>
  </si>
  <si>
    <t xml:space="preserve">Podklad alebo podsyp zo štrkopiesku s rozprestretím, vlhčením a zhutnením, po zhutnení hr. 200 mm   </t>
  </si>
  <si>
    <t>567114210</t>
  </si>
  <si>
    <t xml:space="preserve">Podklad z podkladového betónu PB II tr. C 16/20 hr. 50 mm   </t>
  </si>
  <si>
    <t>577134111</t>
  </si>
  <si>
    <t xml:space="preserve">Asfaltový betón vrstva obrusná AC 8 O v pruhu š. do 3 m z nemodifik. asfaltu tr. II, po zhutnení hr. 40 mm   </t>
  </si>
  <si>
    <t>916362112</t>
  </si>
  <si>
    <t xml:space="preserve">Osadenie cestného obrubníka betónového stojatého do lôžka z betónu prostého tr. C 16/20 s bočnou oporou   </t>
  </si>
  <si>
    <t>m</t>
  </si>
  <si>
    <t>592170003800</t>
  </si>
  <si>
    <t>ks</t>
  </si>
  <si>
    <t>916561112</t>
  </si>
  <si>
    <t xml:space="preserve">Osadenie záhonového alebo parkového obrubníka betón., do lôžka z bet. pros. tr. C 16/20 s bočnou oporou   </t>
  </si>
  <si>
    <t>592170001301</t>
  </si>
  <si>
    <t>171209002</t>
  </si>
  <si>
    <t xml:space="preserve">Poplatok za skladovanie - zemina a kamenivo (17 05) ostatné   </t>
  </si>
  <si>
    <t>Objekt Ul. Zemplíinská, Školská - Rekonštrukcia cestnej komunikácie</t>
  </si>
  <si>
    <t>911131111</t>
  </si>
  <si>
    <t xml:space="preserve">Osadenie a montáž cestného zábradlia oceľového s oceľovými stĺpikmi   </t>
  </si>
  <si>
    <t>5532010003</t>
  </si>
  <si>
    <t xml:space="preserve">Zábradlie oceľové trubkové vč. povrchovej úpravy   </t>
  </si>
  <si>
    <t>914001111</t>
  </si>
  <si>
    <t xml:space="preserve">Osadenie a montáž cestnej zvislej dopravnej značky na stĺpik, stĺp, konzolu alebo objekt   </t>
  </si>
  <si>
    <t>404410037300</t>
  </si>
  <si>
    <t xml:space="preserve">Zvislé dopravné, značky, fólia RA2, pozinkovaná   </t>
  </si>
  <si>
    <t>404490008401</t>
  </si>
  <si>
    <t xml:space="preserve">Stĺpik Zn, d 60 mm, pre dopravné značky, dĺ.3,5m   </t>
  </si>
  <si>
    <t>404440000100</t>
  </si>
  <si>
    <t xml:space="preserve">Úchyt na stĺpik, d 60 mm, križový, Zn   </t>
  </si>
  <si>
    <t>404490008600</t>
  </si>
  <si>
    <t xml:space="preserve">Krytka stĺpika, d 60 mm, plastová   </t>
  </si>
  <si>
    <t>Objekt Ul. Zemplíinská, Školská - Nový chodník pre peších</t>
  </si>
  <si>
    <t>113307113</t>
  </si>
  <si>
    <t xml:space="preserve">Odstránenie podkladu v ploche do 200 m2 z kameniva ťaženého, hr.vrstvy 200 do 300 mm,  -0,50000t   </t>
  </si>
  <si>
    <t>122201101</t>
  </si>
  <si>
    <t xml:space="preserve">Odkopávka a prekopávka nezapažená v hornine 3, do 100 m3   </t>
  </si>
  <si>
    <t>162501102</t>
  </si>
  <si>
    <t xml:space="preserve">Vodorovné premiestnenie výkopku po spevnenej ceste z horniny tr.1-4, do 100 m3 na vzdialenosť do 3000 m   </t>
  </si>
  <si>
    <t>162501105</t>
  </si>
  <si>
    <t xml:space="preserve">Vodorovné premiestnenie výkopku po spevnenej ceste z horniny tr.1-4, do 100 m3, príplatok k cene za každých ďalšich a začatých 1000 m   </t>
  </si>
  <si>
    <t>171201201</t>
  </si>
  <si>
    <t xml:space="preserve">Uloženie sypaniny na skládky do 100 m3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</si>
  <si>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</si>
  <si>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</si>
  <si>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</si>
  <si>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</si>
  <si>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</si>
  <si>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</si>
  <si>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</si>
  <si>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</si>
  <si>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</si>
  <si>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</si>
  <si>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</si>
  <si>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r>
      <t xml:space="preserve">Obrubník cestný, lxšxv 1000x150x250 mm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</si>
  <si>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Obrubník parkový, lxšxv 100x80x200 mm   </t>
    </r>
    <r>
      <rPr>
        <sz val="8"/>
        <color rgb="FFFF0000"/>
        <rFont val="Arial CE"/>
        <charset val="238"/>
      </rPr>
      <t>obchodný názov a typ uvedie uchádzač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</si>
</sst>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FFFFFF"/>
      <name val="Calibri"/>
      <family val="2"/>
      <charset val="238"/>
      <scheme val="minor"/>
    </font>
    <font>
      <sz val="8"/>
      <color rgb="FF0000FF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5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5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0" borderId="21" xfId="0" applyFill="1" applyBorder="1"/>
    <xf numFmtId="164" fontId="11" fillId="0" borderId="21" xfId="0" applyNumberFormat="1" applyFont="1" applyFill="1" applyBorder="1"/>
    <xf numFmtId="164" fontId="0" fillId="0" borderId="21" xfId="0" applyNumberFormat="1" applyFill="1" applyBorder="1"/>
    <xf numFmtId="164" fontId="12" fillId="0" borderId="21" xfId="0" applyNumberFormat="1" applyFont="1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11" fillId="0" borderId="21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1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4" fontId="14" fillId="0" borderId="109" xfId="0" applyNumberFormat="1" applyFont="1" applyBorder="1"/>
    <xf numFmtId="166" fontId="14" fillId="0" borderId="109" xfId="0" applyNumberFormat="1" applyFont="1" applyBorder="1"/>
    <xf numFmtId="165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8" fillId="0" borderId="0" xfId="0" applyFont="1"/>
    <xf numFmtId="164" fontId="6" fillId="0" borderId="14" xfId="0" applyNumberFormat="1" applyFont="1" applyFill="1" applyBorder="1"/>
    <xf numFmtId="164" fontId="19" fillId="0" borderId="0" xfId="0" applyNumberFormat="1" applyFont="1" applyAlignment="1">
      <alignment wrapText="1"/>
    </xf>
    <xf numFmtId="166" fontId="19" fillId="0" borderId="0" xfId="0" applyNumberFormat="1" applyFont="1" applyAlignment="1">
      <alignment wrapText="1"/>
    </xf>
    <xf numFmtId="165" fontId="19" fillId="0" borderId="0" xfId="0" applyNumberFormat="1" applyFont="1" applyAlignment="1">
      <alignment wrapText="1"/>
    </xf>
    <xf numFmtId="165" fontId="19" fillId="0" borderId="0" xfId="0" applyNumberFormat="1" applyFont="1"/>
    <xf numFmtId="0" fontId="19" fillId="0" borderId="0" xfId="0" applyFont="1"/>
    <xf numFmtId="49" fontId="19" fillId="0" borderId="0" xfId="0" applyNumberFormat="1" applyFont="1" applyAlignment="1">
      <alignment horizontal="left" wrapText="1"/>
    </xf>
    <xf numFmtId="166" fontId="19" fillId="0" borderId="0" xfId="0" applyNumberFormat="1" applyFont="1"/>
    <xf numFmtId="166" fontId="19" fillId="0" borderId="105" xfId="0" applyNumberFormat="1" applyFont="1" applyBorder="1"/>
    <xf numFmtId="0" fontId="19" fillId="0" borderId="44" xfId="0" applyFont="1" applyBorder="1" applyAlignment="1">
      <alignment wrapText="1"/>
    </xf>
    <xf numFmtId="164" fontId="5" fillId="0" borderId="1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0" fontId="1" fillId="0" borderId="28" xfId="0" applyFont="1" applyBorder="1"/>
    <xf numFmtId="164" fontId="6" fillId="0" borderId="0" xfId="0" applyNumberFormat="1" applyFont="1" applyBorder="1"/>
    <xf numFmtId="0" fontId="6" fillId="0" borderId="29" xfId="0" applyFont="1" applyBorder="1"/>
    <xf numFmtId="164" fontId="5" fillId="0" borderId="55" xfId="0" applyNumberFormat="1" applyFont="1" applyBorder="1"/>
    <xf numFmtId="0" fontId="6" fillId="0" borderId="28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45" xfId="0" applyNumberFormat="1" applyFont="1" applyBorder="1"/>
    <xf numFmtId="164" fontId="1" fillId="0" borderId="28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1" fillId="0" borderId="93" xfId="0" applyNumberFormat="1" applyFont="1" applyBorder="1"/>
    <xf numFmtId="164" fontId="5" fillId="0" borderId="28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0" borderId="0" xfId="0" applyFont="1" applyAlignment="1">
      <alignment wrapText="1"/>
    </xf>
    <xf numFmtId="0" fontId="5" fillId="2" borderId="3" xfId="0" applyFont="1" applyFill="1" applyBorder="1" applyAlignment="1">
      <alignment horizontal="center"/>
    </xf>
    <xf numFmtId="164" fontId="5" fillId="0" borderId="48" xfId="0" applyNumberFormat="1" applyFont="1" applyFill="1" applyBorder="1"/>
    <xf numFmtId="0" fontId="5" fillId="0" borderId="114" xfId="0" applyFont="1" applyBorder="1" applyAlignment="1">
      <alignment wrapText="1"/>
    </xf>
    <xf numFmtId="164" fontId="5" fillId="0" borderId="114" xfId="0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79" xfId="0" applyFont="1" applyBorder="1"/>
    <xf numFmtId="0" fontId="6" fillId="0" borderId="0" xfId="0" applyFont="1" applyBorder="1"/>
    <xf numFmtId="0" fontId="1" fillId="0" borderId="78" xfId="0" applyFont="1" applyBorder="1"/>
    <xf numFmtId="0" fontId="6" fillId="0" borderId="38" xfId="0" applyFont="1" applyBorder="1"/>
    <xf numFmtId="0" fontId="6" fillId="0" borderId="37" xfId="0" applyFont="1" applyBorder="1"/>
    <xf numFmtId="0" fontId="1" fillId="0" borderId="73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6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1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59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14" fillId="0" borderId="109" xfId="0" applyFont="1" applyBorder="1"/>
    <xf numFmtId="0" fontId="17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72" xfId="0" applyFont="1" applyFill="1" applyBorder="1"/>
    <xf numFmtId="0" fontId="1" fillId="0" borderId="83" xfId="0" applyFont="1" applyFill="1" applyBorder="1"/>
    <xf numFmtId="0" fontId="1" fillId="0" borderId="36" xfId="0" applyFont="1" applyFill="1" applyBorder="1"/>
    <xf numFmtId="0" fontId="5" fillId="0" borderId="87" xfId="0" applyFont="1" applyBorder="1"/>
    <xf numFmtId="0" fontId="1" fillId="0" borderId="77" xfId="0" applyFont="1" applyFill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59" xfId="0" applyFont="1" applyBorder="1"/>
    <xf numFmtId="0" fontId="6" fillId="0" borderId="44" xfId="0" applyFont="1" applyBorder="1"/>
    <xf numFmtId="0" fontId="6" fillId="0" borderId="0" xfId="0" applyFont="1"/>
    <xf numFmtId="0" fontId="5" fillId="0" borderId="44" xfId="0" applyFont="1" applyBorder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1" fillId="0" borderId="49" xfId="0" applyFont="1" applyFill="1" applyBorder="1"/>
    <xf numFmtId="0" fontId="1" fillId="0" borderId="76" xfId="0" applyFont="1" applyFill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1" fillId="0" borderId="30" xfId="0" applyFont="1" applyFill="1" applyBorder="1"/>
    <xf numFmtId="0" fontId="6" fillId="0" borderId="38" xfId="0" applyFont="1" applyFill="1" applyBorder="1"/>
    <xf numFmtId="0" fontId="1" fillId="0" borderId="74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6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  <xf numFmtId="0" fontId="6" fillId="0" borderId="2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8" fillId="3" borderId="5" xfId="1" applyFill="1" applyBorder="1" applyAlignment="1">
      <alignment horizontal="center" vertical="center"/>
    </xf>
    <xf numFmtId="0" fontId="19" fillId="0" borderId="0" xfId="0" applyFont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2C9F-F7F8-45CC-9969-55D103875BBE}">
  <dimension ref="A1:Z15"/>
  <sheetViews>
    <sheetView tabSelected="1" topLeftCell="A4" workbookViewId="0">
      <selection activeCell="A16" sqref="A16:G27"/>
    </sheetView>
  </sheetViews>
  <sheetFormatPr defaultColWidth="0" defaultRowHeight="14.4" x14ac:dyDescent="0.3"/>
  <cols>
    <col min="1" max="1" width="32.77734375" customWidth="1"/>
    <col min="2" max="2" width="10.77734375" customWidth="1"/>
    <col min="3" max="6" width="8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9" t="s">
        <v>0</v>
      </c>
      <c r="B2" s="280"/>
      <c r="C2" s="280"/>
      <c r="D2" s="280"/>
      <c r="E2" s="280"/>
      <c r="F2" s="5" t="s">
        <v>2</v>
      </c>
      <c r="G2" s="5"/>
    </row>
    <row r="3" spans="1:26" x14ac:dyDescent="0.3">
      <c r="A3" s="281" t="s">
        <v>1</v>
      </c>
      <c r="B3" s="281"/>
      <c r="C3" s="281"/>
      <c r="D3" s="281"/>
      <c r="E3" s="281"/>
      <c r="F3" s="6" t="s">
        <v>3</v>
      </c>
      <c r="G3" s="6" t="s">
        <v>4</v>
      </c>
    </row>
    <row r="4" spans="1:26" x14ac:dyDescent="0.3">
      <c r="A4" s="281"/>
      <c r="B4" s="281"/>
      <c r="C4" s="281"/>
      <c r="D4" s="281"/>
      <c r="E4" s="281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x14ac:dyDescent="0.3">
      <c r="A6" s="275" t="s">
        <v>5</v>
      </c>
      <c r="B6" s="275" t="s">
        <v>6</v>
      </c>
      <c r="C6" s="275" t="s">
        <v>7</v>
      </c>
      <c r="D6" s="275" t="s">
        <v>8</v>
      </c>
      <c r="E6" s="275" t="s">
        <v>9</v>
      </c>
      <c r="F6" s="275" t="s">
        <v>10</v>
      </c>
      <c r="G6" s="275" t="s">
        <v>11</v>
      </c>
    </row>
    <row r="7" spans="1:26" ht="26.4" customHeight="1" x14ac:dyDescent="0.3">
      <c r="A7" s="277" t="s">
        <v>12</v>
      </c>
      <c r="B7" s="278">
        <f>'SO 15250'!I99-Rekapitulácia!D7</f>
        <v>0</v>
      </c>
      <c r="C7" s="278">
        <f>'SO 15250'!P25</f>
        <v>0</v>
      </c>
      <c r="D7" s="278">
        <v>0</v>
      </c>
      <c r="E7" s="278">
        <f>'SO 15250'!P16</f>
        <v>0</v>
      </c>
      <c r="F7" s="278">
        <v>0</v>
      </c>
      <c r="G7" s="278">
        <f>B7+C7+D7+E7+F7</f>
        <v>0</v>
      </c>
      <c r="K7">
        <f>'SO 15250'!K99</f>
        <v>0</v>
      </c>
      <c r="Q7">
        <v>30.126000000000001</v>
      </c>
    </row>
    <row r="8" spans="1:26" ht="30.6" customHeight="1" x14ac:dyDescent="0.3">
      <c r="A8" s="277" t="s">
        <v>13</v>
      </c>
      <c r="B8" s="278">
        <f>'SO 15251'!I99-Rekapitulácia!D8</f>
        <v>0</v>
      </c>
      <c r="C8" s="278">
        <f>'SO 15251'!P25</f>
        <v>0</v>
      </c>
      <c r="D8" s="278">
        <v>0</v>
      </c>
      <c r="E8" s="278">
        <f>'SO 15251'!P16</f>
        <v>0</v>
      </c>
      <c r="F8" s="278">
        <v>0</v>
      </c>
      <c r="G8" s="278">
        <f>B8+C8+D8+E8+F8</f>
        <v>0</v>
      </c>
      <c r="K8">
        <f>'SO 15251'!K99</f>
        <v>0</v>
      </c>
      <c r="Q8">
        <v>30.126000000000001</v>
      </c>
    </row>
    <row r="9" spans="1:26" ht="27.6" customHeight="1" x14ac:dyDescent="0.3">
      <c r="A9" s="277" t="s">
        <v>14</v>
      </c>
      <c r="B9" s="278">
        <f>'SO 15253'!I110-Rekapitulácia!D9</f>
        <v>0</v>
      </c>
      <c r="C9" s="278">
        <f>'SO 15253'!P25</f>
        <v>0</v>
      </c>
      <c r="D9" s="278">
        <v>0</v>
      </c>
      <c r="E9" s="278">
        <f>'SO 15253'!P16</f>
        <v>0</v>
      </c>
      <c r="F9" s="278">
        <v>0</v>
      </c>
      <c r="G9" s="278">
        <f>B9+C9+D9+E9+F9</f>
        <v>0</v>
      </c>
      <c r="K9">
        <f>'SO 15253'!K110</f>
        <v>0</v>
      </c>
      <c r="Q9">
        <v>30.126000000000001</v>
      </c>
    </row>
    <row r="10" spans="1:26" ht="26.4" customHeight="1" x14ac:dyDescent="0.3">
      <c r="A10" s="277" t="s">
        <v>15</v>
      </c>
      <c r="B10" s="278">
        <f>'SO 15254'!I106-Rekapitulácia!D10</f>
        <v>0</v>
      </c>
      <c r="C10" s="278">
        <f>'SO 15254'!P25</f>
        <v>0</v>
      </c>
      <c r="D10" s="278">
        <v>0</v>
      </c>
      <c r="E10" s="278">
        <f>'SO 15254'!P16</f>
        <v>0</v>
      </c>
      <c r="F10" s="278">
        <v>0</v>
      </c>
      <c r="G10" s="278">
        <f>B10+C10+D10+E10+F10</f>
        <v>0</v>
      </c>
      <c r="K10">
        <f>'SO 15254'!K106</f>
        <v>0</v>
      </c>
      <c r="Q10">
        <v>30.126000000000001</v>
      </c>
    </row>
    <row r="11" spans="1:26" ht="24" customHeight="1" x14ac:dyDescent="0.3">
      <c r="A11" s="274" t="s">
        <v>16</v>
      </c>
      <c r="B11" s="276">
        <f>'SO 15256'!I111-Rekapitulácia!D11</f>
        <v>0</v>
      </c>
      <c r="C11" s="276">
        <f>'SO 15256'!P25</f>
        <v>0</v>
      </c>
      <c r="D11" s="276">
        <v>0</v>
      </c>
      <c r="E11" s="276">
        <f>'SO 15256'!P16</f>
        <v>0</v>
      </c>
      <c r="F11" s="276">
        <v>0</v>
      </c>
      <c r="G11" s="276">
        <f>B11+C11+D11+E11+F11</f>
        <v>0</v>
      </c>
      <c r="K11">
        <f>'SO 15256'!K111</f>
        <v>0</v>
      </c>
      <c r="Q11">
        <v>30.126000000000001</v>
      </c>
    </row>
    <row r="12" spans="1:26" x14ac:dyDescent="0.3">
      <c r="A12" s="221" t="s">
        <v>166</v>
      </c>
      <c r="B12" s="222">
        <f>SUM(B7:B11)</f>
        <v>0</v>
      </c>
      <c r="C12" s="222">
        <f>SUM(C7:C11)</f>
        <v>0</v>
      </c>
      <c r="D12" s="222">
        <f>SUM(D7:D11)</f>
        <v>0</v>
      </c>
      <c r="E12" s="222">
        <f>SUM(E7:E11)</f>
        <v>0</v>
      </c>
      <c r="F12" s="222">
        <f>SUM(F7:F11)</f>
        <v>0</v>
      </c>
      <c r="G12" s="222">
        <f>SUM(G7:G11)-SUM(Z7:Z11)</f>
        <v>0</v>
      </c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</row>
    <row r="13" spans="1:26" x14ac:dyDescent="0.3">
      <c r="A13" s="219" t="s">
        <v>167</v>
      </c>
      <c r="B13" s="220">
        <f>G12-SUM(Rekapitulácia!K7:'Rekapitulácia'!K11)*1</f>
        <v>0</v>
      </c>
      <c r="C13" s="220"/>
      <c r="D13" s="220"/>
      <c r="E13" s="220"/>
      <c r="F13" s="220"/>
      <c r="G13" s="220">
        <f>ROUND(((ROUND(B13,2)*20)/100),2)*1</f>
        <v>0</v>
      </c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</row>
    <row r="14" spans="1:26" x14ac:dyDescent="0.3">
      <c r="A14" s="4" t="s">
        <v>168</v>
      </c>
      <c r="B14" s="218">
        <f>(G12-B13)</f>
        <v>0</v>
      </c>
      <c r="C14" s="218"/>
      <c r="D14" s="218"/>
      <c r="E14" s="218"/>
      <c r="F14" s="218"/>
      <c r="G14" s="218">
        <f>ROUND(((ROUND(B14,2)*0)/100),2)</f>
        <v>0</v>
      </c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</row>
    <row r="15" spans="1:26" x14ac:dyDescent="0.3">
      <c r="A15" s="223" t="s">
        <v>169</v>
      </c>
      <c r="B15" s="224"/>
      <c r="C15" s="224"/>
      <c r="D15" s="224"/>
      <c r="E15" s="224"/>
      <c r="F15" s="224"/>
      <c r="G15" s="224">
        <f>SUM(G12:G14)</f>
        <v>0</v>
      </c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A6991-6E0B-42DF-9271-503D22AF89F1}">
  <dimension ref="A1:AA42"/>
  <sheetViews>
    <sheetView workbookViewId="0">
      <pane ySplit="1" topLeftCell="A2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9.55468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305" t="s">
        <v>170</v>
      </c>
      <c r="C2" s="306"/>
      <c r="D2" s="306"/>
      <c r="E2" s="306"/>
      <c r="F2" s="306"/>
      <c r="G2" s="306"/>
      <c r="H2" s="306"/>
      <c r="I2" s="306"/>
      <c r="J2" s="307"/>
      <c r="K2" s="266"/>
      <c r="L2" s="266"/>
      <c r="M2" s="266"/>
      <c r="N2" s="266"/>
      <c r="O2" s="266"/>
      <c r="P2" s="152"/>
    </row>
    <row r="3" spans="1:23" ht="18" customHeight="1" x14ac:dyDescent="0.3">
      <c r="A3" s="1"/>
      <c r="B3" s="308" t="s">
        <v>1</v>
      </c>
      <c r="C3" s="309"/>
      <c r="D3" s="309"/>
      <c r="E3" s="309"/>
      <c r="F3" s="309"/>
      <c r="G3" s="310"/>
      <c r="H3" s="310"/>
      <c r="I3" s="310"/>
      <c r="J3" s="311"/>
      <c r="K3" s="266"/>
      <c r="L3" s="266"/>
      <c r="M3" s="266"/>
      <c r="N3" s="266"/>
      <c r="O3" s="266"/>
      <c r="P3" s="152"/>
    </row>
    <row r="4" spans="1:23" ht="18" customHeight="1" x14ac:dyDescent="0.3">
      <c r="A4" s="1"/>
      <c r="B4" s="234"/>
      <c r="C4" s="225"/>
      <c r="D4" s="225"/>
      <c r="E4" s="225"/>
      <c r="F4" s="235" t="s">
        <v>19</v>
      </c>
      <c r="G4" s="225"/>
      <c r="H4" s="225"/>
      <c r="I4" s="225"/>
      <c r="J4" s="269"/>
      <c r="K4" s="266"/>
      <c r="L4" s="266"/>
      <c r="M4" s="266"/>
      <c r="N4" s="266"/>
      <c r="O4" s="266"/>
      <c r="P4" s="152"/>
    </row>
    <row r="5" spans="1:23" ht="18" customHeight="1" x14ac:dyDescent="0.3">
      <c r="A5" s="1"/>
      <c r="B5" s="233"/>
      <c r="C5" s="225"/>
      <c r="D5" s="225"/>
      <c r="E5" s="225"/>
      <c r="F5" s="235" t="s">
        <v>20</v>
      </c>
      <c r="G5" s="225"/>
      <c r="H5" s="225"/>
      <c r="I5" s="225"/>
      <c r="J5" s="269"/>
      <c r="K5" s="266"/>
      <c r="L5" s="266"/>
      <c r="M5" s="266"/>
      <c r="N5" s="266"/>
      <c r="O5" s="266"/>
      <c r="P5" s="152"/>
    </row>
    <row r="6" spans="1:23" ht="18" customHeight="1" x14ac:dyDescent="0.3">
      <c r="A6" s="1"/>
      <c r="B6" s="236" t="s">
        <v>21</v>
      </c>
      <c r="C6" s="225"/>
      <c r="D6" s="235" t="s">
        <v>22</v>
      </c>
      <c r="E6" s="225"/>
      <c r="F6" s="235" t="s">
        <v>23</v>
      </c>
      <c r="G6" s="235" t="s">
        <v>24</v>
      </c>
      <c r="H6" s="225"/>
      <c r="I6" s="225"/>
      <c r="J6" s="269"/>
      <c r="K6" s="266"/>
      <c r="L6" s="266"/>
      <c r="M6" s="266"/>
      <c r="N6" s="266"/>
      <c r="O6" s="266"/>
      <c r="P6" s="152"/>
    </row>
    <row r="7" spans="1:23" ht="19.95" customHeight="1" x14ac:dyDescent="0.3">
      <c r="A7" s="1"/>
      <c r="B7" s="312" t="s">
        <v>25</v>
      </c>
      <c r="C7" s="313"/>
      <c r="D7" s="313"/>
      <c r="E7" s="313"/>
      <c r="F7" s="313"/>
      <c r="G7" s="313"/>
      <c r="H7" s="313"/>
      <c r="I7" s="237"/>
      <c r="J7" s="270"/>
      <c r="K7" s="266"/>
      <c r="L7" s="266"/>
      <c r="M7" s="266"/>
      <c r="N7" s="266"/>
      <c r="O7" s="266"/>
      <c r="P7" s="152"/>
    </row>
    <row r="8" spans="1:23" ht="18" customHeight="1" x14ac:dyDescent="0.3">
      <c r="A8" s="1"/>
      <c r="B8" s="236" t="s">
        <v>28</v>
      </c>
      <c r="C8" s="225"/>
      <c r="D8" s="225"/>
      <c r="E8" s="225"/>
      <c r="F8" s="235" t="s">
        <v>29</v>
      </c>
      <c r="G8" s="225"/>
      <c r="H8" s="225"/>
      <c r="I8" s="225"/>
      <c r="J8" s="269"/>
      <c r="K8" s="266"/>
      <c r="L8" s="266"/>
      <c r="M8" s="266"/>
      <c r="N8" s="266"/>
      <c r="O8" s="266"/>
      <c r="P8" s="152"/>
    </row>
    <row r="9" spans="1:23" ht="19.95" customHeight="1" x14ac:dyDescent="0.3">
      <c r="A9" s="1"/>
      <c r="B9" s="312" t="s">
        <v>26</v>
      </c>
      <c r="C9" s="313"/>
      <c r="D9" s="313"/>
      <c r="E9" s="313"/>
      <c r="F9" s="313"/>
      <c r="G9" s="313"/>
      <c r="H9" s="313"/>
      <c r="I9" s="237"/>
      <c r="J9" s="270"/>
      <c r="K9" s="266"/>
      <c r="L9" s="266"/>
      <c r="M9" s="266"/>
      <c r="N9" s="266"/>
      <c r="O9" s="266"/>
      <c r="P9" s="152"/>
    </row>
    <row r="10" spans="1:23" ht="18" customHeight="1" x14ac:dyDescent="0.3">
      <c r="A10" s="1"/>
      <c r="B10" s="236" t="s">
        <v>28</v>
      </c>
      <c r="C10" s="225"/>
      <c r="D10" s="225"/>
      <c r="E10" s="225"/>
      <c r="F10" s="235" t="s">
        <v>29</v>
      </c>
      <c r="G10" s="225"/>
      <c r="H10" s="225"/>
      <c r="I10" s="225"/>
      <c r="J10" s="269"/>
      <c r="K10" s="266"/>
      <c r="L10" s="266"/>
      <c r="M10" s="266"/>
      <c r="N10" s="266"/>
      <c r="O10" s="266"/>
      <c r="P10" s="152"/>
    </row>
    <row r="11" spans="1:23" ht="19.95" customHeight="1" x14ac:dyDescent="0.3">
      <c r="A11" s="1"/>
      <c r="B11" s="312" t="s">
        <v>27</v>
      </c>
      <c r="C11" s="313"/>
      <c r="D11" s="313"/>
      <c r="E11" s="313"/>
      <c r="F11" s="313"/>
      <c r="G11" s="313"/>
      <c r="H11" s="313"/>
      <c r="I11" s="237"/>
      <c r="J11" s="270"/>
      <c r="K11" s="266"/>
      <c r="L11" s="266"/>
      <c r="M11" s="266"/>
      <c r="N11" s="266"/>
      <c r="O11" s="266"/>
      <c r="P11" s="152"/>
    </row>
    <row r="12" spans="1:23" ht="18" customHeight="1" x14ac:dyDescent="0.3">
      <c r="A12" s="1"/>
      <c r="B12" s="236" t="s">
        <v>28</v>
      </c>
      <c r="C12" s="225"/>
      <c r="D12" s="225"/>
      <c r="E12" s="225"/>
      <c r="F12" s="235" t="s">
        <v>29</v>
      </c>
      <c r="G12" s="225"/>
      <c r="H12" s="225"/>
      <c r="I12" s="225"/>
      <c r="J12" s="269"/>
      <c r="K12" s="266"/>
      <c r="L12" s="266"/>
      <c r="M12" s="266"/>
      <c r="N12" s="266"/>
      <c r="O12" s="266"/>
      <c r="P12" s="152"/>
    </row>
    <row r="13" spans="1:23" ht="18" customHeight="1" x14ac:dyDescent="0.3">
      <c r="A13" s="1"/>
      <c r="B13" s="232"/>
      <c r="C13" s="126"/>
      <c r="D13" s="126"/>
      <c r="E13" s="126"/>
      <c r="F13" s="126"/>
      <c r="G13" s="126"/>
      <c r="H13" s="126"/>
      <c r="I13" s="126"/>
      <c r="J13" s="271"/>
      <c r="K13" s="266"/>
      <c r="L13" s="266"/>
      <c r="M13" s="266"/>
      <c r="N13" s="266"/>
      <c r="O13" s="266"/>
      <c r="P13" s="152"/>
    </row>
    <row r="14" spans="1:23" ht="18" customHeight="1" x14ac:dyDescent="0.3">
      <c r="A14" s="1"/>
      <c r="B14" s="242" t="s">
        <v>6</v>
      </c>
      <c r="C14" s="250" t="s">
        <v>51</v>
      </c>
      <c r="D14" s="246" t="s">
        <v>52</v>
      </c>
      <c r="E14" s="240" t="s">
        <v>53</v>
      </c>
      <c r="F14" s="304" t="s">
        <v>35</v>
      </c>
      <c r="G14" s="293"/>
      <c r="H14" s="230"/>
      <c r="I14" s="238"/>
      <c r="J14" s="272"/>
      <c r="K14" s="266"/>
      <c r="L14" s="266"/>
      <c r="M14" s="266"/>
      <c r="N14" s="266"/>
      <c r="O14" s="266"/>
      <c r="P14" s="152"/>
    </row>
    <row r="15" spans="1:23" ht="18" customHeight="1" x14ac:dyDescent="0.3">
      <c r="A15" s="1"/>
      <c r="B15" s="203" t="s">
        <v>30</v>
      </c>
      <c r="C15" s="251">
        <f>'SO 15250'!C15+'SO 15251'!C15+'SO 15253'!C15+'SO 15254'!C15+'SO 15256'!C15</f>
        <v>0</v>
      </c>
      <c r="D15" s="247">
        <f>'SO 15250'!D15+'SO 15251'!D15+'SO 15253'!D15+'SO 15254'!D15+'SO 15256'!D15</f>
        <v>0</v>
      </c>
      <c r="E15" s="239">
        <f>'SO 15250'!E15+'SO 15251'!E15+'SO 15253'!E15+'SO 15254'!E15+'SO 15256'!E15</f>
        <v>0</v>
      </c>
      <c r="F15" s="291" t="s">
        <v>36</v>
      </c>
      <c r="G15" s="288"/>
      <c r="H15" s="228"/>
      <c r="I15" s="254">
        <f>Rekapitulácia!F12</f>
        <v>0</v>
      </c>
      <c r="J15" s="192"/>
      <c r="K15" s="266"/>
      <c r="L15" s="266"/>
      <c r="M15" s="266"/>
      <c r="N15" s="266"/>
      <c r="O15" s="266"/>
      <c r="P15" s="152"/>
    </row>
    <row r="16" spans="1:23" ht="18" customHeight="1" x14ac:dyDescent="0.3">
      <c r="A16" s="1"/>
      <c r="B16" s="242" t="s">
        <v>31</v>
      </c>
      <c r="C16" s="258">
        <f>'SO 15250'!C16+'SO 15251'!C16+'SO 15253'!C16+'SO 15254'!C16+'SO 15256'!C16</f>
        <v>0</v>
      </c>
      <c r="D16" s="259">
        <f>'SO 15250'!D16+'SO 15251'!D16+'SO 15253'!D16+'SO 15254'!D16+'SO 15256'!D16</f>
        <v>0</v>
      </c>
      <c r="E16" s="244">
        <f>'SO 15250'!E16+'SO 15251'!E16+'SO 15253'!E16+'SO 15254'!E16+'SO 15256'!E16</f>
        <v>0</v>
      </c>
      <c r="F16" s="292" t="s">
        <v>37</v>
      </c>
      <c r="G16" s="293"/>
      <c r="H16" s="231"/>
      <c r="I16" s="260">
        <f>Rekapitulácia!E12</f>
        <v>0</v>
      </c>
      <c r="J16" s="272"/>
      <c r="K16" s="266"/>
      <c r="L16" s="266"/>
      <c r="M16" s="266"/>
      <c r="N16" s="266"/>
      <c r="O16" s="266"/>
      <c r="P16" s="152"/>
    </row>
    <row r="17" spans="1:23" ht="18" customHeight="1" x14ac:dyDescent="0.3">
      <c r="A17" s="1"/>
      <c r="B17" s="203" t="s">
        <v>32</v>
      </c>
      <c r="C17" s="251">
        <f>'SO 15250'!C17+'SO 15251'!C17+'SO 15253'!C17+'SO 15254'!C17+'SO 15256'!C17</f>
        <v>0</v>
      </c>
      <c r="D17" s="247">
        <f>'SO 15250'!D17+'SO 15251'!D17+'SO 15253'!D17+'SO 15254'!D17+'SO 15256'!D17</f>
        <v>0</v>
      </c>
      <c r="E17" s="239">
        <f>'SO 15250'!E17+'SO 15251'!E17+'SO 15253'!E17+'SO 15254'!E17+'SO 15256'!E17</f>
        <v>0</v>
      </c>
      <c r="F17" s="294" t="s">
        <v>38</v>
      </c>
      <c r="G17" s="295"/>
      <c r="H17" s="229"/>
      <c r="I17" s="254">
        <f>Rekapitulácia!D12</f>
        <v>0</v>
      </c>
      <c r="J17" s="192"/>
      <c r="K17" s="266"/>
      <c r="L17" s="266"/>
      <c r="M17" s="266"/>
      <c r="N17" s="266"/>
      <c r="O17" s="266"/>
      <c r="P17" s="152"/>
    </row>
    <row r="18" spans="1:23" ht="18" customHeight="1" x14ac:dyDescent="0.3">
      <c r="A18" s="1"/>
      <c r="B18" s="236" t="s">
        <v>33</v>
      </c>
      <c r="C18" s="252">
        <f>'SO 15250'!C18+'SO 15251'!C18+'SO 15253'!C18+'SO 15254'!C18+'SO 15256'!C18</f>
        <v>0</v>
      </c>
      <c r="D18" s="248">
        <f>'SO 15250'!D18+'SO 15251'!D18+'SO 15253'!D18+'SO 15254'!D18+'SO 15256'!D18</f>
        <v>0</v>
      </c>
      <c r="E18" s="226">
        <f>'SO 15250'!E18+'SO 15251'!E18+'SO 15253'!E18+'SO 15254'!E18+'SO 15256'!E18</f>
        <v>0</v>
      </c>
      <c r="F18" s="296"/>
      <c r="G18" s="297"/>
      <c r="H18" s="227"/>
      <c r="I18" s="255"/>
      <c r="J18" s="269"/>
      <c r="K18" s="266"/>
      <c r="L18" s="266"/>
      <c r="M18" s="266"/>
      <c r="N18" s="266"/>
      <c r="O18" s="266"/>
      <c r="P18" s="152"/>
    </row>
    <row r="19" spans="1:23" ht="18" customHeight="1" x14ac:dyDescent="0.3">
      <c r="A19" s="1"/>
      <c r="B19" s="236" t="s">
        <v>34</v>
      </c>
      <c r="C19" s="253"/>
      <c r="D19" s="249"/>
      <c r="E19" s="241">
        <f>SUM(E15:E18)</f>
        <v>0</v>
      </c>
      <c r="F19" s="298" t="s">
        <v>34</v>
      </c>
      <c r="G19" s="299"/>
      <c r="H19" s="227"/>
      <c r="I19" s="256">
        <f>SUM(I15:I18)</f>
        <v>0</v>
      </c>
      <c r="J19" s="269"/>
      <c r="K19" s="266"/>
      <c r="L19" s="266"/>
      <c r="M19" s="266"/>
      <c r="N19" s="266"/>
      <c r="O19" s="266"/>
      <c r="P19" s="152"/>
    </row>
    <row r="20" spans="1:23" ht="18" customHeight="1" x14ac:dyDescent="0.3">
      <c r="A20" s="1"/>
      <c r="B20" s="242" t="s">
        <v>44</v>
      </c>
      <c r="C20" s="245"/>
      <c r="D20" s="245"/>
      <c r="E20" s="261"/>
      <c r="F20" s="289" t="s">
        <v>44</v>
      </c>
      <c r="G20" s="293"/>
      <c r="H20" s="231"/>
      <c r="I20" s="257"/>
      <c r="J20" s="272"/>
      <c r="K20" s="266"/>
      <c r="L20" s="266"/>
      <c r="M20" s="266"/>
      <c r="N20" s="266"/>
      <c r="O20" s="266"/>
      <c r="P20" s="152"/>
    </row>
    <row r="21" spans="1:23" ht="18" customHeight="1" x14ac:dyDescent="0.3">
      <c r="A21" s="1"/>
      <c r="B21" s="203" t="s">
        <v>171</v>
      </c>
      <c r="C21" s="229"/>
      <c r="D21" s="229"/>
      <c r="E21" s="239">
        <f>'SO 15250'!E21+'SO 15251'!E21+'SO 15253'!E21+'SO 15254'!E21+'SO 15256'!E21</f>
        <v>0</v>
      </c>
      <c r="F21" s="300" t="s">
        <v>174</v>
      </c>
      <c r="G21" s="297"/>
      <c r="H21" s="229"/>
      <c r="I21" s="254">
        <f>'SO 15250'!P21+'SO 15251'!P21+'SO 15253'!P21+'SO 15254'!P21+'SO 15256'!P21</f>
        <v>0</v>
      </c>
      <c r="J21" s="192"/>
      <c r="K21" s="266"/>
      <c r="L21" s="266"/>
      <c r="M21" s="266"/>
      <c r="N21" s="266"/>
      <c r="O21" s="266"/>
      <c r="P21" s="152"/>
    </row>
    <row r="22" spans="1:23" ht="18" customHeight="1" x14ac:dyDescent="0.3">
      <c r="A22" s="1"/>
      <c r="B22" s="236" t="s">
        <v>172</v>
      </c>
      <c r="C22" s="227"/>
      <c r="D22" s="227"/>
      <c r="E22" s="226">
        <f>'SO 15250'!E22+'SO 15251'!E22+'SO 15253'!E22+'SO 15254'!E22+'SO 15256'!E22</f>
        <v>0</v>
      </c>
      <c r="F22" s="300" t="s">
        <v>175</v>
      </c>
      <c r="G22" s="297"/>
      <c r="H22" s="227"/>
      <c r="I22" s="255">
        <f>'SO 15250'!P22+'SO 15251'!P22+'SO 15253'!P22+'SO 15254'!P22+'SO 15256'!P22</f>
        <v>0</v>
      </c>
      <c r="J22" s="269"/>
      <c r="K22" s="266"/>
      <c r="L22" s="266"/>
      <c r="M22" s="266"/>
      <c r="N22" s="266"/>
      <c r="O22" s="266"/>
      <c r="P22" s="152"/>
      <c r="V22" s="52"/>
      <c r="W22" s="52"/>
    </row>
    <row r="23" spans="1:23" ht="18" customHeight="1" x14ac:dyDescent="0.3">
      <c r="A23" s="1"/>
      <c r="B23" s="236" t="s">
        <v>173</v>
      </c>
      <c r="C23" s="227"/>
      <c r="D23" s="227"/>
      <c r="E23" s="226">
        <f>'SO 15250'!E23+'SO 15251'!E23+'SO 15253'!E23+'SO 15254'!E23+'SO 15256'!E23</f>
        <v>0</v>
      </c>
      <c r="F23" s="300" t="s">
        <v>176</v>
      </c>
      <c r="G23" s="297"/>
      <c r="H23" s="227"/>
      <c r="I23" s="255">
        <f>'SO 15250'!P23+'SO 15251'!P23+'SO 15253'!P23+'SO 15254'!P23+'SO 15256'!P23</f>
        <v>0</v>
      </c>
      <c r="J23" s="269"/>
      <c r="K23" s="266"/>
      <c r="L23" s="266"/>
      <c r="M23" s="266"/>
      <c r="N23" s="266"/>
      <c r="O23" s="266"/>
      <c r="P23" s="152"/>
      <c r="V23" s="52"/>
      <c r="W23" s="52"/>
    </row>
    <row r="24" spans="1:23" ht="18" customHeight="1" x14ac:dyDescent="0.3">
      <c r="A24" s="1"/>
      <c r="B24" s="233"/>
      <c r="C24" s="227"/>
      <c r="D24" s="227"/>
      <c r="E24" s="227"/>
      <c r="F24" s="301"/>
      <c r="G24" s="297"/>
      <c r="H24" s="227"/>
      <c r="I24" s="233"/>
      <c r="J24" s="269"/>
      <c r="K24" s="266"/>
      <c r="L24" s="266"/>
      <c r="M24" s="266"/>
      <c r="N24" s="266"/>
      <c r="O24" s="266"/>
      <c r="P24" s="152"/>
      <c r="V24" s="52"/>
      <c r="W24" s="52"/>
    </row>
    <row r="25" spans="1:23" ht="18" customHeight="1" x14ac:dyDescent="0.3">
      <c r="A25" s="1"/>
      <c r="B25" s="236"/>
      <c r="C25" s="227"/>
      <c r="D25" s="227"/>
      <c r="E25" s="227"/>
      <c r="F25" s="302" t="s">
        <v>34</v>
      </c>
      <c r="G25" s="303"/>
      <c r="H25" s="227"/>
      <c r="I25" s="256">
        <f>SUM(E21:E24)+SUM(I21:I24)</f>
        <v>0</v>
      </c>
      <c r="J25" s="269"/>
      <c r="K25" s="266"/>
      <c r="L25" s="266"/>
      <c r="M25" s="266"/>
      <c r="N25" s="266"/>
      <c r="O25" s="266"/>
      <c r="P25" s="152"/>
    </row>
    <row r="26" spans="1:23" ht="18" customHeight="1" x14ac:dyDescent="0.3">
      <c r="A26" s="1"/>
      <c r="B26" s="202" t="s">
        <v>56</v>
      </c>
      <c r="C26" s="131"/>
      <c r="D26" s="131"/>
      <c r="E26" s="263"/>
      <c r="F26" s="289" t="s">
        <v>39</v>
      </c>
      <c r="G26" s="290"/>
      <c r="H26" s="131"/>
      <c r="I26" s="232"/>
      <c r="J26" s="271"/>
      <c r="K26" s="266"/>
      <c r="L26" s="266"/>
      <c r="M26" s="266"/>
      <c r="N26" s="266"/>
      <c r="O26" s="266"/>
      <c r="P26" s="152"/>
    </row>
    <row r="27" spans="1:23" ht="18" customHeight="1" x14ac:dyDescent="0.3">
      <c r="A27" s="1"/>
      <c r="B27" s="199"/>
      <c r="C27" s="1"/>
      <c r="D27" s="1"/>
      <c r="E27" s="264"/>
      <c r="F27" s="282" t="s">
        <v>40</v>
      </c>
      <c r="G27" s="283"/>
      <c r="H27" s="132"/>
      <c r="I27" s="254">
        <f>E19+I19+I25</f>
        <v>0</v>
      </c>
      <c r="J27" s="192"/>
      <c r="K27" s="266"/>
      <c r="L27" s="266"/>
      <c r="M27" s="266"/>
      <c r="N27" s="266"/>
      <c r="O27" s="266"/>
      <c r="P27" s="152"/>
    </row>
    <row r="28" spans="1:23" ht="18" customHeight="1" x14ac:dyDescent="0.3">
      <c r="A28" s="1"/>
      <c r="B28" s="199"/>
      <c r="C28" s="1"/>
      <c r="D28" s="1"/>
      <c r="E28" s="264"/>
      <c r="F28" s="284" t="s">
        <v>41</v>
      </c>
      <c r="G28" s="285"/>
      <c r="H28" s="244">
        <f>Rekapitulácia!B13</f>
        <v>0</v>
      </c>
      <c r="I28" s="242">
        <f>ROUND(((ROUND(H28,2)*20)/100),2)*1</f>
        <v>0</v>
      </c>
      <c r="J28" s="272"/>
      <c r="K28" s="266"/>
      <c r="L28" s="266"/>
      <c r="M28" s="266"/>
      <c r="N28" s="266"/>
      <c r="O28" s="266"/>
      <c r="P28" s="151"/>
    </row>
    <row r="29" spans="1:23" ht="18" customHeight="1" x14ac:dyDescent="0.3">
      <c r="A29" s="1"/>
      <c r="B29" s="199"/>
      <c r="C29" s="1"/>
      <c r="D29" s="1"/>
      <c r="E29" s="264"/>
      <c r="F29" s="286" t="s">
        <v>42</v>
      </c>
      <c r="G29" s="287"/>
      <c r="H29" s="239">
        <f>Rekapitulácia!B14</f>
        <v>0</v>
      </c>
      <c r="I29" s="203">
        <f>ROUND(((ROUND(H29,2)*0)/100),2)</f>
        <v>0</v>
      </c>
      <c r="J29" s="192"/>
      <c r="K29" s="266"/>
      <c r="L29" s="266"/>
      <c r="M29" s="266"/>
      <c r="N29" s="266"/>
      <c r="O29" s="266"/>
      <c r="P29" s="151"/>
    </row>
    <row r="30" spans="1:23" ht="18" customHeight="1" x14ac:dyDescent="0.3">
      <c r="A30" s="1"/>
      <c r="B30" s="199"/>
      <c r="C30" s="1"/>
      <c r="D30" s="1"/>
      <c r="E30" s="264"/>
      <c r="F30" s="284" t="s">
        <v>43</v>
      </c>
      <c r="G30" s="285"/>
      <c r="H30" s="231"/>
      <c r="I30" s="262">
        <f>SUM(I27:I29)</f>
        <v>0</v>
      </c>
      <c r="J30" s="272"/>
      <c r="K30" s="266"/>
      <c r="L30" s="266"/>
      <c r="M30" s="266"/>
      <c r="N30" s="266"/>
      <c r="O30" s="266"/>
      <c r="P30" s="152"/>
    </row>
    <row r="31" spans="1:23" ht="18" customHeight="1" x14ac:dyDescent="0.3">
      <c r="A31" s="1"/>
      <c r="B31" s="199"/>
      <c r="C31" s="1"/>
      <c r="D31" s="1"/>
      <c r="E31" s="265"/>
      <c r="F31" s="283"/>
      <c r="G31" s="288"/>
      <c r="H31" s="229"/>
      <c r="I31" s="199"/>
      <c r="J31" s="192"/>
      <c r="K31" s="266"/>
      <c r="L31" s="266"/>
      <c r="M31" s="266"/>
      <c r="N31" s="266"/>
      <c r="O31" s="266"/>
      <c r="P31" s="152"/>
    </row>
    <row r="32" spans="1:23" ht="18" customHeight="1" x14ac:dyDescent="0.3">
      <c r="A32" s="1"/>
      <c r="B32" s="202" t="s">
        <v>54</v>
      </c>
      <c r="C32" s="126"/>
      <c r="D32" s="126"/>
      <c r="E32" s="243" t="s">
        <v>55</v>
      </c>
      <c r="F32" s="228"/>
      <c r="G32" s="126"/>
      <c r="H32" s="131"/>
      <c r="I32" s="126"/>
      <c r="J32" s="271"/>
      <c r="K32" s="266"/>
      <c r="L32" s="266"/>
      <c r="M32" s="266"/>
      <c r="N32" s="266"/>
      <c r="O32" s="266"/>
      <c r="P32" s="152"/>
    </row>
    <row r="33" spans="1:23" ht="18" customHeight="1" x14ac:dyDescent="0.3">
      <c r="A33" s="1"/>
      <c r="B33" s="199"/>
      <c r="C33" s="1"/>
      <c r="D33" s="1"/>
      <c r="E33" s="1"/>
      <c r="F33" s="1"/>
      <c r="G33" s="1"/>
      <c r="H33" s="1"/>
      <c r="I33" s="1"/>
      <c r="J33" s="192"/>
      <c r="K33" s="266"/>
      <c r="L33" s="266"/>
      <c r="M33" s="266"/>
      <c r="N33" s="266"/>
      <c r="O33" s="266"/>
      <c r="P33" s="152"/>
    </row>
    <row r="34" spans="1:23" ht="18" customHeight="1" x14ac:dyDescent="0.3">
      <c r="A34" s="1"/>
      <c r="B34" s="199"/>
      <c r="C34" s="1"/>
      <c r="D34" s="1"/>
      <c r="E34" s="1"/>
      <c r="F34" s="1"/>
      <c r="G34" s="1"/>
      <c r="H34" s="1"/>
      <c r="I34" s="1"/>
      <c r="J34" s="192"/>
      <c r="K34" s="266"/>
      <c r="L34" s="266"/>
      <c r="M34" s="266"/>
      <c r="N34" s="266"/>
      <c r="O34" s="266"/>
      <c r="P34" s="152"/>
    </row>
    <row r="35" spans="1:23" ht="18" customHeight="1" x14ac:dyDescent="0.3">
      <c r="A35" s="1"/>
      <c r="B35" s="199"/>
      <c r="C35" s="1"/>
      <c r="D35" s="1"/>
      <c r="E35" s="1"/>
      <c r="F35" s="1"/>
      <c r="G35" s="1"/>
      <c r="H35" s="1"/>
      <c r="I35" s="1"/>
      <c r="J35" s="192"/>
      <c r="K35" s="266"/>
      <c r="L35" s="266"/>
      <c r="M35" s="266"/>
      <c r="N35" s="266"/>
      <c r="O35" s="266"/>
      <c r="P35" s="152"/>
    </row>
    <row r="36" spans="1:23" ht="18" customHeight="1" x14ac:dyDescent="0.3">
      <c r="A36" s="1"/>
      <c r="B36" s="199"/>
      <c r="C36" s="1"/>
      <c r="D36" s="1"/>
      <c r="E36" s="1"/>
      <c r="F36" s="1"/>
      <c r="G36" s="1"/>
      <c r="H36" s="1"/>
      <c r="I36" s="1"/>
      <c r="J36" s="192"/>
      <c r="K36" s="266"/>
      <c r="L36" s="266"/>
      <c r="M36" s="266"/>
      <c r="N36" s="266"/>
      <c r="O36" s="266"/>
      <c r="P36" s="152"/>
    </row>
    <row r="37" spans="1:23" ht="18" customHeight="1" x14ac:dyDescent="0.3">
      <c r="A37" s="1"/>
      <c r="B37" s="199"/>
      <c r="C37" s="1"/>
      <c r="D37" s="1"/>
      <c r="E37" s="1"/>
      <c r="F37" s="1"/>
      <c r="G37" s="1"/>
      <c r="H37" s="1"/>
      <c r="I37" s="1"/>
      <c r="J37" s="192"/>
      <c r="K37" s="266"/>
      <c r="L37" s="266"/>
      <c r="M37" s="266"/>
      <c r="N37" s="266"/>
      <c r="O37" s="266"/>
      <c r="P37" s="152"/>
    </row>
    <row r="38" spans="1:23" ht="18" customHeight="1" x14ac:dyDescent="0.3">
      <c r="A38" s="1"/>
      <c r="B38" s="267"/>
      <c r="C38" s="268"/>
      <c r="D38" s="268"/>
      <c r="E38" s="268"/>
      <c r="F38" s="268"/>
      <c r="G38" s="268"/>
      <c r="H38" s="268"/>
      <c r="I38" s="268"/>
      <c r="J38" s="273"/>
      <c r="K38" s="266"/>
      <c r="L38" s="266"/>
      <c r="M38" s="266"/>
      <c r="N38" s="266"/>
      <c r="O38" s="266"/>
      <c r="P38" s="152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140A-4156-466C-8A08-DF77EC11F81B}">
  <dimension ref="A1:AA99"/>
  <sheetViews>
    <sheetView workbookViewId="0">
      <pane ySplit="1" topLeftCell="A66" activePane="bottomLeft" state="frozen"/>
      <selection pane="bottomLeft" activeCell="D85" sqref="D85:E8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332031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8" t="s">
        <v>17</v>
      </c>
      <c r="C1" s="379"/>
      <c r="D1" s="11"/>
      <c r="E1" s="380" t="s">
        <v>0</v>
      </c>
      <c r="F1" s="381"/>
      <c r="G1" s="12"/>
      <c r="H1" s="393" t="s">
        <v>68</v>
      </c>
      <c r="I1" s="379"/>
      <c r="J1" s="160"/>
      <c r="K1" s="161"/>
      <c r="L1" s="161"/>
      <c r="M1" s="161"/>
      <c r="N1" s="161"/>
      <c r="O1" s="161"/>
      <c r="P1" s="162"/>
      <c r="Q1" s="111"/>
      <c r="R1" s="111"/>
      <c r="S1" s="111"/>
      <c r="T1" s="111"/>
      <c r="U1" s="111"/>
      <c r="V1" s="111"/>
      <c r="W1" s="52">
        <v>30.126000000000001</v>
      </c>
    </row>
    <row r="2" spans="1:23" ht="34.950000000000003" customHeight="1" x14ac:dyDescent="0.3">
      <c r="A2" s="14"/>
      <c r="B2" s="382" t="s">
        <v>17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4"/>
      <c r="R2" s="384"/>
      <c r="S2" s="384"/>
      <c r="T2" s="384"/>
      <c r="U2" s="384"/>
      <c r="V2" s="385"/>
      <c r="W2" s="52"/>
    </row>
    <row r="3" spans="1:23" ht="18" customHeight="1" x14ac:dyDescent="0.3">
      <c r="A3" s="14"/>
      <c r="B3" s="386" t="s">
        <v>1</v>
      </c>
      <c r="C3" s="387"/>
      <c r="D3" s="387"/>
      <c r="E3" s="387"/>
      <c r="F3" s="387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9"/>
      <c r="W3" s="52"/>
    </row>
    <row r="4" spans="1:23" ht="18" customHeight="1" x14ac:dyDescent="0.3">
      <c r="A4" s="14"/>
      <c r="B4" s="42" t="s">
        <v>18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2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2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2"/>
      <c r="W6" s="52"/>
    </row>
    <row r="7" spans="1:23" ht="19.95" customHeight="1" x14ac:dyDescent="0.3">
      <c r="A7" s="14"/>
      <c r="B7" s="390" t="s">
        <v>25</v>
      </c>
      <c r="C7" s="391"/>
      <c r="D7" s="391"/>
      <c r="E7" s="391"/>
      <c r="F7" s="391"/>
      <c r="G7" s="391"/>
      <c r="H7" s="392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2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2"/>
      <c r="W8" s="52"/>
    </row>
    <row r="9" spans="1:23" ht="19.95" customHeight="1" x14ac:dyDescent="0.3">
      <c r="A9" s="14"/>
      <c r="B9" s="363" t="s">
        <v>26</v>
      </c>
      <c r="C9" s="364"/>
      <c r="D9" s="364"/>
      <c r="E9" s="364"/>
      <c r="F9" s="364"/>
      <c r="G9" s="364"/>
      <c r="H9" s="365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2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2"/>
      <c r="W10" s="52"/>
    </row>
    <row r="11" spans="1:23" ht="19.95" customHeight="1" x14ac:dyDescent="0.3">
      <c r="A11" s="14"/>
      <c r="B11" s="363" t="s">
        <v>27</v>
      </c>
      <c r="C11" s="364"/>
      <c r="D11" s="364"/>
      <c r="E11" s="364"/>
      <c r="F11" s="364"/>
      <c r="G11" s="364"/>
      <c r="H11" s="365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2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2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2"/>
      <c r="W13" s="52"/>
    </row>
    <row r="14" spans="1:23" ht="18" customHeight="1" x14ac:dyDescent="0.3">
      <c r="A14" s="14"/>
      <c r="B14" s="53" t="s">
        <v>6</v>
      </c>
      <c r="C14" s="61" t="s">
        <v>51</v>
      </c>
      <c r="D14" s="60" t="s">
        <v>52</v>
      </c>
      <c r="E14" s="65" t="s">
        <v>53</v>
      </c>
      <c r="F14" s="366" t="s">
        <v>35</v>
      </c>
      <c r="G14" s="367"/>
      <c r="H14" s="368"/>
      <c r="I14" s="31"/>
      <c r="J14" s="24"/>
      <c r="K14" s="25"/>
      <c r="L14" s="25"/>
      <c r="M14" s="25"/>
      <c r="N14" s="25"/>
      <c r="O14" s="73"/>
      <c r="P14" s="81"/>
      <c r="Q14" s="77"/>
      <c r="R14" s="25"/>
      <c r="S14" s="25"/>
      <c r="T14" s="25"/>
      <c r="U14" s="25"/>
      <c r="V14" s="112"/>
      <c r="W14" s="52"/>
    </row>
    <row r="15" spans="1:23" ht="18" customHeight="1" x14ac:dyDescent="0.3">
      <c r="A15" s="14"/>
      <c r="B15" s="54" t="s">
        <v>30</v>
      </c>
      <c r="C15" s="62">
        <f>'SO 15250'!E60</f>
        <v>0</v>
      </c>
      <c r="D15" s="57">
        <f>'SO 15250'!F60</f>
        <v>0</v>
      </c>
      <c r="E15" s="66">
        <f>'SO 15250'!G60</f>
        <v>0</v>
      </c>
      <c r="F15" s="369" t="s">
        <v>36</v>
      </c>
      <c r="G15" s="370"/>
      <c r="H15" s="320"/>
      <c r="I15" s="24"/>
      <c r="J15" s="24"/>
      <c r="K15" s="25"/>
      <c r="L15" s="25"/>
      <c r="M15" s="25"/>
      <c r="N15" s="25"/>
      <c r="O15" s="73"/>
      <c r="P15" s="82">
        <v>0</v>
      </c>
      <c r="Q15" s="77"/>
      <c r="R15" s="25"/>
      <c r="S15" s="25"/>
      <c r="T15" s="25"/>
      <c r="U15" s="25"/>
      <c r="V15" s="112"/>
      <c r="W15" s="52"/>
    </row>
    <row r="16" spans="1:23" ht="18" customHeight="1" x14ac:dyDescent="0.3">
      <c r="A16" s="14"/>
      <c r="B16" s="53" t="s">
        <v>31</v>
      </c>
      <c r="C16" s="91"/>
      <c r="D16" s="92"/>
      <c r="E16" s="93"/>
      <c r="F16" s="371" t="s">
        <v>37</v>
      </c>
      <c r="G16" s="370"/>
      <c r="H16" s="320"/>
      <c r="I16" s="24"/>
      <c r="J16" s="24"/>
      <c r="K16" s="25"/>
      <c r="L16" s="25"/>
      <c r="M16" s="25"/>
      <c r="N16" s="25"/>
      <c r="O16" s="73"/>
      <c r="P16" s="82">
        <f>(SUM(Z77:Z98))</f>
        <v>0</v>
      </c>
      <c r="Q16" s="77"/>
      <c r="R16" s="25"/>
      <c r="S16" s="25"/>
      <c r="T16" s="25"/>
      <c r="U16" s="25"/>
      <c r="V16" s="112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372" t="s">
        <v>38</v>
      </c>
      <c r="G17" s="370"/>
      <c r="H17" s="320"/>
      <c r="I17" s="24"/>
      <c r="J17" s="24"/>
      <c r="K17" s="25"/>
      <c r="L17" s="25"/>
      <c r="M17" s="25"/>
      <c r="N17" s="25"/>
      <c r="O17" s="73"/>
      <c r="P17" s="82">
        <v>0</v>
      </c>
      <c r="Q17" s="77"/>
      <c r="R17" s="25"/>
      <c r="S17" s="25"/>
      <c r="T17" s="25"/>
      <c r="U17" s="25"/>
      <c r="V17" s="112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73"/>
      <c r="G18" s="362"/>
      <c r="H18" s="320"/>
      <c r="I18" s="24"/>
      <c r="J18" s="24"/>
      <c r="K18" s="25"/>
      <c r="L18" s="25"/>
      <c r="M18" s="25"/>
      <c r="N18" s="25"/>
      <c r="O18" s="73"/>
      <c r="P18" s="83"/>
      <c r="Q18" s="77"/>
      <c r="R18" s="25"/>
      <c r="S18" s="25"/>
      <c r="T18" s="25"/>
      <c r="U18" s="25"/>
      <c r="V18" s="112"/>
      <c r="W18" s="52"/>
    </row>
    <row r="19" spans="1:26" ht="18" customHeight="1" x14ac:dyDescent="0.3">
      <c r="A19" s="14"/>
      <c r="B19" s="55" t="s">
        <v>34</v>
      </c>
      <c r="C19" s="64"/>
      <c r="D19" s="59"/>
      <c r="E19" s="68">
        <f>SUM(E15:E18)</f>
        <v>0</v>
      </c>
      <c r="F19" s="374" t="s">
        <v>34</v>
      </c>
      <c r="G19" s="319"/>
      <c r="H19" s="375"/>
      <c r="I19" s="24"/>
      <c r="J19" s="24"/>
      <c r="K19" s="25"/>
      <c r="L19" s="25"/>
      <c r="M19" s="25"/>
      <c r="N19" s="25"/>
      <c r="O19" s="73"/>
      <c r="P19" s="84">
        <f>SUM(P15:P18)</f>
        <v>0</v>
      </c>
      <c r="Q19" s="77"/>
      <c r="R19" s="25"/>
      <c r="S19" s="25"/>
      <c r="T19" s="25"/>
      <c r="U19" s="25"/>
      <c r="V19" s="112"/>
      <c r="W19" s="52"/>
    </row>
    <row r="20" spans="1:26" ht="18" customHeight="1" x14ac:dyDescent="0.3">
      <c r="A20" s="14"/>
      <c r="B20" s="51" t="s">
        <v>44</v>
      </c>
      <c r="C20" s="56"/>
      <c r="D20" s="94"/>
      <c r="E20" s="95"/>
      <c r="F20" s="350" t="s">
        <v>44</v>
      </c>
      <c r="G20" s="376"/>
      <c r="H20" s="368"/>
      <c r="I20" s="31"/>
      <c r="J20" s="24"/>
      <c r="K20" s="25"/>
      <c r="L20" s="25"/>
      <c r="M20" s="25"/>
      <c r="N20" s="25"/>
      <c r="O20" s="73"/>
      <c r="P20" s="83"/>
      <c r="Q20" s="77"/>
      <c r="R20" s="25"/>
      <c r="S20" s="25"/>
      <c r="T20" s="25"/>
      <c r="U20" s="25"/>
      <c r="V20" s="112"/>
      <c r="W20" s="52"/>
    </row>
    <row r="21" spans="1:26" ht="18" customHeight="1" x14ac:dyDescent="0.3">
      <c r="A21" s="14"/>
      <c r="B21" s="48" t="s">
        <v>45</v>
      </c>
      <c r="C21" s="50"/>
      <c r="D21" s="90"/>
      <c r="E21" s="69">
        <f>((E15*U22*0)+(E16*V22*0)+(E17*W22*0))/100</f>
        <v>0</v>
      </c>
      <c r="F21" s="377" t="s">
        <v>48</v>
      </c>
      <c r="G21" s="370"/>
      <c r="H21" s="320"/>
      <c r="I21" s="24"/>
      <c r="J21" s="24"/>
      <c r="K21" s="25"/>
      <c r="L21" s="25"/>
      <c r="M21" s="25"/>
      <c r="N21" s="25"/>
      <c r="O21" s="73"/>
      <c r="P21" s="82">
        <f>((E15*X22*0)+(E16*Y22*0)+(E17*Z22*0))/100</f>
        <v>0</v>
      </c>
      <c r="Q21" s="77"/>
      <c r="R21" s="25"/>
      <c r="S21" s="25"/>
      <c r="T21" s="25"/>
      <c r="U21" s="25"/>
      <c r="V21" s="112"/>
      <c r="W21" s="52"/>
    </row>
    <row r="22" spans="1:26" ht="18" customHeight="1" x14ac:dyDescent="0.3">
      <c r="A22" s="14"/>
      <c r="B22" s="44" t="s">
        <v>46</v>
      </c>
      <c r="C22" s="33"/>
      <c r="D22" s="71"/>
      <c r="E22" s="70">
        <f>((E15*U23*0)+(E16*V23*0)+(E17*W23*0))/100</f>
        <v>0</v>
      </c>
      <c r="F22" s="377" t="s">
        <v>49</v>
      </c>
      <c r="G22" s="370"/>
      <c r="H22" s="320"/>
      <c r="I22" s="24"/>
      <c r="J22" s="24"/>
      <c r="K22" s="25"/>
      <c r="L22" s="25"/>
      <c r="M22" s="25"/>
      <c r="N22" s="25"/>
      <c r="O22" s="73"/>
      <c r="P22" s="82">
        <f>((E15*X23*0)+(E16*Y23*0)+(E17*Z23*0))/100</f>
        <v>0</v>
      </c>
      <c r="Q22" s="77"/>
      <c r="R22" s="25"/>
      <c r="S22" s="25"/>
      <c r="T22" s="25"/>
      <c r="U22" s="25">
        <v>1</v>
      </c>
      <c r="V22" s="113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47</v>
      </c>
      <c r="C23" s="33"/>
      <c r="D23" s="71"/>
      <c r="E23" s="70">
        <f>((E15*U24*0)+(E16*V24*0)+(E17*W24*0))/100</f>
        <v>0</v>
      </c>
      <c r="F23" s="377" t="s">
        <v>50</v>
      </c>
      <c r="G23" s="370"/>
      <c r="H23" s="320"/>
      <c r="I23" s="24"/>
      <c r="J23" s="24"/>
      <c r="K23" s="25"/>
      <c r="L23" s="25"/>
      <c r="M23" s="25"/>
      <c r="N23" s="25"/>
      <c r="O23" s="73"/>
      <c r="P23" s="82">
        <f>((E15*X24*0)+(E16*Y24*0)+(E17*Z24*0))/100</f>
        <v>0</v>
      </c>
      <c r="Q23" s="77"/>
      <c r="R23" s="25"/>
      <c r="S23" s="25"/>
      <c r="T23" s="25"/>
      <c r="U23" s="25">
        <v>1</v>
      </c>
      <c r="V23" s="113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1"/>
      <c r="E24" s="71"/>
      <c r="F24" s="361"/>
      <c r="G24" s="362"/>
      <c r="H24" s="320"/>
      <c r="I24" s="24"/>
      <c r="J24" s="24"/>
      <c r="K24" s="25"/>
      <c r="L24" s="25"/>
      <c r="M24" s="25"/>
      <c r="N24" s="25"/>
      <c r="O24" s="73"/>
      <c r="P24" s="81"/>
      <c r="Q24" s="77"/>
      <c r="R24" s="25"/>
      <c r="S24" s="25"/>
      <c r="T24" s="25"/>
      <c r="U24" s="25">
        <v>1</v>
      </c>
      <c r="V24" s="113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1"/>
      <c r="E25" s="71"/>
      <c r="F25" s="318" t="s">
        <v>34</v>
      </c>
      <c r="G25" s="319"/>
      <c r="H25" s="320"/>
      <c r="I25" s="24"/>
      <c r="J25" s="24"/>
      <c r="K25" s="25"/>
      <c r="L25" s="25"/>
      <c r="M25" s="25"/>
      <c r="N25" s="25"/>
      <c r="O25" s="73"/>
      <c r="P25" s="84">
        <f>SUM(E21:E24)+SUM(P21:P24)</f>
        <v>0</v>
      </c>
      <c r="Q25" s="77"/>
      <c r="R25" s="25"/>
      <c r="S25" s="25"/>
      <c r="T25" s="25"/>
      <c r="U25" s="25"/>
      <c r="V25" s="112"/>
      <c r="W25" s="52"/>
    </row>
    <row r="26" spans="1:26" ht="18" customHeight="1" x14ac:dyDescent="0.3">
      <c r="A26" s="14"/>
      <c r="B26" s="109" t="s">
        <v>56</v>
      </c>
      <c r="C26" s="97"/>
      <c r="D26" s="99"/>
      <c r="E26" s="105"/>
      <c r="F26" s="350" t="s">
        <v>39</v>
      </c>
      <c r="G26" s="351"/>
      <c r="H26" s="352"/>
      <c r="I26" s="22"/>
      <c r="J26" s="22"/>
      <c r="K26" s="23"/>
      <c r="L26" s="23"/>
      <c r="M26" s="23"/>
      <c r="N26" s="23"/>
      <c r="O26" s="74"/>
      <c r="P26" s="85"/>
      <c r="Q26" s="78"/>
      <c r="R26" s="23"/>
      <c r="S26" s="23"/>
      <c r="T26" s="23"/>
      <c r="U26" s="23"/>
      <c r="V26" s="114"/>
      <c r="W26" s="52"/>
    </row>
    <row r="27" spans="1:26" ht="18" customHeight="1" x14ac:dyDescent="0.3">
      <c r="A27" s="14"/>
      <c r="B27" s="40"/>
      <c r="C27" s="35"/>
      <c r="D27" s="72"/>
      <c r="E27" s="106"/>
      <c r="F27" s="353" t="s">
        <v>40</v>
      </c>
      <c r="G27" s="322"/>
      <c r="H27" s="354"/>
      <c r="I27" s="27"/>
      <c r="J27" s="27"/>
      <c r="K27" s="28"/>
      <c r="L27" s="28"/>
      <c r="M27" s="28"/>
      <c r="N27" s="28"/>
      <c r="O27" s="75"/>
      <c r="P27" s="86">
        <f>E19+P19+E25+P25</f>
        <v>0</v>
      </c>
      <c r="Q27" s="79"/>
      <c r="R27" s="28"/>
      <c r="S27" s="28"/>
      <c r="T27" s="28"/>
      <c r="U27" s="28"/>
      <c r="V27" s="115"/>
      <c r="W27" s="52"/>
    </row>
    <row r="28" spans="1:26" ht="18" customHeight="1" x14ac:dyDescent="0.3">
      <c r="A28" s="14"/>
      <c r="B28" s="41"/>
      <c r="C28" s="36"/>
      <c r="D28" s="14"/>
      <c r="E28" s="107"/>
      <c r="F28" s="355" t="s">
        <v>41</v>
      </c>
      <c r="G28" s="356"/>
      <c r="H28" s="208">
        <f>P27-SUM('SO 15250'!K77:'SO 15250'!K98)</f>
        <v>0</v>
      </c>
      <c r="I28" s="20"/>
      <c r="J28" s="20"/>
      <c r="K28" s="21"/>
      <c r="L28" s="21"/>
      <c r="M28" s="21"/>
      <c r="N28" s="21"/>
      <c r="O28" s="76"/>
      <c r="P28" s="87">
        <f>ROUND(((ROUND(H28,2)*20)*1/100),2)</f>
        <v>0</v>
      </c>
      <c r="Q28" s="80"/>
      <c r="R28" s="21"/>
      <c r="S28" s="21"/>
      <c r="T28" s="21"/>
      <c r="U28" s="21"/>
      <c r="V28" s="116"/>
      <c r="W28" s="52"/>
    </row>
    <row r="29" spans="1:26" ht="18" customHeight="1" x14ac:dyDescent="0.3">
      <c r="A29" s="14"/>
      <c r="B29" s="41"/>
      <c r="C29" s="36"/>
      <c r="D29" s="14"/>
      <c r="E29" s="107"/>
      <c r="F29" s="357" t="s">
        <v>42</v>
      </c>
      <c r="G29" s="358"/>
      <c r="H29" s="32">
        <f>SUM('SO 15250'!K77:'SO 15250'!K98)</f>
        <v>0</v>
      </c>
      <c r="I29" s="24"/>
      <c r="J29" s="24"/>
      <c r="K29" s="25"/>
      <c r="L29" s="25"/>
      <c r="M29" s="25"/>
      <c r="N29" s="25"/>
      <c r="O29" s="73"/>
      <c r="P29" s="88">
        <f>ROUND(((ROUND(H29,2)*0)/100),2)</f>
        <v>0</v>
      </c>
      <c r="Q29" s="77"/>
      <c r="R29" s="25"/>
      <c r="S29" s="25"/>
      <c r="T29" s="25"/>
      <c r="U29" s="25"/>
      <c r="V29" s="112"/>
      <c r="W29" s="52"/>
    </row>
    <row r="30" spans="1:26" ht="18" customHeight="1" x14ac:dyDescent="0.3">
      <c r="A30" s="14"/>
      <c r="B30" s="41"/>
      <c r="C30" s="36"/>
      <c r="D30" s="14"/>
      <c r="E30" s="107"/>
      <c r="F30" s="359" t="s">
        <v>43</v>
      </c>
      <c r="G30" s="360"/>
      <c r="H30" s="102"/>
      <c r="I30" s="103"/>
      <c r="J30" s="20"/>
      <c r="K30" s="21"/>
      <c r="L30" s="21"/>
      <c r="M30" s="21"/>
      <c r="N30" s="21"/>
      <c r="O30" s="76"/>
      <c r="P30" s="104">
        <f>SUM(P27:P29)</f>
        <v>0</v>
      </c>
      <c r="Q30" s="77"/>
      <c r="R30" s="25"/>
      <c r="S30" s="25"/>
      <c r="T30" s="25"/>
      <c r="U30" s="25"/>
      <c r="V30" s="112"/>
      <c r="W30" s="52"/>
    </row>
    <row r="31" spans="1:26" ht="18" customHeight="1" x14ac:dyDescent="0.3">
      <c r="A31" s="14"/>
      <c r="B31" s="37"/>
      <c r="C31" s="29"/>
      <c r="D31" s="100"/>
      <c r="E31" s="108"/>
      <c r="F31" s="322"/>
      <c r="G31" s="323"/>
      <c r="H31" s="33"/>
      <c r="I31" s="24"/>
      <c r="J31" s="24"/>
      <c r="K31" s="25"/>
      <c r="L31" s="25"/>
      <c r="M31" s="25"/>
      <c r="N31" s="25"/>
      <c r="O31" s="73"/>
      <c r="P31" s="89"/>
      <c r="Q31" s="77"/>
      <c r="R31" s="25"/>
      <c r="S31" s="25"/>
      <c r="T31" s="25"/>
      <c r="U31" s="25"/>
      <c r="V31" s="112"/>
      <c r="W31" s="52"/>
    </row>
    <row r="32" spans="1:26" ht="18" customHeight="1" x14ac:dyDescent="0.3">
      <c r="A32" s="14"/>
      <c r="B32" s="109" t="s">
        <v>54</v>
      </c>
      <c r="C32" s="101"/>
      <c r="D32" s="18"/>
      <c r="E32" s="110" t="s">
        <v>55</v>
      </c>
      <c r="F32" s="72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4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7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8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8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8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9"/>
      <c r="W37" s="52"/>
    </row>
    <row r="38" spans="1:23" ht="18" customHeight="1" x14ac:dyDescent="0.3">
      <c r="A38" s="14"/>
      <c r="B38" s="120"/>
      <c r="C38" s="121"/>
      <c r="D38" s="122"/>
      <c r="E38" s="122"/>
      <c r="F38" s="122"/>
      <c r="G38" s="122"/>
      <c r="H38" s="122"/>
      <c r="I38" s="122"/>
      <c r="J38" s="122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6"/>
    </row>
    <row r="42" spans="1:23" x14ac:dyDescent="0.3">
      <c r="A42" s="130"/>
      <c r="B42" s="19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6"/>
    </row>
    <row r="43" spans="1:23" x14ac:dyDescent="0.3">
      <c r="A43" s="130"/>
      <c r="B43" s="19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30"/>
      <c r="B44" s="326" t="s">
        <v>0</v>
      </c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8"/>
      <c r="W44" s="52"/>
    </row>
    <row r="45" spans="1:23" x14ac:dyDescent="0.3">
      <c r="A45" s="130"/>
      <c r="B45" s="19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7"/>
      <c r="W45" s="52"/>
    </row>
    <row r="46" spans="1:23" ht="19.95" customHeight="1" x14ac:dyDescent="0.3">
      <c r="A46" s="194"/>
      <c r="B46" s="329" t="s">
        <v>25</v>
      </c>
      <c r="C46" s="330"/>
      <c r="D46" s="330"/>
      <c r="E46" s="331"/>
      <c r="F46" s="332" t="s">
        <v>22</v>
      </c>
      <c r="G46" s="330"/>
      <c r="H46" s="331"/>
      <c r="I46" s="129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8"/>
      <c r="W46" s="52"/>
    </row>
    <row r="47" spans="1:23" ht="19.95" customHeight="1" x14ac:dyDescent="0.3">
      <c r="A47" s="194"/>
      <c r="B47" s="329" t="s">
        <v>26</v>
      </c>
      <c r="C47" s="330"/>
      <c r="D47" s="330"/>
      <c r="E47" s="331"/>
      <c r="F47" s="332" t="s">
        <v>20</v>
      </c>
      <c r="G47" s="330"/>
      <c r="H47" s="331"/>
      <c r="I47" s="129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8"/>
      <c r="W47" s="52"/>
    </row>
    <row r="48" spans="1:23" ht="19.95" customHeight="1" x14ac:dyDescent="0.3">
      <c r="A48" s="194"/>
      <c r="B48" s="329" t="s">
        <v>27</v>
      </c>
      <c r="C48" s="330"/>
      <c r="D48" s="330"/>
      <c r="E48" s="331"/>
      <c r="F48" s="332" t="s">
        <v>60</v>
      </c>
      <c r="G48" s="330"/>
      <c r="H48" s="331"/>
      <c r="I48" s="129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8"/>
      <c r="W48" s="52"/>
    </row>
    <row r="49" spans="1:26" ht="30" customHeight="1" x14ac:dyDescent="0.3">
      <c r="A49" s="194"/>
      <c r="B49" s="333" t="s">
        <v>1</v>
      </c>
      <c r="C49" s="334"/>
      <c r="D49" s="334"/>
      <c r="E49" s="334"/>
      <c r="F49" s="334"/>
      <c r="G49" s="334"/>
      <c r="H49" s="334"/>
      <c r="I49" s="33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8"/>
      <c r="W49" s="52"/>
    </row>
    <row r="50" spans="1:26" x14ac:dyDescent="0.3">
      <c r="A50" s="14"/>
      <c r="B50" s="198" t="s">
        <v>18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8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8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8"/>
      <c r="W52" s="52"/>
    </row>
    <row r="53" spans="1:26" x14ac:dyDescent="0.3">
      <c r="A53" s="14"/>
      <c r="B53" s="198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8"/>
      <c r="W53" s="52"/>
    </row>
    <row r="54" spans="1:26" x14ac:dyDescent="0.3">
      <c r="A54" s="2"/>
      <c r="B54" s="324" t="s">
        <v>57</v>
      </c>
      <c r="C54" s="325"/>
      <c r="D54" s="128"/>
      <c r="E54" s="128" t="s">
        <v>51</v>
      </c>
      <c r="F54" s="128" t="s">
        <v>52</v>
      </c>
      <c r="G54" s="128" t="s">
        <v>34</v>
      </c>
      <c r="H54" s="128" t="s">
        <v>58</v>
      </c>
      <c r="I54" s="128" t="s">
        <v>59</v>
      </c>
      <c r="J54" s="127"/>
      <c r="K54" s="127"/>
      <c r="L54" s="127"/>
      <c r="M54" s="127"/>
      <c r="N54" s="127"/>
      <c r="O54" s="127"/>
      <c r="P54" s="127"/>
      <c r="Q54" s="125"/>
      <c r="R54" s="125"/>
      <c r="S54" s="125"/>
      <c r="T54" s="125"/>
      <c r="U54" s="125"/>
      <c r="V54" s="149"/>
      <c r="W54" s="52"/>
    </row>
    <row r="55" spans="1:26" x14ac:dyDescent="0.3">
      <c r="A55" s="9"/>
      <c r="B55" s="339" t="s">
        <v>62</v>
      </c>
      <c r="C55" s="321"/>
      <c r="D55" s="321"/>
      <c r="E55" s="135"/>
      <c r="F55" s="135"/>
      <c r="G55" s="135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7"/>
      <c r="S55" s="137"/>
      <c r="T55" s="137"/>
      <c r="U55" s="137"/>
      <c r="V55" s="150"/>
      <c r="W55" s="207"/>
      <c r="X55" s="138"/>
      <c r="Y55" s="138"/>
      <c r="Z55" s="138"/>
    </row>
    <row r="56" spans="1:26" x14ac:dyDescent="0.3">
      <c r="A56" s="9"/>
      <c r="B56" s="340" t="s">
        <v>63</v>
      </c>
      <c r="C56" s="341"/>
      <c r="D56" s="341"/>
      <c r="E56" s="139">
        <f>'SO 15250'!L80</f>
        <v>0</v>
      </c>
      <c r="F56" s="139">
        <f>'SO 15250'!M80</f>
        <v>0</v>
      </c>
      <c r="G56" s="139">
        <f>'SO 15250'!I80</f>
        <v>0</v>
      </c>
      <c r="H56" s="140">
        <f>'SO 15250'!S80</f>
        <v>0</v>
      </c>
      <c r="I56" s="140">
        <f>'SO 15250'!V80</f>
        <v>0</v>
      </c>
      <c r="J56" s="140"/>
      <c r="K56" s="140"/>
      <c r="L56" s="140"/>
      <c r="M56" s="140"/>
      <c r="N56" s="140"/>
      <c r="O56" s="140"/>
      <c r="P56" s="140"/>
      <c r="Q56" s="138"/>
      <c r="R56" s="138"/>
      <c r="S56" s="138"/>
      <c r="T56" s="138"/>
      <c r="U56" s="138"/>
      <c r="V56" s="151"/>
      <c r="W56" s="207"/>
      <c r="X56" s="138"/>
      <c r="Y56" s="138"/>
      <c r="Z56" s="138"/>
    </row>
    <row r="57" spans="1:26" x14ac:dyDescent="0.3">
      <c r="A57" s="9"/>
      <c r="B57" s="340" t="s">
        <v>64</v>
      </c>
      <c r="C57" s="341"/>
      <c r="D57" s="341"/>
      <c r="E57" s="139">
        <f>'SO 15250'!L86</f>
        <v>0</v>
      </c>
      <c r="F57" s="139">
        <f>'SO 15250'!M86</f>
        <v>0</v>
      </c>
      <c r="G57" s="139">
        <f>'SO 15250'!I86</f>
        <v>0</v>
      </c>
      <c r="H57" s="140">
        <f>'SO 15250'!S86</f>
        <v>0</v>
      </c>
      <c r="I57" s="140">
        <f>'SO 15250'!V86</f>
        <v>0</v>
      </c>
      <c r="J57" s="140"/>
      <c r="K57" s="140"/>
      <c r="L57" s="140"/>
      <c r="M57" s="140"/>
      <c r="N57" s="140"/>
      <c r="O57" s="140"/>
      <c r="P57" s="140"/>
      <c r="Q57" s="138"/>
      <c r="R57" s="138"/>
      <c r="S57" s="138"/>
      <c r="T57" s="138"/>
      <c r="U57" s="138"/>
      <c r="V57" s="151"/>
      <c r="W57" s="207"/>
      <c r="X57" s="138"/>
      <c r="Y57" s="138"/>
      <c r="Z57" s="138"/>
    </row>
    <row r="58" spans="1:26" x14ac:dyDescent="0.3">
      <c r="A58" s="9"/>
      <c r="B58" s="340" t="s">
        <v>65</v>
      </c>
      <c r="C58" s="341"/>
      <c r="D58" s="341"/>
      <c r="E58" s="139">
        <f>'SO 15250'!L92</f>
        <v>0</v>
      </c>
      <c r="F58" s="139">
        <f>'SO 15250'!M92</f>
        <v>0</v>
      </c>
      <c r="G58" s="139">
        <f>'SO 15250'!I92</f>
        <v>0</v>
      </c>
      <c r="H58" s="140">
        <f>'SO 15250'!S92</f>
        <v>0</v>
      </c>
      <c r="I58" s="140">
        <f>'SO 15250'!V92</f>
        <v>0</v>
      </c>
      <c r="J58" s="140"/>
      <c r="K58" s="140"/>
      <c r="L58" s="140"/>
      <c r="M58" s="140"/>
      <c r="N58" s="140"/>
      <c r="O58" s="140"/>
      <c r="P58" s="140"/>
      <c r="Q58" s="138"/>
      <c r="R58" s="138"/>
      <c r="S58" s="138"/>
      <c r="T58" s="138"/>
      <c r="U58" s="138"/>
      <c r="V58" s="151"/>
      <c r="W58" s="207"/>
      <c r="X58" s="138"/>
      <c r="Y58" s="138"/>
      <c r="Z58" s="138"/>
    </row>
    <row r="59" spans="1:26" x14ac:dyDescent="0.3">
      <c r="A59" s="9"/>
      <c r="B59" s="340" t="s">
        <v>66</v>
      </c>
      <c r="C59" s="341"/>
      <c r="D59" s="341"/>
      <c r="E59" s="139">
        <f>'SO 15250'!L96</f>
        <v>0</v>
      </c>
      <c r="F59" s="139">
        <f>'SO 15250'!M96</f>
        <v>0</v>
      </c>
      <c r="G59" s="139">
        <f>'SO 15250'!I96</f>
        <v>0</v>
      </c>
      <c r="H59" s="140">
        <f>'SO 15250'!S96</f>
        <v>0</v>
      </c>
      <c r="I59" s="140">
        <f>'SO 15250'!V96</f>
        <v>0</v>
      </c>
      <c r="J59" s="140"/>
      <c r="K59" s="140"/>
      <c r="L59" s="140"/>
      <c r="M59" s="140"/>
      <c r="N59" s="140"/>
      <c r="O59" s="140"/>
      <c r="P59" s="140"/>
      <c r="Q59" s="138"/>
      <c r="R59" s="138"/>
      <c r="S59" s="138"/>
      <c r="T59" s="138"/>
      <c r="U59" s="138"/>
      <c r="V59" s="151"/>
      <c r="W59" s="207"/>
      <c r="X59" s="138"/>
      <c r="Y59" s="138"/>
      <c r="Z59" s="138"/>
    </row>
    <row r="60" spans="1:26" x14ac:dyDescent="0.3">
      <c r="A60" s="9"/>
      <c r="B60" s="342" t="s">
        <v>62</v>
      </c>
      <c r="C60" s="317"/>
      <c r="D60" s="317"/>
      <c r="E60" s="141">
        <f>'SO 15250'!L98</f>
        <v>0</v>
      </c>
      <c r="F60" s="141">
        <f>'SO 15250'!M98</f>
        <v>0</v>
      </c>
      <c r="G60" s="141">
        <f>'SO 15250'!I98</f>
        <v>0</v>
      </c>
      <c r="H60" s="142">
        <f>'SO 15250'!S98</f>
        <v>0</v>
      </c>
      <c r="I60" s="142">
        <f>'SO 15250'!V98</f>
        <v>0</v>
      </c>
      <c r="J60" s="142"/>
      <c r="K60" s="142"/>
      <c r="L60" s="142"/>
      <c r="M60" s="142"/>
      <c r="N60" s="142"/>
      <c r="O60" s="142"/>
      <c r="P60" s="142"/>
      <c r="Q60" s="138"/>
      <c r="R60" s="138"/>
      <c r="S60" s="138"/>
      <c r="T60" s="138"/>
      <c r="U60" s="138"/>
      <c r="V60" s="151"/>
      <c r="W60" s="207"/>
      <c r="X60" s="138"/>
      <c r="Y60" s="138"/>
      <c r="Z60" s="138"/>
    </row>
    <row r="61" spans="1:26" x14ac:dyDescent="0.3">
      <c r="A61" s="1"/>
      <c r="B61" s="199"/>
      <c r="C61" s="1"/>
      <c r="D61" s="1"/>
      <c r="E61" s="132"/>
      <c r="F61" s="132"/>
      <c r="G61" s="132"/>
      <c r="H61" s="133"/>
      <c r="I61" s="133"/>
      <c r="J61" s="133"/>
      <c r="K61" s="133"/>
      <c r="L61" s="133"/>
      <c r="M61" s="133"/>
      <c r="N61" s="133"/>
      <c r="O61" s="133"/>
      <c r="P61" s="133"/>
      <c r="V61" s="152"/>
      <c r="W61" s="52"/>
    </row>
    <row r="62" spans="1:26" x14ac:dyDescent="0.3">
      <c r="A62" s="143"/>
      <c r="B62" s="343" t="s">
        <v>67</v>
      </c>
      <c r="C62" s="344"/>
      <c r="D62" s="344"/>
      <c r="E62" s="145">
        <f>'SO 15250'!L99</f>
        <v>0</v>
      </c>
      <c r="F62" s="145">
        <f>'SO 15250'!M99</f>
        <v>0</v>
      </c>
      <c r="G62" s="145">
        <f>'SO 15250'!I99</f>
        <v>0</v>
      </c>
      <c r="H62" s="146">
        <f>'SO 15250'!S99</f>
        <v>0</v>
      </c>
      <c r="I62" s="146">
        <f>'SO 15250'!V99</f>
        <v>0</v>
      </c>
      <c r="J62" s="147"/>
      <c r="K62" s="147"/>
      <c r="L62" s="147"/>
      <c r="M62" s="147"/>
      <c r="N62" s="147"/>
      <c r="O62" s="147"/>
      <c r="P62" s="147"/>
      <c r="Q62" s="148"/>
      <c r="R62" s="148"/>
      <c r="S62" s="148"/>
      <c r="T62" s="148"/>
      <c r="U62" s="148"/>
      <c r="V62" s="153"/>
      <c r="W62" s="207"/>
      <c r="X62" s="144"/>
      <c r="Y62" s="144"/>
      <c r="Z62" s="144"/>
    </row>
    <row r="63" spans="1:26" x14ac:dyDescent="0.3">
      <c r="A63" s="14"/>
      <c r="B63" s="41"/>
      <c r="C63" s="3"/>
      <c r="D63" s="3"/>
      <c r="E63" s="13"/>
      <c r="F63" s="13"/>
      <c r="G63" s="13"/>
      <c r="H63" s="154"/>
      <c r="I63" s="154"/>
      <c r="J63" s="154"/>
      <c r="K63" s="154"/>
      <c r="L63" s="154"/>
      <c r="M63" s="154"/>
      <c r="N63" s="154"/>
      <c r="O63" s="154"/>
      <c r="P63" s="154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4"/>
      <c r="I64" s="154"/>
      <c r="J64" s="154"/>
      <c r="K64" s="154"/>
      <c r="L64" s="154"/>
      <c r="M64" s="154"/>
      <c r="N64" s="154"/>
      <c r="O64" s="154"/>
      <c r="P64" s="154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5"/>
      <c r="I65" s="155"/>
      <c r="J65" s="155"/>
      <c r="K65" s="155"/>
      <c r="L65" s="155"/>
      <c r="M65" s="155"/>
      <c r="N65" s="155"/>
      <c r="O65" s="155"/>
      <c r="P65" s="155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45" t="s">
        <v>68</v>
      </c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346"/>
      <c r="T66" s="346"/>
      <c r="U66" s="346"/>
      <c r="V66" s="346"/>
      <c r="W66" s="52"/>
    </row>
    <row r="67" spans="1:26" x14ac:dyDescent="0.3">
      <c r="A67" s="14"/>
      <c r="B67" s="96"/>
      <c r="C67" s="18"/>
      <c r="D67" s="18"/>
      <c r="E67" s="98"/>
      <c r="F67" s="98"/>
      <c r="G67" s="98"/>
      <c r="H67" s="169"/>
      <c r="I67" s="169"/>
      <c r="J67" s="169"/>
      <c r="K67" s="169"/>
      <c r="L67" s="169"/>
      <c r="M67" s="169"/>
      <c r="N67" s="169"/>
      <c r="O67" s="169"/>
      <c r="P67" s="169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4"/>
      <c r="B68" s="347" t="s">
        <v>25</v>
      </c>
      <c r="C68" s="348"/>
      <c r="D68" s="348"/>
      <c r="E68" s="349"/>
      <c r="F68" s="167"/>
      <c r="G68" s="167"/>
      <c r="H68" s="168" t="s">
        <v>79</v>
      </c>
      <c r="I68" s="336" t="s">
        <v>80</v>
      </c>
      <c r="J68" s="337"/>
      <c r="K68" s="337"/>
      <c r="L68" s="337"/>
      <c r="M68" s="337"/>
      <c r="N68" s="337"/>
      <c r="O68" s="337"/>
      <c r="P68" s="338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4"/>
      <c r="B69" s="329" t="s">
        <v>26</v>
      </c>
      <c r="C69" s="330"/>
      <c r="D69" s="330"/>
      <c r="E69" s="331"/>
      <c r="F69" s="163"/>
      <c r="G69" s="163"/>
      <c r="H69" s="164" t="s">
        <v>20</v>
      </c>
      <c r="I69" s="164"/>
      <c r="J69" s="154"/>
      <c r="K69" s="154"/>
      <c r="L69" s="154"/>
      <c r="M69" s="154"/>
      <c r="N69" s="154"/>
      <c r="O69" s="154"/>
      <c r="P69" s="154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4"/>
      <c r="B70" s="329" t="s">
        <v>27</v>
      </c>
      <c r="C70" s="330"/>
      <c r="D70" s="330"/>
      <c r="E70" s="331"/>
      <c r="F70" s="163"/>
      <c r="G70" s="163"/>
      <c r="H70" s="164" t="s">
        <v>81</v>
      </c>
      <c r="I70" s="164" t="s">
        <v>24</v>
      </c>
      <c r="J70" s="154"/>
      <c r="K70" s="154"/>
      <c r="L70" s="154"/>
      <c r="M70" s="154"/>
      <c r="N70" s="154"/>
      <c r="O70" s="154"/>
      <c r="P70" s="154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8" t="s">
        <v>82</v>
      </c>
      <c r="C71" s="3"/>
      <c r="D71" s="3"/>
      <c r="E71" s="13"/>
      <c r="F71" s="13"/>
      <c r="G71" s="13"/>
      <c r="H71" s="154"/>
      <c r="I71" s="154"/>
      <c r="J71" s="154"/>
      <c r="K71" s="154"/>
      <c r="L71" s="154"/>
      <c r="M71" s="154"/>
      <c r="N71" s="154"/>
      <c r="O71" s="154"/>
      <c r="P71" s="154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8" t="s">
        <v>18</v>
      </c>
      <c r="C72" s="3"/>
      <c r="D72" s="3"/>
      <c r="E72" s="13"/>
      <c r="F72" s="13"/>
      <c r="G72" s="13"/>
      <c r="H72" s="154"/>
      <c r="I72" s="154"/>
      <c r="J72" s="154"/>
      <c r="K72" s="154"/>
      <c r="L72" s="154"/>
      <c r="M72" s="154"/>
      <c r="N72" s="154"/>
      <c r="O72" s="154"/>
      <c r="P72" s="154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4"/>
      <c r="I73" s="154"/>
      <c r="J73" s="154"/>
      <c r="K73" s="154"/>
      <c r="L73" s="154"/>
      <c r="M73" s="154"/>
      <c r="N73" s="154"/>
      <c r="O73" s="154"/>
      <c r="P73" s="154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4"/>
      <c r="I74" s="154"/>
      <c r="J74" s="154"/>
      <c r="K74" s="154"/>
      <c r="L74" s="154"/>
      <c r="M74" s="154"/>
      <c r="N74" s="154"/>
      <c r="O74" s="154"/>
      <c r="P74" s="154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0" t="s">
        <v>61</v>
      </c>
      <c r="C75" s="165"/>
      <c r="D75" s="165"/>
      <c r="E75" s="13"/>
      <c r="F75" s="13"/>
      <c r="G75" s="13"/>
      <c r="H75" s="154"/>
      <c r="I75" s="154"/>
      <c r="J75" s="154"/>
      <c r="K75" s="154"/>
      <c r="L75" s="154"/>
      <c r="M75" s="154"/>
      <c r="N75" s="154"/>
      <c r="O75" s="154"/>
      <c r="P75" s="154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1" t="s">
        <v>69</v>
      </c>
      <c r="C76" s="128" t="s">
        <v>70</v>
      </c>
      <c r="D76" s="128" t="s">
        <v>71</v>
      </c>
      <c r="E76" s="156"/>
      <c r="F76" s="156" t="s">
        <v>72</v>
      </c>
      <c r="G76" s="156" t="s">
        <v>73</v>
      </c>
      <c r="H76" s="157" t="s">
        <v>74</v>
      </c>
      <c r="I76" s="157" t="s">
        <v>75</v>
      </c>
      <c r="J76" s="157"/>
      <c r="K76" s="157"/>
      <c r="L76" s="157"/>
      <c r="M76" s="157"/>
      <c r="N76" s="157"/>
      <c r="O76" s="157"/>
      <c r="P76" s="157" t="s">
        <v>76</v>
      </c>
      <c r="Q76" s="158"/>
      <c r="R76" s="158"/>
      <c r="S76" s="128" t="s">
        <v>77</v>
      </c>
      <c r="T76" s="159"/>
      <c r="U76" s="159"/>
      <c r="V76" s="128" t="s">
        <v>78</v>
      </c>
      <c r="W76" s="52"/>
    </row>
    <row r="77" spans="1:26" x14ac:dyDescent="0.3">
      <c r="A77" s="9"/>
      <c r="B77" s="202"/>
      <c r="C77" s="170"/>
      <c r="D77" s="321" t="s">
        <v>62</v>
      </c>
      <c r="E77" s="321"/>
      <c r="F77" s="135"/>
      <c r="G77" s="171"/>
      <c r="H77" s="135"/>
      <c r="I77" s="135"/>
      <c r="J77" s="136"/>
      <c r="K77" s="136"/>
      <c r="L77" s="136"/>
      <c r="M77" s="136"/>
      <c r="N77" s="136"/>
      <c r="O77" s="136"/>
      <c r="P77" s="136"/>
      <c r="Q77" s="134"/>
      <c r="R77" s="134"/>
      <c r="S77" s="134"/>
      <c r="T77" s="134"/>
      <c r="U77" s="134"/>
      <c r="V77" s="188"/>
      <c r="W77" s="207"/>
      <c r="X77" s="138"/>
      <c r="Y77" s="138"/>
      <c r="Z77" s="138"/>
    </row>
    <row r="78" spans="1:26" x14ac:dyDescent="0.3">
      <c r="A78" s="9"/>
      <c r="B78" s="203"/>
      <c r="C78" s="173">
        <v>1</v>
      </c>
      <c r="D78" s="316" t="s">
        <v>63</v>
      </c>
      <c r="E78" s="316"/>
      <c r="F78" s="139"/>
      <c r="G78" s="172"/>
      <c r="H78" s="139"/>
      <c r="I78" s="139"/>
      <c r="J78" s="140"/>
      <c r="K78" s="140"/>
      <c r="L78" s="140"/>
      <c r="M78" s="140"/>
      <c r="N78" s="140"/>
      <c r="O78" s="140"/>
      <c r="P78" s="140"/>
      <c r="Q78" s="9"/>
      <c r="R78" s="9"/>
      <c r="S78" s="9"/>
      <c r="T78" s="9"/>
      <c r="U78" s="9"/>
      <c r="V78" s="189"/>
      <c r="W78" s="207"/>
      <c r="X78" s="138"/>
      <c r="Y78" s="138"/>
      <c r="Z78" s="138"/>
    </row>
    <row r="79" spans="1:26" ht="34.950000000000003" customHeight="1" x14ac:dyDescent="0.3">
      <c r="A79" s="180"/>
      <c r="B79" s="204">
        <v>1</v>
      </c>
      <c r="C79" s="181" t="s">
        <v>83</v>
      </c>
      <c r="D79" s="315" t="s">
        <v>84</v>
      </c>
      <c r="E79" s="315"/>
      <c r="F79" s="175" t="s">
        <v>85</v>
      </c>
      <c r="G79" s="176">
        <v>1565.33</v>
      </c>
      <c r="H79" s="175"/>
      <c r="I79" s="175">
        <f>ROUND(G79*(H79),2)</f>
        <v>0</v>
      </c>
      <c r="J79" s="177">
        <f>ROUND(G79*(N79),2)</f>
        <v>3882.02</v>
      </c>
      <c r="K79" s="178">
        <f>ROUND(G79*(O79),2)</f>
        <v>0</v>
      </c>
      <c r="L79" s="178"/>
      <c r="M79" s="178">
        <f>ROUND(G79*(H79),2)</f>
        <v>0</v>
      </c>
      <c r="N79" s="178">
        <v>2.48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0"/>
      <c r="W79" s="52"/>
      <c r="Z79">
        <v>0</v>
      </c>
    </row>
    <row r="80" spans="1:26" x14ac:dyDescent="0.3">
      <c r="A80" s="9"/>
      <c r="B80" s="203"/>
      <c r="C80" s="173">
        <v>1</v>
      </c>
      <c r="D80" s="316" t="s">
        <v>63</v>
      </c>
      <c r="E80" s="316"/>
      <c r="F80" s="139"/>
      <c r="G80" s="172"/>
      <c r="H80" s="139"/>
      <c r="I80" s="141">
        <f>ROUND((SUM(I78:I79))/1,2)</f>
        <v>0</v>
      </c>
      <c r="J80" s="140"/>
      <c r="K80" s="140"/>
      <c r="L80" s="140">
        <f>ROUND((SUM(L78:L79))/1,2)</f>
        <v>0</v>
      </c>
      <c r="M80" s="140">
        <f>ROUND((SUM(M78:M79))/1,2)</f>
        <v>0</v>
      </c>
      <c r="N80" s="140"/>
      <c r="O80" s="140"/>
      <c r="P80" s="140"/>
      <c r="Q80" s="9"/>
      <c r="R80" s="9"/>
      <c r="S80" s="9">
        <f>ROUND((SUM(S78:S79))/1,2)</f>
        <v>0</v>
      </c>
      <c r="T80" s="9"/>
      <c r="U80" s="9"/>
      <c r="V80" s="191">
        <f>ROUND((SUM(V78:V79))/1,2)</f>
        <v>0</v>
      </c>
      <c r="W80" s="207"/>
      <c r="X80" s="138"/>
      <c r="Y80" s="138"/>
      <c r="Z80" s="138"/>
    </row>
    <row r="81" spans="1:26" x14ac:dyDescent="0.3">
      <c r="A81" s="1"/>
      <c r="B81" s="199"/>
      <c r="C81" s="1"/>
      <c r="D81" s="1"/>
      <c r="E81" s="132"/>
      <c r="F81" s="132"/>
      <c r="G81" s="166"/>
      <c r="H81" s="132"/>
      <c r="I81" s="132"/>
      <c r="J81" s="133"/>
      <c r="K81" s="133"/>
      <c r="L81" s="133"/>
      <c r="M81" s="133"/>
      <c r="N81" s="133"/>
      <c r="O81" s="133"/>
      <c r="P81" s="133"/>
      <c r="Q81" s="1"/>
      <c r="R81" s="1"/>
      <c r="S81" s="1"/>
      <c r="T81" s="1"/>
      <c r="U81" s="1"/>
      <c r="V81" s="192"/>
      <c r="W81" s="52"/>
    </row>
    <row r="82" spans="1:26" x14ac:dyDescent="0.3">
      <c r="A82" s="9"/>
      <c r="B82" s="203"/>
      <c r="C82" s="173">
        <v>5</v>
      </c>
      <c r="D82" s="316" t="s">
        <v>64</v>
      </c>
      <c r="E82" s="316"/>
      <c r="F82" s="139"/>
      <c r="G82" s="172"/>
      <c r="H82" s="139"/>
      <c r="I82" s="139"/>
      <c r="J82" s="140"/>
      <c r="K82" s="140"/>
      <c r="L82" s="140"/>
      <c r="M82" s="140"/>
      <c r="N82" s="140"/>
      <c r="O82" s="140"/>
      <c r="P82" s="140"/>
      <c r="Q82" s="9"/>
      <c r="R82" s="9"/>
      <c r="S82" s="9"/>
      <c r="T82" s="9"/>
      <c r="U82" s="9"/>
      <c r="V82" s="189"/>
      <c r="W82" s="207"/>
      <c r="X82" s="138"/>
      <c r="Y82" s="138"/>
      <c r="Z82" s="138"/>
    </row>
    <row r="83" spans="1:26" ht="25.05" customHeight="1" x14ac:dyDescent="0.3">
      <c r="A83" s="180"/>
      <c r="B83" s="204">
        <v>2</v>
      </c>
      <c r="C83" s="181" t="s">
        <v>86</v>
      </c>
      <c r="D83" s="315" t="s">
        <v>87</v>
      </c>
      <c r="E83" s="315"/>
      <c r="F83" s="175" t="s">
        <v>85</v>
      </c>
      <c r="G83" s="176">
        <v>1255.1600000000001</v>
      </c>
      <c r="H83" s="175"/>
      <c r="I83" s="175">
        <f>ROUND(G83*(H83),2)</f>
        <v>0</v>
      </c>
      <c r="J83" s="177">
        <f>ROUND(G83*(N83),2)</f>
        <v>18237.47</v>
      </c>
      <c r="K83" s="178">
        <f>ROUND(G83*(O83),2)</f>
        <v>0</v>
      </c>
      <c r="L83" s="178"/>
      <c r="M83" s="178">
        <f>ROUND(G83*(H83),2)</f>
        <v>0</v>
      </c>
      <c r="N83" s="178">
        <v>14.53</v>
      </c>
      <c r="O83" s="178"/>
      <c r="P83" s="182"/>
      <c r="Q83" s="182"/>
      <c r="R83" s="182"/>
      <c r="S83" s="179">
        <f>ROUND(G83*(P83),3)</f>
        <v>0</v>
      </c>
      <c r="T83" s="179"/>
      <c r="U83" s="179"/>
      <c r="V83" s="190"/>
      <c r="W83" s="52"/>
      <c r="Z83">
        <v>0</v>
      </c>
    </row>
    <row r="84" spans="1:26" ht="25.05" customHeight="1" x14ac:dyDescent="0.3">
      <c r="A84" s="180"/>
      <c r="B84" s="204">
        <v>3</v>
      </c>
      <c r="C84" s="181" t="s">
        <v>88</v>
      </c>
      <c r="D84" s="315" t="s">
        <v>89</v>
      </c>
      <c r="E84" s="315"/>
      <c r="F84" s="175" t="s">
        <v>85</v>
      </c>
      <c r="G84" s="176">
        <v>1255.1600000000001</v>
      </c>
      <c r="H84" s="175"/>
      <c r="I84" s="175">
        <f>ROUND(G84*(H84),2)</f>
        <v>0</v>
      </c>
      <c r="J84" s="177">
        <f>ROUND(G84*(N84),2)</f>
        <v>564.82000000000005</v>
      </c>
      <c r="K84" s="178">
        <f>ROUND(G84*(O84),2)</f>
        <v>0</v>
      </c>
      <c r="L84" s="178"/>
      <c r="M84" s="178">
        <f>ROUND(G84*(H84),2)</f>
        <v>0</v>
      </c>
      <c r="N84" s="178">
        <v>0.45</v>
      </c>
      <c r="O84" s="178"/>
      <c r="P84" s="182"/>
      <c r="Q84" s="182"/>
      <c r="R84" s="182"/>
      <c r="S84" s="179">
        <f>ROUND(G84*(P84),3)</f>
        <v>0</v>
      </c>
      <c r="T84" s="179"/>
      <c r="U84" s="179"/>
      <c r="V84" s="190"/>
      <c r="W84" s="52"/>
      <c r="Z84">
        <v>0</v>
      </c>
    </row>
    <row r="85" spans="1:26" ht="28.2" customHeight="1" x14ac:dyDescent="0.3">
      <c r="A85" s="180"/>
      <c r="B85" s="204">
        <v>4</v>
      </c>
      <c r="C85" s="181" t="s">
        <v>90</v>
      </c>
      <c r="D85" s="315" t="s">
        <v>91</v>
      </c>
      <c r="E85" s="315"/>
      <c r="F85" s="175" t="s">
        <v>85</v>
      </c>
      <c r="G85" s="176">
        <v>1255.1600000000001</v>
      </c>
      <c r="H85" s="175"/>
      <c r="I85" s="175">
        <f>ROUND(G85*(H85),2)</f>
        <v>0</v>
      </c>
      <c r="J85" s="177">
        <f>ROUND(G85*(N85),2)</f>
        <v>13405.11</v>
      </c>
      <c r="K85" s="178">
        <f>ROUND(G85*(O85),2)</f>
        <v>0</v>
      </c>
      <c r="L85" s="178"/>
      <c r="M85" s="178">
        <f>ROUND(G85*(H85),2)</f>
        <v>0</v>
      </c>
      <c r="N85" s="178">
        <v>10.68</v>
      </c>
      <c r="O85" s="178"/>
      <c r="P85" s="182"/>
      <c r="Q85" s="182"/>
      <c r="R85" s="182"/>
      <c r="S85" s="179">
        <f>ROUND(G85*(P85),3)</f>
        <v>0</v>
      </c>
      <c r="T85" s="179"/>
      <c r="U85" s="179"/>
      <c r="V85" s="190"/>
      <c r="W85" s="52"/>
      <c r="Z85">
        <v>0</v>
      </c>
    </row>
    <row r="86" spans="1:26" x14ac:dyDescent="0.3">
      <c r="A86" s="9"/>
      <c r="B86" s="203"/>
      <c r="C86" s="173">
        <v>5</v>
      </c>
      <c r="D86" s="316" t="s">
        <v>64</v>
      </c>
      <c r="E86" s="316"/>
      <c r="F86" s="139"/>
      <c r="G86" s="172"/>
      <c r="H86" s="139"/>
      <c r="I86" s="141">
        <f>ROUND((SUM(I82:I85))/1,2)</f>
        <v>0</v>
      </c>
      <c r="J86" s="140"/>
      <c r="K86" s="140"/>
      <c r="L86" s="140">
        <f>ROUND((SUM(L82:L85))/1,2)</f>
        <v>0</v>
      </c>
      <c r="M86" s="140">
        <f>ROUND((SUM(M82:M85))/1,2)</f>
        <v>0</v>
      </c>
      <c r="N86" s="140"/>
      <c r="O86" s="140"/>
      <c r="P86" s="140"/>
      <c r="Q86" s="9"/>
      <c r="R86" s="9"/>
      <c r="S86" s="9">
        <f>ROUND((SUM(S82:S85))/1,2)</f>
        <v>0</v>
      </c>
      <c r="T86" s="9"/>
      <c r="U86" s="9"/>
      <c r="V86" s="191">
        <f>ROUND((SUM(V82:V85))/1,2)</f>
        <v>0</v>
      </c>
      <c r="W86" s="207"/>
      <c r="X86" s="138"/>
      <c r="Y86" s="138"/>
      <c r="Z86" s="138"/>
    </row>
    <row r="87" spans="1:26" x14ac:dyDescent="0.3">
      <c r="A87" s="1"/>
      <c r="B87" s="199"/>
      <c r="C87" s="1"/>
      <c r="D87" s="1"/>
      <c r="E87" s="132"/>
      <c r="F87" s="132"/>
      <c r="G87" s="166"/>
      <c r="H87" s="132"/>
      <c r="I87" s="132"/>
      <c r="J87" s="133"/>
      <c r="K87" s="133"/>
      <c r="L87" s="133"/>
      <c r="M87" s="133"/>
      <c r="N87" s="133"/>
      <c r="O87" s="133"/>
      <c r="P87" s="133"/>
      <c r="Q87" s="1"/>
      <c r="R87" s="1"/>
      <c r="S87" s="1"/>
      <c r="T87" s="1"/>
      <c r="U87" s="1"/>
      <c r="V87" s="192"/>
      <c r="W87" s="52"/>
    </row>
    <row r="88" spans="1:26" x14ac:dyDescent="0.3">
      <c r="A88" s="9"/>
      <c r="B88" s="203"/>
      <c r="C88" s="173">
        <v>9</v>
      </c>
      <c r="D88" s="316" t="s">
        <v>65</v>
      </c>
      <c r="E88" s="316"/>
      <c r="F88" s="139"/>
      <c r="G88" s="172"/>
      <c r="H88" s="139"/>
      <c r="I88" s="139"/>
      <c r="J88" s="140"/>
      <c r="K88" s="140"/>
      <c r="L88" s="140"/>
      <c r="M88" s="140"/>
      <c r="N88" s="140"/>
      <c r="O88" s="140"/>
      <c r="P88" s="140"/>
      <c r="Q88" s="9"/>
      <c r="R88" s="9"/>
      <c r="S88" s="9"/>
      <c r="T88" s="9"/>
      <c r="U88" s="9"/>
      <c r="V88" s="189"/>
      <c r="W88" s="207"/>
      <c r="X88" s="138"/>
      <c r="Y88" s="138"/>
      <c r="Z88" s="138"/>
    </row>
    <row r="89" spans="1:26" ht="25.05" customHeight="1" x14ac:dyDescent="0.3">
      <c r="A89" s="180"/>
      <c r="B89" s="204">
        <v>5</v>
      </c>
      <c r="C89" s="181" t="s">
        <v>92</v>
      </c>
      <c r="D89" s="315" t="s">
        <v>93</v>
      </c>
      <c r="E89" s="315"/>
      <c r="F89" s="175" t="s">
        <v>94</v>
      </c>
      <c r="G89" s="176">
        <v>237.93</v>
      </c>
      <c r="H89" s="175"/>
      <c r="I89" s="175">
        <f>ROUND(G89*(H89),2)</f>
        <v>0</v>
      </c>
      <c r="J89" s="177">
        <f>ROUND(G89*(N89),2)</f>
        <v>454.45</v>
      </c>
      <c r="K89" s="178">
        <f>ROUND(G89*(O89),2)</f>
        <v>0</v>
      </c>
      <c r="L89" s="178"/>
      <c r="M89" s="178">
        <f>ROUND(G89*(H89),2)</f>
        <v>0</v>
      </c>
      <c r="N89" s="178">
        <v>1.9100000000000001</v>
      </c>
      <c r="O89" s="178"/>
      <c r="P89" s="182"/>
      <c r="Q89" s="182"/>
      <c r="R89" s="182"/>
      <c r="S89" s="179">
        <f>ROUND(G89*(P89),3)</f>
        <v>0</v>
      </c>
      <c r="T89" s="179"/>
      <c r="U89" s="179"/>
      <c r="V89" s="190"/>
      <c r="W89" s="52"/>
      <c r="Z89">
        <v>0</v>
      </c>
    </row>
    <row r="90" spans="1:26" ht="25.05" customHeight="1" x14ac:dyDescent="0.3">
      <c r="A90" s="180"/>
      <c r="B90" s="204">
        <v>6</v>
      </c>
      <c r="C90" s="181" t="s">
        <v>95</v>
      </c>
      <c r="D90" s="315" t="s">
        <v>96</v>
      </c>
      <c r="E90" s="315"/>
      <c r="F90" s="175" t="s">
        <v>94</v>
      </c>
      <c r="G90" s="176">
        <v>2617.232</v>
      </c>
      <c r="H90" s="175"/>
      <c r="I90" s="175">
        <f>ROUND(G90*(H90),2)</f>
        <v>0</v>
      </c>
      <c r="J90" s="177">
        <f>ROUND(G90*(N90),2)</f>
        <v>1073.07</v>
      </c>
      <c r="K90" s="178">
        <f>ROUND(G90*(O90),2)</f>
        <v>0</v>
      </c>
      <c r="L90" s="178"/>
      <c r="M90" s="178">
        <f>ROUND(G90*(H90),2)</f>
        <v>0</v>
      </c>
      <c r="N90" s="178">
        <v>0.41</v>
      </c>
      <c r="O90" s="178"/>
      <c r="P90" s="182"/>
      <c r="Q90" s="182"/>
      <c r="R90" s="182"/>
      <c r="S90" s="179">
        <f>ROUND(G90*(P90),3)</f>
        <v>0</v>
      </c>
      <c r="T90" s="179"/>
      <c r="U90" s="179"/>
      <c r="V90" s="190"/>
      <c r="W90" s="52"/>
      <c r="Z90">
        <v>0</v>
      </c>
    </row>
    <row r="91" spans="1:26" ht="25.05" customHeight="1" x14ac:dyDescent="0.3">
      <c r="A91" s="180"/>
      <c r="B91" s="204">
        <v>7</v>
      </c>
      <c r="C91" s="181" t="s">
        <v>97</v>
      </c>
      <c r="D91" s="315" t="s">
        <v>98</v>
      </c>
      <c r="E91" s="315"/>
      <c r="F91" s="175" t="s">
        <v>94</v>
      </c>
      <c r="G91" s="176">
        <v>237.93</v>
      </c>
      <c r="H91" s="175"/>
      <c r="I91" s="175">
        <f>ROUND(G91*(H91),2)</f>
        <v>0</v>
      </c>
      <c r="J91" s="177">
        <f>ROUND(G91*(N91),2)</f>
        <v>6126.7</v>
      </c>
      <c r="K91" s="178">
        <f>ROUND(G91*(O91),2)</f>
        <v>0</v>
      </c>
      <c r="L91" s="178"/>
      <c r="M91" s="178">
        <f>ROUND(G91*(H91),2)</f>
        <v>0</v>
      </c>
      <c r="N91" s="178">
        <v>25.75</v>
      </c>
      <c r="O91" s="178"/>
      <c r="P91" s="182"/>
      <c r="Q91" s="182"/>
      <c r="R91" s="182"/>
      <c r="S91" s="179">
        <f>ROUND(G91*(P91),3)</f>
        <v>0</v>
      </c>
      <c r="T91" s="179"/>
      <c r="U91" s="179"/>
      <c r="V91" s="190"/>
      <c r="W91" s="52"/>
      <c r="Z91">
        <v>0</v>
      </c>
    </row>
    <row r="92" spans="1:26" x14ac:dyDescent="0.3">
      <c r="A92" s="9"/>
      <c r="B92" s="203"/>
      <c r="C92" s="173">
        <v>9</v>
      </c>
      <c r="D92" s="316" t="s">
        <v>65</v>
      </c>
      <c r="E92" s="316"/>
      <c r="F92" s="139"/>
      <c r="G92" s="172"/>
      <c r="H92" s="139"/>
      <c r="I92" s="141">
        <f>ROUND((SUM(I88:I91))/1,2)</f>
        <v>0</v>
      </c>
      <c r="J92" s="140"/>
      <c r="K92" s="140"/>
      <c r="L92" s="140">
        <f>ROUND((SUM(L88:L91))/1,2)</f>
        <v>0</v>
      </c>
      <c r="M92" s="140">
        <f>ROUND((SUM(M88:M91))/1,2)</f>
        <v>0</v>
      </c>
      <c r="N92" s="140"/>
      <c r="O92" s="140"/>
      <c r="P92" s="140"/>
      <c r="Q92" s="9"/>
      <c r="R92" s="9"/>
      <c r="S92" s="9">
        <f>ROUND((SUM(S88:S91))/1,2)</f>
        <v>0</v>
      </c>
      <c r="T92" s="9"/>
      <c r="U92" s="9"/>
      <c r="V92" s="191">
        <f>ROUND((SUM(V88:V91))/1,2)</f>
        <v>0</v>
      </c>
      <c r="W92" s="207"/>
      <c r="X92" s="138"/>
      <c r="Y92" s="138"/>
      <c r="Z92" s="138"/>
    </row>
    <row r="93" spans="1:26" x14ac:dyDescent="0.3">
      <c r="A93" s="1"/>
      <c r="B93" s="199"/>
      <c r="C93" s="1"/>
      <c r="D93" s="1"/>
      <c r="E93" s="132"/>
      <c r="F93" s="132"/>
      <c r="G93" s="166"/>
      <c r="H93" s="132"/>
      <c r="I93" s="132"/>
      <c r="J93" s="133"/>
      <c r="K93" s="133"/>
      <c r="L93" s="133"/>
      <c r="M93" s="133"/>
      <c r="N93" s="133"/>
      <c r="O93" s="133"/>
      <c r="P93" s="133"/>
      <c r="Q93" s="1"/>
      <c r="R93" s="1"/>
      <c r="S93" s="1"/>
      <c r="T93" s="1"/>
      <c r="U93" s="1"/>
      <c r="V93" s="192"/>
      <c r="W93" s="52"/>
    </row>
    <row r="94" spans="1:26" x14ac:dyDescent="0.3">
      <c r="A94" s="9"/>
      <c r="B94" s="203"/>
      <c r="C94" s="173">
        <v>99</v>
      </c>
      <c r="D94" s="316" t="s">
        <v>66</v>
      </c>
      <c r="E94" s="316"/>
      <c r="F94" s="139"/>
      <c r="G94" s="172"/>
      <c r="H94" s="139"/>
      <c r="I94" s="139"/>
      <c r="J94" s="140"/>
      <c r="K94" s="140"/>
      <c r="L94" s="140"/>
      <c r="M94" s="140"/>
      <c r="N94" s="140"/>
      <c r="O94" s="140"/>
      <c r="P94" s="140"/>
      <c r="Q94" s="9"/>
      <c r="R94" s="9"/>
      <c r="S94" s="9"/>
      <c r="T94" s="9"/>
      <c r="U94" s="9"/>
      <c r="V94" s="189"/>
      <c r="W94" s="207"/>
      <c r="X94" s="138"/>
      <c r="Y94" s="138"/>
      <c r="Z94" s="138"/>
    </row>
    <row r="95" spans="1:26" ht="25.05" customHeight="1" x14ac:dyDescent="0.3">
      <c r="A95" s="180"/>
      <c r="B95" s="204">
        <v>8</v>
      </c>
      <c r="C95" s="181" t="s">
        <v>99</v>
      </c>
      <c r="D95" s="315" t="s">
        <v>100</v>
      </c>
      <c r="E95" s="315"/>
      <c r="F95" s="175" t="s">
        <v>94</v>
      </c>
      <c r="G95" s="176">
        <v>329.714</v>
      </c>
      <c r="H95" s="175"/>
      <c r="I95" s="175">
        <f>ROUND(G95*(H95),2)</f>
        <v>0</v>
      </c>
      <c r="J95" s="177">
        <f>ROUND(G95*(N95),2)</f>
        <v>807.8</v>
      </c>
      <c r="K95" s="178">
        <f>ROUND(G95*(O95),2)</f>
        <v>0</v>
      </c>
      <c r="L95" s="178"/>
      <c r="M95" s="178">
        <f>ROUND(G95*(H95),2)</f>
        <v>0</v>
      </c>
      <c r="N95" s="178">
        <v>2.4500000000000002</v>
      </c>
      <c r="O95" s="178"/>
      <c r="P95" s="182"/>
      <c r="Q95" s="182"/>
      <c r="R95" s="182"/>
      <c r="S95" s="179">
        <f>ROUND(G95*(P95),3)</f>
        <v>0</v>
      </c>
      <c r="T95" s="179"/>
      <c r="U95" s="179"/>
      <c r="V95" s="190"/>
      <c r="W95" s="52"/>
      <c r="Z95">
        <v>0</v>
      </c>
    </row>
    <row r="96" spans="1:26" x14ac:dyDescent="0.3">
      <c r="A96" s="9"/>
      <c r="B96" s="203"/>
      <c r="C96" s="173">
        <v>99</v>
      </c>
      <c r="D96" s="316" t="s">
        <v>66</v>
      </c>
      <c r="E96" s="316"/>
      <c r="F96" s="139"/>
      <c r="G96" s="172"/>
      <c r="H96" s="139"/>
      <c r="I96" s="141">
        <f>ROUND((SUM(I94:I95))/1,2)</f>
        <v>0</v>
      </c>
      <c r="J96" s="140"/>
      <c r="K96" s="140"/>
      <c r="L96" s="140">
        <f>ROUND((SUM(L94:L95))/1,2)</f>
        <v>0</v>
      </c>
      <c r="M96" s="140">
        <f>ROUND((SUM(M94:M95))/1,2)</f>
        <v>0</v>
      </c>
      <c r="N96" s="140"/>
      <c r="O96" s="140"/>
      <c r="P96" s="183"/>
      <c r="Q96" s="1"/>
      <c r="R96" s="1"/>
      <c r="S96" s="183">
        <f>ROUND((SUM(S94:S95))/1,2)</f>
        <v>0</v>
      </c>
      <c r="T96" s="2"/>
      <c r="U96" s="2"/>
      <c r="V96" s="191">
        <f>ROUND((SUM(V94:V95))/1,2)</f>
        <v>0</v>
      </c>
      <c r="W96" s="52"/>
    </row>
    <row r="97" spans="1:26" x14ac:dyDescent="0.3">
      <c r="A97" s="1"/>
      <c r="B97" s="199"/>
      <c r="C97" s="1"/>
      <c r="D97" s="1"/>
      <c r="E97" s="132"/>
      <c r="F97" s="132"/>
      <c r="G97" s="166"/>
      <c r="H97" s="132"/>
      <c r="I97" s="132"/>
      <c r="J97" s="133"/>
      <c r="K97" s="133"/>
      <c r="L97" s="133"/>
      <c r="M97" s="133"/>
      <c r="N97" s="133"/>
      <c r="O97" s="133"/>
      <c r="P97" s="133"/>
      <c r="Q97" s="1"/>
      <c r="R97" s="1"/>
      <c r="S97" s="1"/>
      <c r="T97" s="1"/>
      <c r="U97" s="1"/>
      <c r="V97" s="192"/>
      <c r="W97" s="52"/>
    </row>
    <row r="98" spans="1:26" x14ac:dyDescent="0.3">
      <c r="A98" s="9"/>
      <c r="B98" s="203"/>
      <c r="C98" s="9"/>
      <c r="D98" s="317" t="s">
        <v>62</v>
      </c>
      <c r="E98" s="317"/>
      <c r="F98" s="139"/>
      <c r="G98" s="172"/>
      <c r="H98" s="139"/>
      <c r="I98" s="141">
        <f>ROUND((SUM(I77:I97))/2,2)</f>
        <v>0</v>
      </c>
      <c r="J98" s="140"/>
      <c r="K98" s="140"/>
      <c r="L98" s="140">
        <f>ROUND((SUM(L77:L97))/2,2)</f>
        <v>0</v>
      </c>
      <c r="M98" s="140">
        <f>ROUND((SUM(M77:M97))/2,2)</f>
        <v>0</v>
      </c>
      <c r="N98" s="140"/>
      <c r="O98" s="140"/>
      <c r="P98" s="183"/>
      <c r="Q98" s="1"/>
      <c r="R98" s="1"/>
      <c r="S98" s="183">
        <f>ROUND((SUM(S77:S97))/2,2)</f>
        <v>0</v>
      </c>
      <c r="T98" s="1"/>
      <c r="U98" s="1"/>
      <c r="V98" s="191">
        <f>ROUND((SUM(V77:V97))/2,2)</f>
        <v>0</v>
      </c>
      <c r="W98" s="52"/>
    </row>
    <row r="99" spans="1:26" x14ac:dyDescent="0.3">
      <c r="A99" s="1"/>
      <c r="B99" s="205"/>
      <c r="C99" s="184"/>
      <c r="D99" s="314" t="s">
        <v>67</v>
      </c>
      <c r="E99" s="314"/>
      <c r="F99" s="185"/>
      <c r="G99" s="186"/>
      <c r="H99" s="185"/>
      <c r="I99" s="185">
        <f>ROUND((SUM(I77:I98))/3,2)</f>
        <v>0</v>
      </c>
      <c r="J99" s="187"/>
      <c r="K99" s="187">
        <f>ROUND((SUM(K77:K98))/3,2)</f>
        <v>0</v>
      </c>
      <c r="L99" s="187">
        <f>ROUND((SUM(L77:L98))/3,2)</f>
        <v>0</v>
      </c>
      <c r="M99" s="187">
        <f>ROUND((SUM(M77:M98))/3,2)</f>
        <v>0</v>
      </c>
      <c r="N99" s="187"/>
      <c r="O99" s="187"/>
      <c r="P99" s="186"/>
      <c r="Q99" s="184"/>
      <c r="R99" s="184"/>
      <c r="S99" s="186">
        <f>ROUND((SUM(S77:S98))/3,2)</f>
        <v>0</v>
      </c>
      <c r="T99" s="184"/>
      <c r="U99" s="184"/>
      <c r="V99" s="193">
        <f>ROUND((SUM(V77:V98))/3,2)</f>
        <v>0</v>
      </c>
      <c r="W99" s="52"/>
      <c r="Z99">
        <f>(SUM(Z77:Z98))</f>
        <v>0</v>
      </c>
    </row>
  </sheetData>
  <mergeCells count="66">
    <mergeCell ref="B9:H9"/>
    <mergeCell ref="B1:C1"/>
    <mergeCell ref="E1:F1"/>
    <mergeCell ref="B2:V2"/>
    <mergeCell ref="B3:V3"/>
    <mergeCell ref="B7:H7"/>
    <mergeCell ref="H1:I1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90:E90"/>
    <mergeCell ref="D77:E77"/>
    <mergeCell ref="D78:E78"/>
    <mergeCell ref="D79:E79"/>
    <mergeCell ref="D80:E80"/>
    <mergeCell ref="D82:E82"/>
    <mergeCell ref="D83:E83"/>
    <mergeCell ref="D84:E84"/>
    <mergeCell ref="D85:E85"/>
    <mergeCell ref="D86:E86"/>
    <mergeCell ref="D88:E88"/>
    <mergeCell ref="D89:E89"/>
    <mergeCell ref="F31:G31"/>
    <mergeCell ref="B70:E70"/>
    <mergeCell ref="B69:E69"/>
    <mergeCell ref="D99:E99"/>
    <mergeCell ref="D91:E91"/>
    <mergeCell ref="D92:E92"/>
    <mergeCell ref="D94:E94"/>
    <mergeCell ref="D95:E95"/>
    <mergeCell ref="D96:E96"/>
    <mergeCell ref="D98:E98"/>
  </mergeCells>
  <hyperlinks>
    <hyperlink ref="B1:C1" location="A2:A2" tooltip="Klikni na prechod ku Kryciemu listu..." display="Krycí list rozpočtu" xr:uid="{C8902D39-D024-4B44-A553-341E63B6D64B}"/>
    <hyperlink ref="E1:F1" location="A54:A54" tooltip="Klikni na prechod ku rekapitulácii..." display="Rekapitulácia rozpočtu" xr:uid="{58CDD4CE-B41D-4AFF-8D3D-72796445FCF7}"/>
    <hyperlink ref="H1:I1" location="B76:B76" tooltip="Klikni na prechod ku Rozpočet..." display="Rozpočet" xr:uid="{9915A926-0DEA-4116-AC34-F4D6B6F69DBA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DOBUDOVANIE ZÁKLADNEJ TECHNICKEJ INFRAŠTRUKTÚRY V OBCI BYSTRÉ / Ul. Pod Stavencom - Rrekonštrukcia cestnej komunikácie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8CE9-1D1E-4B7A-8E6D-6DE7A70DD2DC}">
  <dimension ref="A1:AA99"/>
  <sheetViews>
    <sheetView workbookViewId="0">
      <pane ySplit="1" topLeftCell="A72" activePane="bottomLeft" state="frozen"/>
      <selection pane="bottomLeft" activeCell="D91" sqref="D91:E9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332031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8" t="s">
        <v>17</v>
      </c>
      <c r="C1" s="379"/>
      <c r="D1" s="11"/>
      <c r="E1" s="380" t="s">
        <v>0</v>
      </c>
      <c r="F1" s="381"/>
      <c r="G1" s="12"/>
      <c r="H1" s="393" t="s">
        <v>68</v>
      </c>
      <c r="I1" s="379"/>
      <c r="J1" s="160"/>
      <c r="K1" s="161"/>
      <c r="L1" s="161"/>
      <c r="M1" s="161"/>
      <c r="N1" s="161"/>
      <c r="O1" s="161"/>
      <c r="P1" s="162"/>
      <c r="Q1" s="111"/>
      <c r="R1" s="111"/>
      <c r="S1" s="111"/>
      <c r="T1" s="111"/>
      <c r="U1" s="111"/>
      <c r="V1" s="111"/>
      <c r="W1" s="52">
        <v>30.126000000000001</v>
      </c>
    </row>
    <row r="2" spans="1:23" ht="34.950000000000003" customHeight="1" x14ac:dyDescent="0.3">
      <c r="A2" s="14"/>
      <c r="B2" s="382" t="s">
        <v>17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4"/>
      <c r="R2" s="384"/>
      <c r="S2" s="384"/>
      <c r="T2" s="384"/>
      <c r="U2" s="384"/>
      <c r="V2" s="385"/>
      <c r="W2" s="52"/>
    </row>
    <row r="3" spans="1:23" ht="18" customHeight="1" x14ac:dyDescent="0.3">
      <c r="A3" s="14"/>
      <c r="B3" s="386" t="s">
        <v>1</v>
      </c>
      <c r="C3" s="387"/>
      <c r="D3" s="387"/>
      <c r="E3" s="387"/>
      <c r="F3" s="387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9"/>
      <c r="W3" s="52"/>
    </row>
    <row r="4" spans="1:23" ht="18" customHeight="1" x14ac:dyDescent="0.3">
      <c r="A4" s="14"/>
      <c r="B4" s="42" t="s">
        <v>101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2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2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2"/>
      <c r="W6" s="52"/>
    </row>
    <row r="7" spans="1:23" ht="19.95" customHeight="1" x14ac:dyDescent="0.3">
      <c r="A7" s="14"/>
      <c r="B7" s="390" t="s">
        <v>25</v>
      </c>
      <c r="C7" s="391"/>
      <c r="D7" s="391"/>
      <c r="E7" s="391"/>
      <c r="F7" s="391"/>
      <c r="G7" s="391"/>
      <c r="H7" s="392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2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2"/>
      <c r="W8" s="52"/>
    </row>
    <row r="9" spans="1:23" ht="19.95" customHeight="1" x14ac:dyDescent="0.3">
      <c r="A9" s="14"/>
      <c r="B9" s="363" t="s">
        <v>26</v>
      </c>
      <c r="C9" s="364"/>
      <c r="D9" s="364"/>
      <c r="E9" s="364"/>
      <c r="F9" s="364"/>
      <c r="G9" s="364"/>
      <c r="H9" s="365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2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2"/>
      <c r="W10" s="52"/>
    </row>
    <row r="11" spans="1:23" ht="19.95" customHeight="1" x14ac:dyDescent="0.3">
      <c r="A11" s="14"/>
      <c r="B11" s="363" t="s">
        <v>27</v>
      </c>
      <c r="C11" s="364"/>
      <c r="D11" s="364"/>
      <c r="E11" s="364"/>
      <c r="F11" s="364"/>
      <c r="G11" s="364"/>
      <c r="H11" s="365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2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2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2"/>
      <c r="W13" s="52"/>
    </row>
    <row r="14" spans="1:23" ht="18" customHeight="1" x14ac:dyDescent="0.3">
      <c r="A14" s="14"/>
      <c r="B14" s="53" t="s">
        <v>6</v>
      </c>
      <c r="C14" s="61" t="s">
        <v>51</v>
      </c>
      <c r="D14" s="60" t="s">
        <v>52</v>
      </c>
      <c r="E14" s="65" t="s">
        <v>53</v>
      </c>
      <c r="F14" s="366" t="s">
        <v>35</v>
      </c>
      <c r="G14" s="367"/>
      <c r="H14" s="368"/>
      <c r="I14" s="31"/>
      <c r="J14" s="24"/>
      <c r="K14" s="25"/>
      <c r="L14" s="25"/>
      <c r="M14" s="25"/>
      <c r="N14" s="25"/>
      <c r="O14" s="73"/>
      <c r="P14" s="81"/>
      <c r="Q14" s="77"/>
      <c r="R14" s="25"/>
      <c r="S14" s="25"/>
      <c r="T14" s="25"/>
      <c r="U14" s="25"/>
      <c r="V14" s="112"/>
      <c r="W14" s="52"/>
    </row>
    <row r="15" spans="1:23" ht="18" customHeight="1" x14ac:dyDescent="0.3">
      <c r="A15" s="14"/>
      <c r="B15" s="54" t="s">
        <v>30</v>
      </c>
      <c r="C15" s="62">
        <f>'SO 15251'!E59</f>
        <v>0</v>
      </c>
      <c r="D15" s="57">
        <f>'SO 15251'!F59</f>
        <v>0</v>
      </c>
      <c r="E15" s="66">
        <f>'SO 15251'!G59</f>
        <v>0</v>
      </c>
      <c r="F15" s="369" t="s">
        <v>36</v>
      </c>
      <c r="G15" s="370"/>
      <c r="H15" s="320"/>
      <c r="I15" s="24"/>
      <c r="J15" s="24"/>
      <c r="K15" s="25"/>
      <c r="L15" s="25"/>
      <c r="M15" s="25"/>
      <c r="N15" s="25"/>
      <c r="O15" s="73"/>
      <c r="P15" s="82">
        <v>0</v>
      </c>
      <c r="Q15" s="77"/>
      <c r="R15" s="25"/>
      <c r="S15" s="25"/>
      <c r="T15" s="25"/>
      <c r="U15" s="25"/>
      <c r="V15" s="112"/>
      <c r="W15" s="52"/>
    </row>
    <row r="16" spans="1:23" ht="18" customHeight="1" x14ac:dyDescent="0.3">
      <c r="A16" s="14"/>
      <c r="B16" s="53" t="s">
        <v>31</v>
      </c>
      <c r="C16" s="91"/>
      <c r="D16" s="92"/>
      <c r="E16" s="93"/>
      <c r="F16" s="371" t="s">
        <v>37</v>
      </c>
      <c r="G16" s="370"/>
      <c r="H16" s="320"/>
      <c r="I16" s="24"/>
      <c r="J16" s="24"/>
      <c r="K16" s="25"/>
      <c r="L16" s="25"/>
      <c r="M16" s="25"/>
      <c r="N16" s="25"/>
      <c r="O16" s="73"/>
      <c r="P16" s="82">
        <f>(SUM(Z76:Z98))</f>
        <v>0</v>
      </c>
      <c r="Q16" s="77"/>
      <c r="R16" s="25"/>
      <c r="S16" s="25"/>
      <c r="T16" s="25"/>
      <c r="U16" s="25"/>
      <c r="V16" s="112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372" t="s">
        <v>38</v>
      </c>
      <c r="G17" s="370"/>
      <c r="H17" s="320"/>
      <c r="I17" s="24"/>
      <c r="J17" s="24"/>
      <c r="K17" s="25"/>
      <c r="L17" s="25"/>
      <c r="M17" s="25"/>
      <c r="N17" s="25"/>
      <c r="O17" s="73"/>
      <c r="P17" s="82">
        <v>0</v>
      </c>
      <c r="Q17" s="77"/>
      <c r="R17" s="25"/>
      <c r="S17" s="25"/>
      <c r="T17" s="25"/>
      <c r="U17" s="25"/>
      <c r="V17" s="112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73"/>
      <c r="G18" s="362"/>
      <c r="H18" s="320"/>
      <c r="I18" s="24"/>
      <c r="J18" s="24"/>
      <c r="K18" s="25"/>
      <c r="L18" s="25"/>
      <c r="M18" s="25"/>
      <c r="N18" s="25"/>
      <c r="O18" s="73"/>
      <c r="P18" s="83"/>
      <c r="Q18" s="77"/>
      <c r="R18" s="25"/>
      <c r="S18" s="25"/>
      <c r="T18" s="25"/>
      <c r="U18" s="25"/>
      <c r="V18" s="112"/>
      <c r="W18" s="52"/>
    </row>
    <row r="19" spans="1:26" ht="18" customHeight="1" x14ac:dyDescent="0.3">
      <c r="A19" s="14"/>
      <c r="B19" s="55" t="s">
        <v>34</v>
      </c>
      <c r="C19" s="64"/>
      <c r="D19" s="59"/>
      <c r="E19" s="68">
        <f>SUM(E15:E18)</f>
        <v>0</v>
      </c>
      <c r="F19" s="374" t="s">
        <v>34</v>
      </c>
      <c r="G19" s="319"/>
      <c r="H19" s="375"/>
      <c r="I19" s="24"/>
      <c r="J19" s="24"/>
      <c r="K19" s="25"/>
      <c r="L19" s="25"/>
      <c r="M19" s="25"/>
      <c r="N19" s="25"/>
      <c r="O19" s="73"/>
      <c r="P19" s="84">
        <f>SUM(P15:P18)</f>
        <v>0</v>
      </c>
      <c r="Q19" s="77"/>
      <c r="R19" s="25"/>
      <c r="S19" s="25"/>
      <c r="T19" s="25"/>
      <c r="U19" s="25"/>
      <c r="V19" s="112"/>
      <c r="W19" s="52"/>
    </row>
    <row r="20" spans="1:26" ht="18" customHeight="1" x14ac:dyDescent="0.3">
      <c r="A20" s="14"/>
      <c r="B20" s="51" t="s">
        <v>44</v>
      </c>
      <c r="C20" s="56"/>
      <c r="D20" s="94"/>
      <c r="E20" s="95"/>
      <c r="F20" s="350" t="s">
        <v>44</v>
      </c>
      <c r="G20" s="376"/>
      <c r="H20" s="368"/>
      <c r="I20" s="31"/>
      <c r="J20" s="24"/>
      <c r="K20" s="25"/>
      <c r="L20" s="25"/>
      <c r="M20" s="25"/>
      <c r="N20" s="25"/>
      <c r="O20" s="73"/>
      <c r="P20" s="83"/>
      <c r="Q20" s="77"/>
      <c r="R20" s="25"/>
      <c r="S20" s="25"/>
      <c r="T20" s="25"/>
      <c r="U20" s="25"/>
      <c r="V20" s="112"/>
      <c r="W20" s="52"/>
    </row>
    <row r="21" spans="1:26" ht="18" customHeight="1" x14ac:dyDescent="0.3">
      <c r="A21" s="14"/>
      <c r="B21" s="48" t="s">
        <v>45</v>
      </c>
      <c r="C21" s="50"/>
      <c r="D21" s="90"/>
      <c r="E21" s="69">
        <f>((E15*U22*0)+(E16*V22*0)+(E17*W22*0))/100</f>
        <v>0</v>
      </c>
      <c r="F21" s="377" t="s">
        <v>48</v>
      </c>
      <c r="G21" s="370"/>
      <c r="H21" s="320"/>
      <c r="I21" s="24"/>
      <c r="J21" s="24"/>
      <c r="K21" s="25"/>
      <c r="L21" s="25"/>
      <c r="M21" s="25"/>
      <c r="N21" s="25"/>
      <c r="O21" s="73"/>
      <c r="P21" s="82">
        <f>((E15*X22*0)+(E16*Y22*0)+(E17*Z22*0))/100</f>
        <v>0</v>
      </c>
      <c r="Q21" s="77"/>
      <c r="R21" s="25"/>
      <c r="S21" s="25"/>
      <c r="T21" s="25"/>
      <c r="U21" s="25"/>
      <c r="V21" s="112"/>
      <c r="W21" s="52"/>
    </row>
    <row r="22" spans="1:26" ht="18" customHeight="1" x14ac:dyDescent="0.3">
      <c r="A22" s="14"/>
      <c r="B22" s="44" t="s">
        <v>46</v>
      </c>
      <c r="C22" s="33"/>
      <c r="D22" s="71"/>
      <c r="E22" s="70">
        <f>((E15*U23*0)+(E16*V23*0)+(E17*W23*0))/100</f>
        <v>0</v>
      </c>
      <c r="F22" s="377" t="s">
        <v>49</v>
      </c>
      <c r="G22" s="370"/>
      <c r="H22" s="320"/>
      <c r="I22" s="24"/>
      <c r="J22" s="24"/>
      <c r="K22" s="25"/>
      <c r="L22" s="25"/>
      <c r="M22" s="25"/>
      <c r="N22" s="25"/>
      <c r="O22" s="73"/>
      <c r="P22" s="82">
        <f>((E15*X23*0)+(E16*Y23*0)+(E17*Z23*0))/100</f>
        <v>0</v>
      </c>
      <c r="Q22" s="77"/>
      <c r="R22" s="25"/>
      <c r="S22" s="25"/>
      <c r="T22" s="25"/>
      <c r="U22" s="25">
        <v>1</v>
      </c>
      <c r="V22" s="113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47</v>
      </c>
      <c r="C23" s="33"/>
      <c r="D23" s="71"/>
      <c r="E23" s="70">
        <f>((E15*U24*0)+(E16*V24*0)+(E17*W24*0))/100</f>
        <v>0</v>
      </c>
      <c r="F23" s="377" t="s">
        <v>50</v>
      </c>
      <c r="G23" s="370"/>
      <c r="H23" s="320"/>
      <c r="I23" s="24"/>
      <c r="J23" s="24"/>
      <c r="K23" s="25"/>
      <c r="L23" s="25"/>
      <c r="M23" s="25"/>
      <c r="N23" s="25"/>
      <c r="O23" s="73"/>
      <c r="P23" s="82">
        <f>((E15*X24*0)+(E16*Y24*0)+(E17*Z24*0))/100</f>
        <v>0</v>
      </c>
      <c r="Q23" s="77"/>
      <c r="R23" s="25"/>
      <c r="S23" s="25"/>
      <c r="T23" s="25"/>
      <c r="U23" s="25">
        <v>1</v>
      </c>
      <c r="V23" s="113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1"/>
      <c r="E24" s="71"/>
      <c r="F24" s="361"/>
      <c r="G24" s="362"/>
      <c r="H24" s="320"/>
      <c r="I24" s="24"/>
      <c r="J24" s="24"/>
      <c r="K24" s="25"/>
      <c r="L24" s="25"/>
      <c r="M24" s="25"/>
      <c r="N24" s="25"/>
      <c r="O24" s="73"/>
      <c r="P24" s="81"/>
      <c r="Q24" s="77"/>
      <c r="R24" s="25"/>
      <c r="S24" s="25"/>
      <c r="T24" s="25"/>
      <c r="U24" s="25">
        <v>1</v>
      </c>
      <c r="V24" s="113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1"/>
      <c r="E25" s="71"/>
      <c r="F25" s="318" t="s">
        <v>34</v>
      </c>
      <c r="G25" s="319"/>
      <c r="H25" s="320"/>
      <c r="I25" s="24"/>
      <c r="J25" s="24"/>
      <c r="K25" s="25"/>
      <c r="L25" s="25"/>
      <c r="M25" s="25"/>
      <c r="N25" s="25"/>
      <c r="O25" s="73"/>
      <c r="P25" s="84">
        <f>SUM(E21:E24)+SUM(P21:P24)</f>
        <v>0</v>
      </c>
      <c r="Q25" s="77"/>
      <c r="R25" s="25"/>
      <c r="S25" s="25"/>
      <c r="T25" s="25"/>
      <c r="U25" s="25"/>
      <c r="V25" s="112"/>
      <c r="W25" s="52"/>
    </row>
    <row r="26" spans="1:26" ht="18" customHeight="1" x14ac:dyDescent="0.3">
      <c r="A26" s="14"/>
      <c r="B26" s="109" t="s">
        <v>56</v>
      </c>
      <c r="C26" s="97"/>
      <c r="D26" s="99"/>
      <c r="E26" s="105"/>
      <c r="F26" s="350" t="s">
        <v>39</v>
      </c>
      <c r="G26" s="351"/>
      <c r="H26" s="352"/>
      <c r="I26" s="22"/>
      <c r="J26" s="22"/>
      <c r="K26" s="23"/>
      <c r="L26" s="23"/>
      <c r="M26" s="23"/>
      <c r="N26" s="23"/>
      <c r="O26" s="74"/>
      <c r="P26" s="85"/>
      <c r="Q26" s="78"/>
      <c r="R26" s="23"/>
      <c r="S26" s="23"/>
      <c r="T26" s="23"/>
      <c r="U26" s="23"/>
      <c r="V26" s="114"/>
      <c r="W26" s="52"/>
    </row>
    <row r="27" spans="1:26" ht="18" customHeight="1" x14ac:dyDescent="0.3">
      <c r="A27" s="14"/>
      <c r="B27" s="40"/>
      <c r="C27" s="35"/>
      <c r="D27" s="72"/>
      <c r="E27" s="106"/>
      <c r="F27" s="353" t="s">
        <v>40</v>
      </c>
      <c r="G27" s="322"/>
      <c r="H27" s="354"/>
      <c r="I27" s="27"/>
      <c r="J27" s="27"/>
      <c r="K27" s="28"/>
      <c r="L27" s="28"/>
      <c r="M27" s="28"/>
      <c r="N27" s="28"/>
      <c r="O27" s="75"/>
      <c r="P27" s="86">
        <f>E19+P19+E25+P25</f>
        <v>0</v>
      </c>
      <c r="Q27" s="79"/>
      <c r="R27" s="28"/>
      <c r="S27" s="28"/>
      <c r="T27" s="28"/>
      <c r="U27" s="28"/>
      <c r="V27" s="115"/>
      <c r="W27" s="52"/>
    </row>
    <row r="28" spans="1:26" ht="18" customHeight="1" x14ac:dyDescent="0.3">
      <c r="A28" s="14"/>
      <c r="B28" s="41"/>
      <c r="C28" s="36"/>
      <c r="D28" s="14"/>
      <c r="E28" s="107"/>
      <c r="F28" s="355" t="s">
        <v>41</v>
      </c>
      <c r="G28" s="356"/>
      <c r="H28" s="208">
        <f>P27-SUM('SO 15251'!K76:'SO 15251'!K98)</f>
        <v>0</v>
      </c>
      <c r="I28" s="20"/>
      <c r="J28" s="20"/>
      <c r="K28" s="21"/>
      <c r="L28" s="21"/>
      <c r="M28" s="21"/>
      <c r="N28" s="21"/>
      <c r="O28" s="76"/>
      <c r="P28" s="87">
        <f>ROUND(((ROUND(H28,2)*20)*1/100),2)</f>
        <v>0</v>
      </c>
      <c r="Q28" s="80"/>
      <c r="R28" s="21"/>
      <c r="S28" s="21"/>
      <c r="T28" s="21"/>
      <c r="U28" s="21"/>
      <c r="V28" s="116"/>
      <c r="W28" s="52"/>
    </row>
    <row r="29" spans="1:26" ht="18" customHeight="1" x14ac:dyDescent="0.3">
      <c r="A29" s="14"/>
      <c r="B29" s="41"/>
      <c r="C29" s="36"/>
      <c r="D29" s="14"/>
      <c r="E29" s="107"/>
      <c r="F29" s="357" t="s">
        <v>42</v>
      </c>
      <c r="G29" s="358"/>
      <c r="H29" s="32">
        <f>SUM('SO 15251'!K76:'SO 15251'!K98)</f>
        <v>0</v>
      </c>
      <c r="I29" s="24"/>
      <c r="J29" s="24"/>
      <c r="K29" s="25"/>
      <c r="L29" s="25"/>
      <c r="M29" s="25"/>
      <c r="N29" s="25"/>
      <c r="O29" s="73"/>
      <c r="P29" s="88">
        <f>ROUND(((ROUND(H29,2)*0)/100),2)</f>
        <v>0</v>
      </c>
      <c r="Q29" s="77"/>
      <c r="R29" s="25"/>
      <c r="S29" s="25"/>
      <c r="T29" s="25"/>
      <c r="U29" s="25"/>
      <c r="V29" s="112"/>
      <c r="W29" s="52"/>
    </row>
    <row r="30" spans="1:26" ht="18" customHeight="1" x14ac:dyDescent="0.3">
      <c r="A30" s="14"/>
      <c r="B30" s="41"/>
      <c r="C30" s="36"/>
      <c r="D30" s="14"/>
      <c r="E30" s="107"/>
      <c r="F30" s="359" t="s">
        <v>43</v>
      </c>
      <c r="G30" s="360"/>
      <c r="H30" s="102"/>
      <c r="I30" s="103"/>
      <c r="J30" s="20"/>
      <c r="K30" s="21"/>
      <c r="L30" s="21"/>
      <c r="M30" s="21"/>
      <c r="N30" s="21"/>
      <c r="O30" s="76"/>
      <c r="P30" s="104">
        <f>SUM(P27:P29)</f>
        <v>0</v>
      </c>
      <c r="Q30" s="77"/>
      <c r="R30" s="25"/>
      <c r="S30" s="25"/>
      <c r="T30" s="25"/>
      <c r="U30" s="25"/>
      <c r="V30" s="112"/>
      <c r="W30" s="52"/>
    </row>
    <row r="31" spans="1:26" ht="18" customHeight="1" x14ac:dyDescent="0.3">
      <c r="A31" s="14"/>
      <c r="B31" s="37"/>
      <c r="C31" s="29"/>
      <c r="D31" s="100"/>
      <c r="E31" s="108"/>
      <c r="F31" s="322"/>
      <c r="G31" s="323"/>
      <c r="H31" s="33"/>
      <c r="I31" s="24"/>
      <c r="J31" s="24"/>
      <c r="K31" s="25"/>
      <c r="L31" s="25"/>
      <c r="M31" s="25"/>
      <c r="N31" s="25"/>
      <c r="O31" s="73"/>
      <c r="P31" s="89"/>
      <c r="Q31" s="77"/>
      <c r="R31" s="25"/>
      <c r="S31" s="25"/>
      <c r="T31" s="25"/>
      <c r="U31" s="25"/>
      <c r="V31" s="112"/>
      <c r="W31" s="52"/>
    </row>
    <row r="32" spans="1:26" ht="18" customHeight="1" x14ac:dyDescent="0.3">
      <c r="A32" s="14"/>
      <c r="B32" s="109" t="s">
        <v>54</v>
      </c>
      <c r="C32" s="101"/>
      <c r="D32" s="18"/>
      <c r="E32" s="110" t="s">
        <v>55</v>
      </c>
      <c r="F32" s="72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4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7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8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8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8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9"/>
      <c r="W37" s="52"/>
    </row>
    <row r="38" spans="1:23" ht="18" customHeight="1" x14ac:dyDescent="0.3">
      <c r="A38" s="14"/>
      <c r="B38" s="120"/>
      <c r="C38" s="121"/>
      <c r="D38" s="122"/>
      <c r="E38" s="122"/>
      <c r="F38" s="122"/>
      <c r="G38" s="122"/>
      <c r="H38" s="122"/>
      <c r="I38" s="122"/>
      <c r="J38" s="122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6"/>
    </row>
    <row r="42" spans="1:23" x14ac:dyDescent="0.3">
      <c r="A42" s="130"/>
      <c r="B42" s="19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6"/>
    </row>
    <row r="43" spans="1:23" x14ac:dyDescent="0.3">
      <c r="A43" s="130"/>
      <c r="B43" s="19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30"/>
      <c r="B44" s="326" t="s">
        <v>0</v>
      </c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8"/>
      <c r="W44" s="52"/>
    </row>
    <row r="45" spans="1:23" x14ac:dyDescent="0.3">
      <c r="A45" s="130"/>
      <c r="B45" s="19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7"/>
      <c r="W45" s="52"/>
    </row>
    <row r="46" spans="1:23" ht="19.95" customHeight="1" x14ac:dyDescent="0.3">
      <c r="A46" s="194"/>
      <c r="B46" s="329" t="s">
        <v>25</v>
      </c>
      <c r="C46" s="330"/>
      <c r="D46" s="330"/>
      <c r="E46" s="331"/>
      <c r="F46" s="332" t="s">
        <v>22</v>
      </c>
      <c r="G46" s="330"/>
      <c r="H46" s="331"/>
      <c r="I46" s="129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8"/>
      <c r="W46" s="52"/>
    </row>
    <row r="47" spans="1:23" ht="19.95" customHeight="1" x14ac:dyDescent="0.3">
      <c r="A47" s="194"/>
      <c r="B47" s="329" t="s">
        <v>26</v>
      </c>
      <c r="C47" s="330"/>
      <c r="D47" s="330"/>
      <c r="E47" s="331"/>
      <c r="F47" s="332" t="s">
        <v>20</v>
      </c>
      <c r="G47" s="330"/>
      <c r="H47" s="331"/>
      <c r="I47" s="129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8"/>
      <c r="W47" s="52"/>
    </row>
    <row r="48" spans="1:23" ht="19.95" customHeight="1" x14ac:dyDescent="0.3">
      <c r="A48" s="194"/>
      <c r="B48" s="329" t="s">
        <v>27</v>
      </c>
      <c r="C48" s="330"/>
      <c r="D48" s="330"/>
      <c r="E48" s="331"/>
      <c r="F48" s="332" t="s">
        <v>60</v>
      </c>
      <c r="G48" s="330"/>
      <c r="H48" s="331"/>
      <c r="I48" s="129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8"/>
      <c r="W48" s="52"/>
    </row>
    <row r="49" spans="1:26" ht="30" customHeight="1" x14ac:dyDescent="0.3">
      <c r="A49" s="194"/>
      <c r="B49" s="333" t="s">
        <v>1</v>
      </c>
      <c r="C49" s="334"/>
      <c r="D49" s="334"/>
      <c r="E49" s="334"/>
      <c r="F49" s="334"/>
      <c r="G49" s="334"/>
      <c r="H49" s="334"/>
      <c r="I49" s="33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8"/>
      <c r="W49" s="52"/>
    </row>
    <row r="50" spans="1:26" x14ac:dyDescent="0.3">
      <c r="A50" s="14"/>
      <c r="B50" s="198" t="s">
        <v>101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8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8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8"/>
      <c r="W52" s="52"/>
    </row>
    <row r="53" spans="1:26" x14ac:dyDescent="0.3">
      <c r="A53" s="14"/>
      <c r="B53" s="198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8"/>
      <c r="W53" s="52"/>
    </row>
    <row r="54" spans="1:26" x14ac:dyDescent="0.3">
      <c r="A54" s="2"/>
      <c r="B54" s="324" t="s">
        <v>57</v>
      </c>
      <c r="C54" s="325"/>
      <c r="D54" s="128"/>
      <c r="E54" s="128" t="s">
        <v>51</v>
      </c>
      <c r="F54" s="128" t="s">
        <v>52</v>
      </c>
      <c r="G54" s="128" t="s">
        <v>34</v>
      </c>
      <c r="H54" s="128" t="s">
        <v>58</v>
      </c>
      <c r="I54" s="128" t="s">
        <v>59</v>
      </c>
      <c r="J54" s="127"/>
      <c r="K54" s="127"/>
      <c r="L54" s="127"/>
      <c r="M54" s="127"/>
      <c r="N54" s="127"/>
      <c r="O54" s="127"/>
      <c r="P54" s="127"/>
      <c r="Q54" s="125"/>
      <c r="R54" s="125"/>
      <c r="S54" s="125"/>
      <c r="T54" s="125"/>
      <c r="U54" s="125"/>
      <c r="V54" s="149"/>
      <c r="W54" s="52"/>
    </row>
    <row r="55" spans="1:26" x14ac:dyDescent="0.3">
      <c r="A55" s="9"/>
      <c r="B55" s="339" t="s">
        <v>62</v>
      </c>
      <c r="C55" s="321"/>
      <c r="D55" s="321"/>
      <c r="E55" s="135"/>
      <c r="F55" s="135"/>
      <c r="G55" s="135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7"/>
      <c r="S55" s="137"/>
      <c r="T55" s="137"/>
      <c r="U55" s="137"/>
      <c r="V55" s="150"/>
      <c r="W55" s="207"/>
      <c r="X55" s="138"/>
      <c r="Y55" s="138"/>
      <c r="Z55" s="138"/>
    </row>
    <row r="56" spans="1:26" x14ac:dyDescent="0.3">
      <c r="A56" s="9"/>
      <c r="B56" s="340" t="s">
        <v>63</v>
      </c>
      <c r="C56" s="341"/>
      <c r="D56" s="341"/>
      <c r="E56" s="139">
        <f>'SO 15251'!L84</f>
        <v>0</v>
      </c>
      <c r="F56" s="139">
        <f>'SO 15251'!M84</f>
        <v>0</v>
      </c>
      <c r="G56" s="139">
        <f>'SO 15251'!I84</f>
        <v>0</v>
      </c>
      <c r="H56" s="140">
        <f>'SO 15251'!S84</f>
        <v>0</v>
      </c>
      <c r="I56" s="140">
        <f>'SO 15251'!V84</f>
        <v>0</v>
      </c>
      <c r="J56" s="140"/>
      <c r="K56" s="140"/>
      <c r="L56" s="140"/>
      <c r="M56" s="140"/>
      <c r="N56" s="140"/>
      <c r="O56" s="140"/>
      <c r="P56" s="140"/>
      <c r="Q56" s="138"/>
      <c r="R56" s="138"/>
      <c r="S56" s="138"/>
      <c r="T56" s="138"/>
      <c r="U56" s="138"/>
      <c r="V56" s="151"/>
      <c r="W56" s="207"/>
      <c r="X56" s="138"/>
      <c r="Y56" s="138"/>
      <c r="Z56" s="138"/>
    </row>
    <row r="57" spans="1:26" x14ac:dyDescent="0.3">
      <c r="A57" s="9"/>
      <c r="B57" s="340" t="s">
        <v>64</v>
      </c>
      <c r="C57" s="341"/>
      <c r="D57" s="341"/>
      <c r="E57" s="139">
        <f>'SO 15251'!L92</f>
        <v>0</v>
      </c>
      <c r="F57" s="139">
        <f>'SO 15251'!M92</f>
        <v>0</v>
      </c>
      <c r="G57" s="139">
        <f>'SO 15251'!I92</f>
        <v>0</v>
      </c>
      <c r="H57" s="140">
        <f>'SO 15251'!S92</f>
        <v>172.64</v>
      </c>
      <c r="I57" s="140">
        <f>'SO 15251'!V92</f>
        <v>0</v>
      </c>
      <c r="J57" s="140"/>
      <c r="K57" s="140"/>
      <c r="L57" s="140"/>
      <c r="M57" s="140"/>
      <c r="N57" s="140"/>
      <c r="O57" s="140"/>
      <c r="P57" s="140"/>
      <c r="Q57" s="138"/>
      <c r="R57" s="138"/>
      <c r="S57" s="138"/>
      <c r="T57" s="138"/>
      <c r="U57" s="138"/>
      <c r="V57" s="151"/>
      <c r="W57" s="207"/>
      <c r="X57" s="138"/>
      <c r="Y57" s="138"/>
      <c r="Z57" s="138"/>
    </row>
    <row r="58" spans="1:26" x14ac:dyDescent="0.3">
      <c r="A58" s="9"/>
      <c r="B58" s="340" t="s">
        <v>66</v>
      </c>
      <c r="C58" s="341"/>
      <c r="D58" s="341"/>
      <c r="E58" s="139">
        <f>'SO 15251'!L96</f>
        <v>0</v>
      </c>
      <c r="F58" s="139">
        <f>'SO 15251'!M96</f>
        <v>0</v>
      </c>
      <c r="G58" s="139">
        <f>'SO 15251'!I96</f>
        <v>0</v>
      </c>
      <c r="H58" s="140">
        <f>'SO 15251'!S96</f>
        <v>0</v>
      </c>
      <c r="I58" s="140">
        <f>'SO 15251'!V96</f>
        <v>0</v>
      </c>
      <c r="J58" s="140"/>
      <c r="K58" s="140"/>
      <c r="L58" s="140"/>
      <c r="M58" s="140"/>
      <c r="N58" s="140"/>
      <c r="O58" s="140"/>
      <c r="P58" s="140"/>
      <c r="Q58" s="138"/>
      <c r="R58" s="138"/>
      <c r="S58" s="138"/>
      <c r="T58" s="138"/>
      <c r="U58" s="138"/>
      <c r="V58" s="151"/>
      <c r="W58" s="207"/>
      <c r="X58" s="138"/>
      <c r="Y58" s="138"/>
      <c r="Z58" s="138"/>
    </row>
    <row r="59" spans="1:26" x14ac:dyDescent="0.3">
      <c r="A59" s="9"/>
      <c r="B59" s="342" t="s">
        <v>62</v>
      </c>
      <c r="C59" s="317"/>
      <c r="D59" s="317"/>
      <c r="E59" s="141">
        <f>'SO 15251'!L98</f>
        <v>0</v>
      </c>
      <c r="F59" s="141">
        <f>'SO 15251'!M98</f>
        <v>0</v>
      </c>
      <c r="G59" s="141">
        <f>'SO 15251'!I98</f>
        <v>0</v>
      </c>
      <c r="H59" s="142">
        <f>'SO 15251'!S98</f>
        <v>172.64</v>
      </c>
      <c r="I59" s="142">
        <f>'SO 15251'!V98</f>
        <v>0</v>
      </c>
      <c r="J59" s="142"/>
      <c r="K59" s="142"/>
      <c r="L59" s="142"/>
      <c r="M59" s="142"/>
      <c r="N59" s="142"/>
      <c r="O59" s="142"/>
      <c r="P59" s="142"/>
      <c r="Q59" s="138"/>
      <c r="R59" s="138"/>
      <c r="S59" s="138"/>
      <c r="T59" s="138"/>
      <c r="U59" s="138"/>
      <c r="V59" s="151"/>
      <c r="W59" s="207"/>
      <c r="X59" s="138"/>
      <c r="Y59" s="138"/>
      <c r="Z59" s="138"/>
    </row>
    <row r="60" spans="1:26" x14ac:dyDescent="0.3">
      <c r="A60" s="1"/>
      <c r="B60" s="199"/>
      <c r="C60" s="1"/>
      <c r="D60" s="1"/>
      <c r="E60" s="132"/>
      <c r="F60" s="132"/>
      <c r="G60" s="132"/>
      <c r="H60" s="133"/>
      <c r="I60" s="133"/>
      <c r="J60" s="133"/>
      <c r="K60" s="133"/>
      <c r="L60" s="133"/>
      <c r="M60" s="133"/>
      <c r="N60" s="133"/>
      <c r="O60" s="133"/>
      <c r="P60" s="133"/>
      <c r="V60" s="152"/>
      <c r="W60" s="52"/>
    </row>
    <row r="61" spans="1:26" x14ac:dyDescent="0.3">
      <c r="A61" s="143"/>
      <c r="B61" s="343" t="s">
        <v>67</v>
      </c>
      <c r="C61" s="344"/>
      <c r="D61" s="344"/>
      <c r="E61" s="145">
        <f>'SO 15251'!L99</f>
        <v>0</v>
      </c>
      <c r="F61" s="145">
        <f>'SO 15251'!M99</f>
        <v>0</v>
      </c>
      <c r="G61" s="145">
        <f>'SO 15251'!I99</f>
        <v>0</v>
      </c>
      <c r="H61" s="146">
        <f>'SO 15251'!S99</f>
        <v>172.64</v>
      </c>
      <c r="I61" s="146">
        <f>'SO 15251'!V99</f>
        <v>0</v>
      </c>
      <c r="J61" s="147"/>
      <c r="K61" s="147"/>
      <c r="L61" s="147"/>
      <c r="M61" s="147"/>
      <c r="N61" s="147"/>
      <c r="O61" s="147"/>
      <c r="P61" s="147"/>
      <c r="Q61" s="148"/>
      <c r="R61" s="148"/>
      <c r="S61" s="148"/>
      <c r="T61" s="148"/>
      <c r="U61" s="148"/>
      <c r="V61" s="153"/>
      <c r="W61" s="207"/>
      <c r="X61" s="144"/>
      <c r="Y61" s="144"/>
      <c r="Z61" s="144"/>
    </row>
    <row r="62" spans="1:26" x14ac:dyDescent="0.3">
      <c r="A62" s="14"/>
      <c r="B62" s="41"/>
      <c r="C62" s="3"/>
      <c r="D62" s="3"/>
      <c r="E62" s="13"/>
      <c r="F62" s="13"/>
      <c r="G62" s="13"/>
      <c r="H62" s="154"/>
      <c r="I62" s="154"/>
      <c r="J62" s="154"/>
      <c r="K62" s="154"/>
      <c r="L62" s="154"/>
      <c r="M62" s="154"/>
      <c r="N62" s="154"/>
      <c r="O62" s="154"/>
      <c r="P62" s="154"/>
      <c r="Q62" s="10"/>
      <c r="R62" s="10"/>
      <c r="S62" s="10"/>
      <c r="T62" s="10"/>
      <c r="U62" s="10"/>
      <c r="V62" s="10"/>
      <c r="W62" s="52"/>
    </row>
    <row r="63" spans="1:26" x14ac:dyDescent="0.3">
      <c r="A63" s="14"/>
      <c r="B63" s="41"/>
      <c r="C63" s="3"/>
      <c r="D63" s="3"/>
      <c r="E63" s="13"/>
      <c r="F63" s="13"/>
      <c r="G63" s="13"/>
      <c r="H63" s="154"/>
      <c r="I63" s="154"/>
      <c r="J63" s="154"/>
      <c r="K63" s="154"/>
      <c r="L63" s="154"/>
      <c r="M63" s="154"/>
      <c r="N63" s="154"/>
      <c r="O63" s="154"/>
      <c r="P63" s="154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37"/>
      <c r="C64" s="8"/>
      <c r="D64" s="8"/>
      <c r="E64" s="26"/>
      <c r="F64" s="26"/>
      <c r="G64" s="26"/>
      <c r="H64" s="155"/>
      <c r="I64" s="155"/>
      <c r="J64" s="155"/>
      <c r="K64" s="155"/>
      <c r="L64" s="155"/>
      <c r="M64" s="155"/>
      <c r="N64" s="155"/>
      <c r="O64" s="155"/>
      <c r="P64" s="155"/>
      <c r="Q64" s="15"/>
      <c r="R64" s="15"/>
      <c r="S64" s="15"/>
      <c r="T64" s="15"/>
      <c r="U64" s="15"/>
      <c r="V64" s="15"/>
      <c r="W64" s="52"/>
    </row>
    <row r="65" spans="1:26" ht="34.950000000000003" customHeight="1" x14ac:dyDescent="0.3">
      <c r="A65" s="1"/>
      <c r="B65" s="345" t="s">
        <v>68</v>
      </c>
      <c r="C65" s="346"/>
      <c r="D65" s="346"/>
      <c r="E65" s="346"/>
      <c r="F65" s="346"/>
      <c r="G65" s="346"/>
      <c r="H65" s="346"/>
      <c r="I65" s="346"/>
      <c r="J65" s="346"/>
      <c r="K65" s="346"/>
      <c r="L65" s="346"/>
      <c r="M65" s="346"/>
      <c r="N65" s="346"/>
      <c r="O65" s="346"/>
      <c r="P65" s="346"/>
      <c r="Q65" s="346"/>
      <c r="R65" s="346"/>
      <c r="S65" s="346"/>
      <c r="T65" s="346"/>
      <c r="U65" s="346"/>
      <c r="V65" s="346"/>
      <c r="W65" s="52"/>
    </row>
    <row r="66" spans="1:26" x14ac:dyDescent="0.3">
      <c r="A66" s="14"/>
      <c r="B66" s="96"/>
      <c r="C66" s="18"/>
      <c r="D66" s="18"/>
      <c r="E66" s="98"/>
      <c r="F66" s="98"/>
      <c r="G66" s="98"/>
      <c r="H66" s="169"/>
      <c r="I66" s="169"/>
      <c r="J66" s="169"/>
      <c r="K66" s="169"/>
      <c r="L66" s="169"/>
      <c r="M66" s="169"/>
      <c r="N66" s="169"/>
      <c r="O66" s="169"/>
      <c r="P66" s="169"/>
      <c r="Q66" s="19"/>
      <c r="R66" s="19"/>
      <c r="S66" s="19"/>
      <c r="T66" s="19"/>
      <c r="U66" s="19"/>
      <c r="V66" s="19"/>
      <c r="W66" s="52"/>
    </row>
    <row r="67" spans="1:26" ht="19.95" customHeight="1" x14ac:dyDescent="0.3">
      <c r="A67" s="194"/>
      <c r="B67" s="347" t="s">
        <v>25</v>
      </c>
      <c r="C67" s="348"/>
      <c r="D67" s="348"/>
      <c r="E67" s="349"/>
      <c r="F67" s="167"/>
      <c r="G67" s="167"/>
      <c r="H67" s="168" t="s">
        <v>79</v>
      </c>
      <c r="I67" s="336" t="s">
        <v>80</v>
      </c>
      <c r="J67" s="337"/>
      <c r="K67" s="337"/>
      <c r="L67" s="337"/>
      <c r="M67" s="337"/>
      <c r="N67" s="337"/>
      <c r="O67" s="337"/>
      <c r="P67" s="338"/>
      <c r="Q67" s="17"/>
      <c r="R67" s="17"/>
      <c r="S67" s="17"/>
      <c r="T67" s="17"/>
      <c r="U67" s="17"/>
      <c r="V67" s="17"/>
      <c r="W67" s="52"/>
    </row>
    <row r="68" spans="1:26" ht="19.95" customHeight="1" x14ac:dyDescent="0.3">
      <c r="A68" s="194"/>
      <c r="B68" s="329" t="s">
        <v>26</v>
      </c>
      <c r="C68" s="330"/>
      <c r="D68" s="330"/>
      <c r="E68" s="331"/>
      <c r="F68" s="163"/>
      <c r="G68" s="163"/>
      <c r="H68" s="164" t="s">
        <v>20</v>
      </c>
      <c r="I68" s="164"/>
      <c r="J68" s="154"/>
      <c r="K68" s="154"/>
      <c r="L68" s="154"/>
      <c r="M68" s="154"/>
      <c r="N68" s="154"/>
      <c r="O68" s="154"/>
      <c r="P68" s="154"/>
      <c r="Q68" s="10"/>
      <c r="R68" s="10"/>
      <c r="S68" s="10"/>
      <c r="T68" s="10"/>
      <c r="U68" s="10"/>
      <c r="V68" s="10"/>
      <c r="W68" s="52"/>
    </row>
    <row r="69" spans="1:26" ht="19.95" customHeight="1" x14ac:dyDescent="0.3">
      <c r="A69" s="194"/>
      <c r="B69" s="329" t="s">
        <v>27</v>
      </c>
      <c r="C69" s="330"/>
      <c r="D69" s="330"/>
      <c r="E69" s="331"/>
      <c r="F69" s="163"/>
      <c r="G69" s="163"/>
      <c r="H69" s="164" t="s">
        <v>81</v>
      </c>
      <c r="I69" s="164" t="s">
        <v>24</v>
      </c>
      <c r="J69" s="154"/>
      <c r="K69" s="154"/>
      <c r="L69" s="154"/>
      <c r="M69" s="154"/>
      <c r="N69" s="154"/>
      <c r="O69" s="154"/>
      <c r="P69" s="154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4"/>
      <c r="B70" s="198" t="s">
        <v>82</v>
      </c>
      <c r="C70" s="3"/>
      <c r="D70" s="3"/>
      <c r="E70" s="13"/>
      <c r="F70" s="13"/>
      <c r="G70" s="13"/>
      <c r="H70" s="154"/>
      <c r="I70" s="154"/>
      <c r="J70" s="154"/>
      <c r="K70" s="154"/>
      <c r="L70" s="154"/>
      <c r="M70" s="154"/>
      <c r="N70" s="154"/>
      <c r="O70" s="154"/>
      <c r="P70" s="154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8" t="s">
        <v>101</v>
      </c>
      <c r="C71" s="3"/>
      <c r="D71" s="3"/>
      <c r="E71" s="13"/>
      <c r="F71" s="13"/>
      <c r="G71" s="13"/>
      <c r="H71" s="154"/>
      <c r="I71" s="154"/>
      <c r="J71" s="154"/>
      <c r="K71" s="154"/>
      <c r="L71" s="154"/>
      <c r="M71" s="154"/>
      <c r="N71" s="154"/>
      <c r="O71" s="154"/>
      <c r="P71" s="154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41"/>
      <c r="C72" s="3"/>
      <c r="D72" s="3"/>
      <c r="E72" s="13"/>
      <c r="F72" s="13"/>
      <c r="G72" s="13"/>
      <c r="H72" s="154"/>
      <c r="I72" s="154"/>
      <c r="J72" s="154"/>
      <c r="K72" s="154"/>
      <c r="L72" s="154"/>
      <c r="M72" s="154"/>
      <c r="N72" s="154"/>
      <c r="O72" s="154"/>
      <c r="P72" s="154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4"/>
      <c r="I73" s="154"/>
      <c r="J73" s="154"/>
      <c r="K73" s="154"/>
      <c r="L73" s="154"/>
      <c r="M73" s="154"/>
      <c r="N73" s="154"/>
      <c r="O73" s="154"/>
      <c r="P73" s="154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200" t="s">
        <v>61</v>
      </c>
      <c r="C74" s="165"/>
      <c r="D74" s="165"/>
      <c r="E74" s="13"/>
      <c r="F74" s="13"/>
      <c r="G74" s="13"/>
      <c r="H74" s="154"/>
      <c r="I74" s="154"/>
      <c r="J74" s="154"/>
      <c r="K74" s="154"/>
      <c r="L74" s="154"/>
      <c r="M74" s="154"/>
      <c r="N74" s="154"/>
      <c r="O74" s="154"/>
      <c r="P74" s="154"/>
      <c r="Q74" s="10"/>
      <c r="R74" s="10"/>
      <c r="S74" s="10"/>
      <c r="T74" s="10"/>
      <c r="U74" s="10"/>
      <c r="V74" s="10"/>
      <c r="W74" s="52"/>
    </row>
    <row r="75" spans="1:26" x14ac:dyDescent="0.3">
      <c r="A75" s="2"/>
      <c r="B75" s="201" t="s">
        <v>69</v>
      </c>
      <c r="C75" s="128" t="s">
        <v>70</v>
      </c>
      <c r="D75" s="128" t="s">
        <v>71</v>
      </c>
      <c r="E75" s="156"/>
      <c r="F75" s="156" t="s">
        <v>72</v>
      </c>
      <c r="G75" s="156" t="s">
        <v>73</v>
      </c>
      <c r="H75" s="157" t="s">
        <v>74</v>
      </c>
      <c r="I75" s="157" t="s">
        <v>75</v>
      </c>
      <c r="J75" s="157"/>
      <c r="K75" s="157"/>
      <c r="L75" s="157"/>
      <c r="M75" s="157"/>
      <c r="N75" s="157"/>
      <c r="O75" s="157"/>
      <c r="P75" s="157" t="s">
        <v>76</v>
      </c>
      <c r="Q75" s="158"/>
      <c r="R75" s="158"/>
      <c r="S75" s="128" t="s">
        <v>77</v>
      </c>
      <c r="T75" s="159"/>
      <c r="U75" s="159"/>
      <c r="V75" s="128" t="s">
        <v>78</v>
      </c>
      <c r="W75" s="52"/>
    </row>
    <row r="76" spans="1:26" x14ac:dyDescent="0.3">
      <c r="A76" s="9"/>
      <c r="B76" s="202"/>
      <c r="C76" s="170"/>
      <c r="D76" s="321" t="s">
        <v>62</v>
      </c>
      <c r="E76" s="321"/>
      <c r="F76" s="135"/>
      <c r="G76" s="171"/>
      <c r="H76" s="135"/>
      <c r="I76" s="135"/>
      <c r="J76" s="136"/>
      <c r="K76" s="136"/>
      <c r="L76" s="136"/>
      <c r="M76" s="136"/>
      <c r="N76" s="136"/>
      <c r="O76" s="136"/>
      <c r="P76" s="136"/>
      <c r="Q76" s="134"/>
      <c r="R76" s="134"/>
      <c r="S76" s="134"/>
      <c r="T76" s="134"/>
      <c r="U76" s="134"/>
      <c r="V76" s="188"/>
      <c r="W76" s="207"/>
      <c r="X76" s="138"/>
      <c r="Y76" s="138"/>
      <c r="Z76" s="138"/>
    </row>
    <row r="77" spans="1:26" x14ac:dyDescent="0.3">
      <c r="A77" s="9"/>
      <c r="B77" s="203"/>
      <c r="C77" s="173">
        <v>1</v>
      </c>
      <c r="D77" s="316" t="s">
        <v>63</v>
      </c>
      <c r="E77" s="316"/>
      <c r="F77" s="139"/>
      <c r="G77" s="172"/>
      <c r="H77" s="139"/>
      <c r="I77" s="139"/>
      <c r="J77" s="140"/>
      <c r="K77" s="140"/>
      <c r="L77" s="140"/>
      <c r="M77" s="140"/>
      <c r="N77" s="140"/>
      <c r="O77" s="140"/>
      <c r="P77" s="140"/>
      <c r="Q77" s="9"/>
      <c r="R77" s="9"/>
      <c r="S77" s="9"/>
      <c r="T77" s="9"/>
      <c r="U77" s="9"/>
      <c r="V77" s="189"/>
      <c r="W77" s="207"/>
      <c r="X77" s="138"/>
      <c r="Y77" s="138"/>
      <c r="Z77" s="138"/>
    </row>
    <row r="78" spans="1:26" ht="25.05" customHeight="1" x14ac:dyDescent="0.3">
      <c r="A78" s="180"/>
      <c r="B78" s="204">
        <v>1</v>
      </c>
      <c r="C78" s="181" t="s">
        <v>102</v>
      </c>
      <c r="D78" s="315" t="s">
        <v>103</v>
      </c>
      <c r="E78" s="315"/>
      <c r="F78" s="175" t="s">
        <v>104</v>
      </c>
      <c r="G78" s="176">
        <v>155.1</v>
      </c>
      <c r="H78" s="175"/>
      <c r="I78" s="175">
        <f t="shared" ref="I78:I83" si="0">ROUND(G78*(H78),2)</f>
        <v>0</v>
      </c>
      <c r="J78" s="177">
        <f t="shared" ref="J78:J83" si="1">ROUND(G78*(N78),2)</f>
        <v>685.54</v>
      </c>
      <c r="K78" s="178">
        <f t="shared" ref="K78:K83" si="2">ROUND(G78*(O78),2)</f>
        <v>0</v>
      </c>
      <c r="L78" s="178"/>
      <c r="M78" s="178">
        <f t="shared" ref="M78:M83" si="3">ROUND(G78*(H78),2)</f>
        <v>0</v>
      </c>
      <c r="N78" s="178">
        <v>4.42</v>
      </c>
      <c r="O78" s="178"/>
      <c r="P78" s="182"/>
      <c r="Q78" s="182"/>
      <c r="R78" s="182"/>
      <c r="S78" s="179">
        <f t="shared" ref="S78:S83" si="4">ROUND(G78*(P78),3)</f>
        <v>0</v>
      </c>
      <c r="T78" s="179"/>
      <c r="U78" s="179"/>
      <c r="V78" s="190"/>
      <c r="W78" s="52"/>
      <c r="Z78">
        <v>0</v>
      </c>
    </row>
    <row r="79" spans="1:26" ht="25.05" customHeight="1" x14ac:dyDescent="0.3">
      <c r="A79" s="180"/>
      <c r="B79" s="204">
        <v>2</v>
      </c>
      <c r="C79" s="181" t="s">
        <v>105</v>
      </c>
      <c r="D79" s="315" t="s">
        <v>106</v>
      </c>
      <c r="E79" s="315"/>
      <c r="F79" s="175" t="s">
        <v>104</v>
      </c>
      <c r="G79" s="176">
        <v>46.53</v>
      </c>
      <c r="H79" s="175"/>
      <c r="I79" s="175">
        <f t="shared" si="0"/>
        <v>0</v>
      </c>
      <c r="J79" s="177">
        <f t="shared" si="1"/>
        <v>55.37</v>
      </c>
      <c r="K79" s="178">
        <f t="shared" si="2"/>
        <v>0</v>
      </c>
      <c r="L79" s="178"/>
      <c r="M79" s="178">
        <f t="shared" si="3"/>
        <v>0</v>
      </c>
      <c r="N79" s="178">
        <v>1.19</v>
      </c>
      <c r="O79" s="178"/>
      <c r="P79" s="182"/>
      <c r="Q79" s="182"/>
      <c r="R79" s="182"/>
      <c r="S79" s="179">
        <f t="shared" si="4"/>
        <v>0</v>
      </c>
      <c r="T79" s="179"/>
      <c r="U79" s="179"/>
      <c r="V79" s="190"/>
      <c r="W79" s="52"/>
      <c r="Z79">
        <v>0</v>
      </c>
    </row>
    <row r="80" spans="1:26" ht="34.950000000000003" customHeight="1" x14ac:dyDescent="0.3">
      <c r="A80" s="180"/>
      <c r="B80" s="204">
        <v>3</v>
      </c>
      <c r="C80" s="181" t="s">
        <v>107</v>
      </c>
      <c r="D80" s="315" t="s">
        <v>108</v>
      </c>
      <c r="E80" s="315"/>
      <c r="F80" s="175" t="s">
        <v>104</v>
      </c>
      <c r="G80" s="176">
        <v>155.1</v>
      </c>
      <c r="H80" s="175"/>
      <c r="I80" s="175">
        <f t="shared" si="0"/>
        <v>0</v>
      </c>
      <c r="J80" s="177">
        <f t="shared" si="1"/>
        <v>595.58000000000004</v>
      </c>
      <c r="K80" s="178">
        <f t="shared" si="2"/>
        <v>0</v>
      </c>
      <c r="L80" s="178"/>
      <c r="M80" s="178">
        <f t="shared" si="3"/>
        <v>0</v>
      </c>
      <c r="N80" s="178">
        <v>3.84</v>
      </c>
      <c r="O80" s="178"/>
      <c r="P80" s="182"/>
      <c r="Q80" s="182"/>
      <c r="R80" s="182"/>
      <c r="S80" s="179">
        <f t="shared" si="4"/>
        <v>0</v>
      </c>
      <c r="T80" s="179"/>
      <c r="U80" s="179"/>
      <c r="V80" s="190"/>
      <c r="W80" s="52"/>
      <c r="Z80">
        <v>0</v>
      </c>
    </row>
    <row r="81" spans="1:26" ht="34.950000000000003" customHeight="1" x14ac:dyDescent="0.3">
      <c r="A81" s="180"/>
      <c r="B81" s="204">
        <v>4</v>
      </c>
      <c r="C81" s="181" t="s">
        <v>109</v>
      </c>
      <c r="D81" s="315" t="s">
        <v>110</v>
      </c>
      <c r="E81" s="315"/>
      <c r="F81" s="175" t="s">
        <v>104</v>
      </c>
      <c r="G81" s="176">
        <v>310.2</v>
      </c>
      <c r="H81" s="175"/>
      <c r="I81" s="175">
        <f t="shared" si="0"/>
        <v>0</v>
      </c>
      <c r="J81" s="177">
        <f t="shared" si="1"/>
        <v>111.67</v>
      </c>
      <c r="K81" s="178">
        <f t="shared" si="2"/>
        <v>0</v>
      </c>
      <c r="L81" s="178"/>
      <c r="M81" s="178">
        <f t="shared" si="3"/>
        <v>0</v>
      </c>
      <c r="N81" s="178">
        <v>0.36</v>
      </c>
      <c r="O81" s="178"/>
      <c r="P81" s="182"/>
      <c r="Q81" s="182"/>
      <c r="R81" s="182"/>
      <c r="S81" s="179">
        <f t="shared" si="4"/>
        <v>0</v>
      </c>
      <c r="T81" s="179"/>
      <c r="U81" s="179"/>
      <c r="V81" s="190"/>
      <c r="W81" s="52"/>
      <c r="Z81">
        <v>0</v>
      </c>
    </row>
    <row r="82" spans="1:26" ht="25.05" customHeight="1" x14ac:dyDescent="0.3">
      <c r="A82" s="180"/>
      <c r="B82" s="204">
        <v>5</v>
      </c>
      <c r="C82" s="181" t="s">
        <v>111</v>
      </c>
      <c r="D82" s="315" t="s">
        <v>112</v>
      </c>
      <c r="E82" s="315"/>
      <c r="F82" s="175" t="s">
        <v>104</v>
      </c>
      <c r="G82" s="176">
        <v>155.1</v>
      </c>
      <c r="H82" s="175"/>
      <c r="I82" s="175">
        <f t="shared" si="0"/>
        <v>0</v>
      </c>
      <c r="J82" s="177">
        <f t="shared" si="1"/>
        <v>124.08</v>
      </c>
      <c r="K82" s="178">
        <f t="shared" si="2"/>
        <v>0</v>
      </c>
      <c r="L82" s="178"/>
      <c r="M82" s="178">
        <f t="shared" si="3"/>
        <v>0</v>
      </c>
      <c r="N82" s="178">
        <v>0.8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0"/>
      <c r="W82" s="52"/>
      <c r="Z82">
        <v>0</v>
      </c>
    </row>
    <row r="83" spans="1:26" ht="25.05" customHeight="1" x14ac:dyDescent="0.3">
      <c r="A83" s="180"/>
      <c r="B83" s="204">
        <v>6</v>
      </c>
      <c r="C83" s="181" t="s">
        <v>113</v>
      </c>
      <c r="D83" s="315" t="s">
        <v>114</v>
      </c>
      <c r="E83" s="315"/>
      <c r="F83" s="175" t="s">
        <v>85</v>
      </c>
      <c r="G83" s="176">
        <v>372.24</v>
      </c>
      <c r="H83" s="175"/>
      <c r="I83" s="175">
        <f t="shared" si="0"/>
        <v>0</v>
      </c>
      <c r="J83" s="177">
        <f t="shared" si="1"/>
        <v>186.12</v>
      </c>
      <c r="K83" s="178">
        <f t="shared" si="2"/>
        <v>0</v>
      </c>
      <c r="L83" s="178"/>
      <c r="M83" s="178">
        <f t="shared" si="3"/>
        <v>0</v>
      </c>
      <c r="N83" s="178">
        <v>0.5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0"/>
      <c r="W83" s="52"/>
      <c r="Z83">
        <v>0</v>
      </c>
    </row>
    <row r="84" spans="1:26" x14ac:dyDescent="0.3">
      <c r="A84" s="9"/>
      <c r="B84" s="203"/>
      <c r="C84" s="173">
        <v>1</v>
      </c>
      <c r="D84" s="316" t="s">
        <v>63</v>
      </c>
      <c r="E84" s="316"/>
      <c r="F84" s="139"/>
      <c r="G84" s="172"/>
      <c r="H84" s="139"/>
      <c r="I84" s="141">
        <f>ROUND((SUM(I77:I83))/1,2)</f>
        <v>0</v>
      </c>
      <c r="J84" s="140"/>
      <c r="K84" s="140"/>
      <c r="L84" s="140">
        <f>ROUND((SUM(L77:L83))/1,2)</f>
        <v>0</v>
      </c>
      <c r="M84" s="140">
        <f>ROUND((SUM(M77:M83))/1,2)</f>
        <v>0</v>
      </c>
      <c r="N84" s="140"/>
      <c r="O84" s="140"/>
      <c r="P84" s="140"/>
      <c r="Q84" s="9"/>
      <c r="R84" s="9"/>
      <c r="S84" s="9">
        <f>ROUND((SUM(S77:S83))/1,2)</f>
        <v>0</v>
      </c>
      <c r="T84" s="9"/>
      <c r="U84" s="9"/>
      <c r="V84" s="191">
        <f>ROUND((SUM(V77:V83))/1,2)</f>
        <v>0</v>
      </c>
      <c r="W84" s="207"/>
      <c r="X84" s="138"/>
      <c r="Y84" s="138"/>
      <c r="Z84" s="138"/>
    </row>
    <row r="85" spans="1:26" x14ac:dyDescent="0.3">
      <c r="A85" s="1"/>
      <c r="B85" s="199"/>
      <c r="C85" s="1"/>
      <c r="D85" s="1"/>
      <c r="E85" s="132"/>
      <c r="F85" s="132"/>
      <c r="G85" s="166"/>
      <c r="H85" s="132"/>
      <c r="I85" s="132"/>
      <c r="J85" s="133"/>
      <c r="K85" s="133"/>
      <c r="L85" s="133"/>
      <c r="M85" s="133"/>
      <c r="N85" s="133"/>
      <c r="O85" s="133"/>
      <c r="P85" s="133"/>
      <c r="Q85" s="1"/>
      <c r="R85" s="1"/>
      <c r="S85" s="1"/>
      <c r="T85" s="1"/>
      <c r="U85" s="1"/>
      <c r="V85" s="192"/>
      <c r="W85" s="52"/>
    </row>
    <row r="86" spans="1:26" x14ac:dyDescent="0.3">
      <c r="A86" s="9"/>
      <c r="B86" s="203"/>
      <c r="C86" s="173">
        <v>5</v>
      </c>
      <c r="D86" s="316" t="s">
        <v>64</v>
      </c>
      <c r="E86" s="316"/>
      <c r="F86" s="139"/>
      <c r="G86" s="172"/>
      <c r="H86" s="139"/>
      <c r="I86" s="139"/>
      <c r="J86" s="140"/>
      <c r="K86" s="140"/>
      <c r="L86" s="140"/>
      <c r="M86" s="140"/>
      <c r="N86" s="140"/>
      <c r="O86" s="140"/>
      <c r="P86" s="140"/>
      <c r="Q86" s="9"/>
      <c r="R86" s="9"/>
      <c r="S86" s="9"/>
      <c r="T86" s="9"/>
      <c r="U86" s="9"/>
      <c r="V86" s="189"/>
      <c r="W86" s="207"/>
      <c r="X86" s="138"/>
      <c r="Y86" s="138"/>
      <c r="Z86" s="138"/>
    </row>
    <row r="87" spans="1:26" ht="25.05" customHeight="1" x14ac:dyDescent="0.3">
      <c r="A87" s="180"/>
      <c r="B87" s="204">
        <v>7</v>
      </c>
      <c r="C87" s="181" t="s">
        <v>115</v>
      </c>
      <c r="D87" s="315" t="s">
        <v>116</v>
      </c>
      <c r="E87" s="315"/>
      <c r="F87" s="175" t="s">
        <v>85</v>
      </c>
      <c r="G87" s="176">
        <v>341.18700000000001</v>
      </c>
      <c r="H87" s="175"/>
      <c r="I87" s="175">
        <f>ROUND(G87*(H87),2)</f>
        <v>0</v>
      </c>
      <c r="J87" s="177">
        <f>ROUND(G87*(N87),2)</f>
        <v>2780.67</v>
      </c>
      <c r="K87" s="178">
        <f>ROUND(G87*(O87),2)</f>
        <v>0</v>
      </c>
      <c r="L87" s="178"/>
      <c r="M87" s="178">
        <f>ROUND(G87*(H87),2)</f>
        <v>0</v>
      </c>
      <c r="N87" s="178">
        <v>8.15</v>
      </c>
      <c r="O87" s="178"/>
      <c r="P87" s="182">
        <v>0.50600999999999996</v>
      </c>
      <c r="Q87" s="182"/>
      <c r="R87" s="182">
        <v>0.50600999999999996</v>
      </c>
      <c r="S87" s="179">
        <f>ROUND(G87*(P87),3)</f>
        <v>172.64400000000001</v>
      </c>
      <c r="T87" s="179"/>
      <c r="U87" s="179"/>
      <c r="V87" s="190"/>
      <c r="W87" s="52"/>
      <c r="Z87">
        <v>0</v>
      </c>
    </row>
    <row r="88" spans="1:26" ht="25.05" customHeight="1" x14ac:dyDescent="0.3">
      <c r="A88" s="180"/>
      <c r="B88" s="204">
        <v>8</v>
      </c>
      <c r="C88" s="181" t="s">
        <v>117</v>
      </c>
      <c r="D88" s="315" t="s">
        <v>118</v>
      </c>
      <c r="E88" s="315"/>
      <c r="F88" s="175" t="s">
        <v>85</v>
      </c>
      <c r="G88" s="176">
        <v>310.17</v>
      </c>
      <c r="H88" s="175"/>
      <c r="I88" s="175">
        <f>ROUND(G88*(H88),2)</f>
        <v>0</v>
      </c>
      <c r="J88" s="177">
        <f>ROUND(G88*(N88),2)</f>
        <v>2509.2800000000002</v>
      </c>
      <c r="K88" s="178">
        <f>ROUND(G88*(O88),2)</f>
        <v>0</v>
      </c>
      <c r="L88" s="178"/>
      <c r="M88" s="178">
        <f>ROUND(G88*(H88),2)</f>
        <v>0</v>
      </c>
      <c r="N88" s="178">
        <v>8.09</v>
      </c>
      <c r="O88" s="178"/>
      <c r="P88" s="182"/>
      <c r="Q88" s="182"/>
      <c r="R88" s="182"/>
      <c r="S88" s="179">
        <f>ROUND(G88*(P88),3)</f>
        <v>0</v>
      </c>
      <c r="T88" s="179"/>
      <c r="U88" s="179"/>
      <c r="V88" s="190"/>
      <c r="W88" s="52"/>
      <c r="Z88">
        <v>0</v>
      </c>
    </row>
    <row r="89" spans="1:26" ht="25.05" customHeight="1" x14ac:dyDescent="0.3">
      <c r="A89" s="180"/>
      <c r="B89" s="204">
        <v>9</v>
      </c>
      <c r="C89" s="181" t="s">
        <v>86</v>
      </c>
      <c r="D89" s="315" t="s">
        <v>87</v>
      </c>
      <c r="E89" s="315"/>
      <c r="F89" s="175" t="s">
        <v>85</v>
      </c>
      <c r="G89" s="176">
        <v>310.17</v>
      </c>
      <c r="H89" s="175"/>
      <c r="I89" s="175">
        <f>ROUND(G89*(H89),2)</f>
        <v>0</v>
      </c>
      <c r="J89" s="177">
        <f>ROUND(G89*(N89),2)</f>
        <v>4506.7700000000004</v>
      </c>
      <c r="K89" s="178">
        <f>ROUND(G89*(O89),2)</f>
        <v>0</v>
      </c>
      <c r="L89" s="178"/>
      <c r="M89" s="178">
        <f>ROUND(G89*(H89),2)</f>
        <v>0</v>
      </c>
      <c r="N89" s="178">
        <v>14.53</v>
      </c>
      <c r="O89" s="178"/>
      <c r="P89" s="182"/>
      <c r="Q89" s="182"/>
      <c r="R89" s="182"/>
      <c r="S89" s="179">
        <f>ROUND(G89*(P89),3)</f>
        <v>0</v>
      </c>
      <c r="T89" s="179"/>
      <c r="U89" s="179"/>
      <c r="V89" s="190"/>
      <c r="W89" s="52"/>
      <c r="Z89">
        <v>0</v>
      </c>
    </row>
    <row r="90" spans="1:26" ht="25.05" customHeight="1" x14ac:dyDescent="0.3">
      <c r="A90" s="180"/>
      <c r="B90" s="204">
        <v>10</v>
      </c>
      <c r="C90" s="181" t="s">
        <v>88</v>
      </c>
      <c r="D90" s="315" t="s">
        <v>89</v>
      </c>
      <c r="E90" s="315"/>
      <c r="F90" s="175" t="s">
        <v>85</v>
      </c>
      <c r="G90" s="176">
        <v>310.17</v>
      </c>
      <c r="H90" s="175"/>
      <c r="I90" s="175">
        <f>ROUND(G90*(H90),2)</f>
        <v>0</v>
      </c>
      <c r="J90" s="177">
        <f>ROUND(G90*(N90),2)</f>
        <v>139.58000000000001</v>
      </c>
      <c r="K90" s="178">
        <f>ROUND(G90*(O90),2)</f>
        <v>0</v>
      </c>
      <c r="L90" s="178"/>
      <c r="M90" s="178">
        <f>ROUND(G90*(H90),2)</f>
        <v>0</v>
      </c>
      <c r="N90" s="178">
        <v>0.45</v>
      </c>
      <c r="O90" s="178"/>
      <c r="P90" s="182"/>
      <c r="Q90" s="182"/>
      <c r="R90" s="182"/>
      <c r="S90" s="179">
        <f>ROUND(G90*(P90),3)</f>
        <v>0</v>
      </c>
      <c r="T90" s="179"/>
      <c r="U90" s="179"/>
      <c r="V90" s="190"/>
      <c r="W90" s="52"/>
      <c r="Z90">
        <v>0</v>
      </c>
    </row>
    <row r="91" spans="1:26" ht="30" customHeight="1" x14ac:dyDescent="0.3">
      <c r="A91" s="180"/>
      <c r="B91" s="204">
        <v>11</v>
      </c>
      <c r="C91" s="181" t="s">
        <v>90</v>
      </c>
      <c r="D91" s="315" t="s">
        <v>91</v>
      </c>
      <c r="E91" s="315"/>
      <c r="F91" s="175" t="s">
        <v>85</v>
      </c>
      <c r="G91" s="176">
        <v>310.17</v>
      </c>
      <c r="H91" s="175"/>
      <c r="I91" s="175">
        <f>ROUND(G91*(H91),2)</f>
        <v>0</v>
      </c>
      <c r="J91" s="177">
        <f>ROUND(G91*(N91),2)</f>
        <v>3312.62</v>
      </c>
      <c r="K91" s="178">
        <f>ROUND(G91*(O91),2)</f>
        <v>0</v>
      </c>
      <c r="L91" s="178"/>
      <c r="M91" s="178">
        <f>ROUND(G91*(H91),2)</f>
        <v>0</v>
      </c>
      <c r="N91" s="178">
        <v>10.68</v>
      </c>
      <c r="O91" s="178"/>
      <c r="P91" s="182"/>
      <c r="Q91" s="182"/>
      <c r="R91" s="182"/>
      <c r="S91" s="179">
        <f>ROUND(G91*(P91),3)</f>
        <v>0</v>
      </c>
      <c r="T91" s="179"/>
      <c r="U91" s="179"/>
      <c r="V91" s="190"/>
      <c r="W91" s="52"/>
      <c r="Z91">
        <v>0</v>
      </c>
    </row>
    <row r="92" spans="1:26" x14ac:dyDescent="0.3">
      <c r="A92" s="9"/>
      <c r="B92" s="203"/>
      <c r="C92" s="173">
        <v>5</v>
      </c>
      <c r="D92" s="316" t="s">
        <v>64</v>
      </c>
      <c r="E92" s="316"/>
      <c r="F92" s="139"/>
      <c r="G92" s="172"/>
      <c r="H92" s="139"/>
      <c r="I92" s="141">
        <f>ROUND((SUM(I86:I91))/1,2)</f>
        <v>0</v>
      </c>
      <c r="J92" s="140"/>
      <c r="K92" s="140"/>
      <c r="L92" s="140">
        <f>ROUND((SUM(L86:L91))/1,2)</f>
        <v>0</v>
      </c>
      <c r="M92" s="140">
        <f>ROUND((SUM(M86:M91))/1,2)</f>
        <v>0</v>
      </c>
      <c r="N92" s="140"/>
      <c r="O92" s="140"/>
      <c r="P92" s="140"/>
      <c r="Q92" s="9"/>
      <c r="R92" s="9"/>
      <c r="S92" s="9">
        <f>ROUND((SUM(S86:S91))/1,2)</f>
        <v>172.64</v>
      </c>
      <c r="T92" s="9"/>
      <c r="U92" s="9"/>
      <c r="V92" s="191">
        <f>ROUND((SUM(V86:V91))/1,2)</f>
        <v>0</v>
      </c>
      <c r="W92" s="207"/>
      <c r="X92" s="138"/>
      <c r="Y92" s="138"/>
      <c r="Z92" s="138"/>
    </row>
    <row r="93" spans="1:26" x14ac:dyDescent="0.3">
      <c r="A93" s="1"/>
      <c r="B93" s="199"/>
      <c r="C93" s="1"/>
      <c r="D93" s="1"/>
      <c r="E93" s="132"/>
      <c r="F93" s="132"/>
      <c r="G93" s="166"/>
      <c r="H93" s="132"/>
      <c r="I93" s="132"/>
      <c r="J93" s="133"/>
      <c r="K93" s="133"/>
      <c r="L93" s="133"/>
      <c r="M93" s="133"/>
      <c r="N93" s="133"/>
      <c r="O93" s="133"/>
      <c r="P93" s="133"/>
      <c r="Q93" s="1"/>
      <c r="R93" s="1"/>
      <c r="S93" s="1"/>
      <c r="T93" s="1"/>
      <c r="U93" s="1"/>
      <c r="V93" s="192"/>
      <c r="W93" s="52"/>
    </row>
    <row r="94" spans="1:26" x14ac:dyDescent="0.3">
      <c r="A94" s="9"/>
      <c r="B94" s="203"/>
      <c r="C94" s="173">
        <v>99</v>
      </c>
      <c r="D94" s="316" t="s">
        <v>66</v>
      </c>
      <c r="E94" s="316"/>
      <c r="F94" s="139"/>
      <c r="G94" s="172"/>
      <c r="H94" s="139"/>
      <c r="I94" s="139"/>
      <c r="J94" s="140"/>
      <c r="K94" s="140"/>
      <c r="L94" s="140"/>
      <c r="M94" s="140"/>
      <c r="N94" s="140"/>
      <c r="O94" s="140"/>
      <c r="P94" s="140"/>
      <c r="Q94" s="9"/>
      <c r="R94" s="9"/>
      <c r="S94" s="9"/>
      <c r="T94" s="9"/>
      <c r="U94" s="9"/>
      <c r="V94" s="189"/>
      <c r="W94" s="207"/>
      <c r="X94" s="138"/>
      <c r="Y94" s="138"/>
      <c r="Z94" s="138"/>
    </row>
    <row r="95" spans="1:26" ht="25.05" customHeight="1" x14ac:dyDescent="0.3">
      <c r="A95" s="180"/>
      <c r="B95" s="204">
        <v>12</v>
      </c>
      <c r="C95" s="181" t="s">
        <v>99</v>
      </c>
      <c r="D95" s="315" t="s">
        <v>100</v>
      </c>
      <c r="E95" s="315"/>
      <c r="F95" s="175" t="s">
        <v>94</v>
      </c>
      <c r="G95" s="176">
        <v>346.80099999999999</v>
      </c>
      <c r="H95" s="175"/>
      <c r="I95" s="175">
        <f>ROUND(G95*(H95),2)</f>
        <v>0</v>
      </c>
      <c r="J95" s="177">
        <f>ROUND(G95*(N95),2)</f>
        <v>849.66</v>
      </c>
      <c r="K95" s="178">
        <f>ROUND(G95*(O95),2)</f>
        <v>0</v>
      </c>
      <c r="L95" s="178"/>
      <c r="M95" s="178">
        <f>ROUND(G95*(H95),2)</f>
        <v>0</v>
      </c>
      <c r="N95" s="178">
        <v>2.4500000000000002</v>
      </c>
      <c r="O95" s="178"/>
      <c r="P95" s="182"/>
      <c r="Q95" s="182"/>
      <c r="R95" s="182"/>
      <c r="S95" s="179">
        <f>ROUND(G95*(P95),3)</f>
        <v>0</v>
      </c>
      <c r="T95" s="179"/>
      <c r="U95" s="179"/>
      <c r="V95" s="190"/>
      <c r="W95" s="52"/>
      <c r="Z95">
        <v>0</v>
      </c>
    </row>
    <row r="96" spans="1:26" x14ac:dyDescent="0.3">
      <c r="A96" s="9"/>
      <c r="B96" s="203"/>
      <c r="C96" s="173">
        <v>99</v>
      </c>
      <c r="D96" s="316" t="s">
        <v>66</v>
      </c>
      <c r="E96" s="316"/>
      <c r="F96" s="139"/>
      <c r="G96" s="172"/>
      <c r="H96" s="139"/>
      <c r="I96" s="141">
        <f>ROUND((SUM(I94:I95))/1,2)</f>
        <v>0</v>
      </c>
      <c r="J96" s="140"/>
      <c r="K96" s="140"/>
      <c r="L96" s="140">
        <f>ROUND((SUM(L94:L95))/1,2)</f>
        <v>0</v>
      </c>
      <c r="M96" s="140">
        <f>ROUND((SUM(M94:M95))/1,2)</f>
        <v>0</v>
      </c>
      <c r="N96" s="140"/>
      <c r="O96" s="140"/>
      <c r="P96" s="183"/>
      <c r="Q96" s="1"/>
      <c r="R96" s="1"/>
      <c r="S96" s="183">
        <f>ROUND((SUM(S94:S95))/1,2)</f>
        <v>0</v>
      </c>
      <c r="T96" s="2"/>
      <c r="U96" s="2"/>
      <c r="V96" s="191">
        <f>ROUND((SUM(V94:V95))/1,2)</f>
        <v>0</v>
      </c>
      <c r="W96" s="52"/>
    </row>
    <row r="97" spans="1:26" x14ac:dyDescent="0.3">
      <c r="A97" s="1"/>
      <c r="B97" s="199"/>
      <c r="C97" s="1"/>
      <c r="D97" s="1"/>
      <c r="E97" s="132"/>
      <c r="F97" s="132"/>
      <c r="G97" s="166"/>
      <c r="H97" s="132"/>
      <c r="I97" s="132"/>
      <c r="J97" s="133"/>
      <c r="K97" s="133"/>
      <c r="L97" s="133"/>
      <c r="M97" s="133"/>
      <c r="N97" s="133"/>
      <c r="O97" s="133"/>
      <c r="P97" s="133"/>
      <c r="Q97" s="1"/>
      <c r="R97" s="1"/>
      <c r="S97" s="1"/>
      <c r="T97" s="1"/>
      <c r="U97" s="1"/>
      <c r="V97" s="192"/>
      <c r="W97" s="52"/>
    </row>
    <row r="98" spans="1:26" x14ac:dyDescent="0.3">
      <c r="A98" s="9"/>
      <c r="B98" s="203"/>
      <c r="C98" s="9"/>
      <c r="D98" s="317" t="s">
        <v>62</v>
      </c>
      <c r="E98" s="317"/>
      <c r="F98" s="139"/>
      <c r="G98" s="172"/>
      <c r="H98" s="139"/>
      <c r="I98" s="141">
        <f>ROUND((SUM(I76:I97))/2,2)</f>
        <v>0</v>
      </c>
      <c r="J98" s="140"/>
      <c r="K98" s="140"/>
      <c r="L98" s="140">
        <f>ROUND((SUM(L76:L97))/2,2)</f>
        <v>0</v>
      </c>
      <c r="M98" s="140">
        <f>ROUND((SUM(M76:M97))/2,2)</f>
        <v>0</v>
      </c>
      <c r="N98" s="140"/>
      <c r="O98" s="140"/>
      <c r="P98" s="183"/>
      <c r="Q98" s="1"/>
      <c r="R98" s="1"/>
      <c r="S98" s="183">
        <f>ROUND((SUM(S76:S97))/2,2)</f>
        <v>172.64</v>
      </c>
      <c r="T98" s="1"/>
      <c r="U98" s="1"/>
      <c r="V98" s="191">
        <f>ROUND((SUM(V76:V97))/2,2)</f>
        <v>0</v>
      </c>
      <c r="W98" s="52"/>
    </row>
    <row r="99" spans="1:26" x14ac:dyDescent="0.3">
      <c r="A99" s="1"/>
      <c r="B99" s="205"/>
      <c r="C99" s="184"/>
      <c r="D99" s="314" t="s">
        <v>67</v>
      </c>
      <c r="E99" s="314"/>
      <c r="F99" s="185"/>
      <c r="G99" s="186"/>
      <c r="H99" s="185"/>
      <c r="I99" s="185">
        <f>ROUND((SUM(I76:I98))/3,2)</f>
        <v>0</v>
      </c>
      <c r="J99" s="187"/>
      <c r="K99" s="187">
        <f>ROUND((SUM(K76:K98))/3,2)</f>
        <v>0</v>
      </c>
      <c r="L99" s="187">
        <f>ROUND((SUM(L76:L98))/3,2)</f>
        <v>0</v>
      </c>
      <c r="M99" s="187">
        <f>ROUND((SUM(M76:M98))/3,2)</f>
        <v>0</v>
      </c>
      <c r="N99" s="187"/>
      <c r="O99" s="187"/>
      <c r="P99" s="186"/>
      <c r="Q99" s="184"/>
      <c r="R99" s="184"/>
      <c r="S99" s="186">
        <f>ROUND((SUM(S76:S98))/3,2)</f>
        <v>172.64</v>
      </c>
      <c r="T99" s="184"/>
      <c r="U99" s="184"/>
      <c r="V99" s="193">
        <f>ROUND((SUM(V76:V98))/3,2)</f>
        <v>0</v>
      </c>
      <c r="W99" s="52"/>
      <c r="Z99">
        <f>(SUM(Z76:Z98))</f>
        <v>0</v>
      </c>
    </row>
  </sheetData>
  <mergeCells count="67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7:E47"/>
    <mergeCell ref="B48:E48"/>
    <mergeCell ref="F46:H46"/>
    <mergeCell ref="F47:H47"/>
    <mergeCell ref="F48:H48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D88:E88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6:E86"/>
    <mergeCell ref="D87:E87"/>
    <mergeCell ref="D96:E96"/>
    <mergeCell ref="D98:E98"/>
    <mergeCell ref="D99:E99"/>
    <mergeCell ref="D89:E89"/>
    <mergeCell ref="D90:E90"/>
    <mergeCell ref="D91:E91"/>
    <mergeCell ref="D92:E92"/>
    <mergeCell ref="D94:E94"/>
    <mergeCell ref="D95:E95"/>
  </mergeCells>
  <hyperlinks>
    <hyperlink ref="B1:C1" location="A2:A2" tooltip="Klikni na prechod ku Kryciemu listu..." display="Krycí list rozpočtu" xr:uid="{292D6A82-3C81-45B4-A36F-6A28AEDD6872}"/>
    <hyperlink ref="E1:F1" location="A54:A54" tooltip="Klikni na prechod ku rekapitulácii..." display="Rekapitulácia rozpočtu" xr:uid="{DCA6245B-E178-4F12-8808-8E859640818E}"/>
    <hyperlink ref="H1:I1" location="B75:B75" tooltip="Klikni na prechod ku Rozpočet..." display="Rozpočet" xr:uid="{B6375937-8BD6-431F-AEB6-9BC52DB759ED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DOBUDOVANIE ZÁKLADNEJ TECHNICKEJ INFRAŠTRUKTÚRY V OBCI BYSTRÉ / Ul. Pod Stavencom -  Dobudovanie cestnej komunikácie - nová cestná komunikácia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797B7-8243-41A8-B281-728B7E2D40C7}">
  <dimension ref="A1:AA110"/>
  <sheetViews>
    <sheetView workbookViewId="0">
      <pane ySplit="1" topLeftCell="A85" activePane="bottomLeft" state="frozen"/>
      <selection pane="bottomLeft" activeCell="F103" sqref="F103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8" t="s">
        <v>17</v>
      </c>
      <c r="C1" s="379"/>
      <c r="D1" s="11"/>
      <c r="E1" s="380" t="s">
        <v>0</v>
      </c>
      <c r="F1" s="381"/>
      <c r="G1" s="12"/>
      <c r="H1" s="393" t="s">
        <v>68</v>
      </c>
      <c r="I1" s="379"/>
      <c r="J1" s="160"/>
      <c r="K1" s="161"/>
      <c r="L1" s="161"/>
      <c r="M1" s="161"/>
      <c r="N1" s="161"/>
      <c r="O1" s="161"/>
      <c r="P1" s="162"/>
      <c r="Q1" s="111"/>
      <c r="R1" s="111"/>
      <c r="S1" s="111"/>
      <c r="T1" s="111"/>
      <c r="U1" s="111"/>
      <c r="V1" s="111"/>
      <c r="W1" s="52">
        <v>30.126000000000001</v>
      </c>
    </row>
    <row r="2" spans="1:23" ht="34.950000000000003" customHeight="1" x14ac:dyDescent="0.3">
      <c r="A2" s="14"/>
      <c r="B2" s="382" t="s">
        <v>17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4"/>
      <c r="R2" s="384"/>
      <c r="S2" s="384"/>
      <c r="T2" s="384"/>
      <c r="U2" s="384"/>
      <c r="V2" s="385"/>
      <c r="W2" s="52"/>
    </row>
    <row r="3" spans="1:23" ht="18" customHeight="1" x14ac:dyDescent="0.3">
      <c r="A3" s="14"/>
      <c r="B3" s="386" t="s">
        <v>1</v>
      </c>
      <c r="C3" s="387"/>
      <c r="D3" s="387"/>
      <c r="E3" s="387"/>
      <c r="F3" s="387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9"/>
      <c r="W3" s="52"/>
    </row>
    <row r="4" spans="1:23" ht="18" customHeight="1" x14ac:dyDescent="0.3">
      <c r="A4" s="14"/>
      <c r="B4" s="42" t="s">
        <v>119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2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2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2"/>
      <c r="W6" s="52"/>
    </row>
    <row r="7" spans="1:23" ht="19.95" customHeight="1" x14ac:dyDescent="0.3">
      <c r="A7" s="14"/>
      <c r="B7" s="390" t="s">
        <v>25</v>
      </c>
      <c r="C7" s="391"/>
      <c r="D7" s="391"/>
      <c r="E7" s="391"/>
      <c r="F7" s="391"/>
      <c r="G7" s="391"/>
      <c r="H7" s="392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2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2"/>
      <c r="W8" s="52"/>
    </row>
    <row r="9" spans="1:23" ht="19.95" customHeight="1" x14ac:dyDescent="0.3">
      <c r="A9" s="14"/>
      <c r="B9" s="363" t="s">
        <v>26</v>
      </c>
      <c r="C9" s="364"/>
      <c r="D9" s="364"/>
      <c r="E9" s="364"/>
      <c r="F9" s="364"/>
      <c r="G9" s="364"/>
      <c r="H9" s="365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2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2"/>
      <c r="W10" s="52"/>
    </row>
    <row r="11" spans="1:23" ht="19.95" customHeight="1" x14ac:dyDescent="0.3">
      <c r="A11" s="14"/>
      <c r="B11" s="363" t="s">
        <v>27</v>
      </c>
      <c r="C11" s="364"/>
      <c r="D11" s="364"/>
      <c r="E11" s="364"/>
      <c r="F11" s="364"/>
      <c r="G11" s="364"/>
      <c r="H11" s="365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2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2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2"/>
      <c r="W13" s="52"/>
    </row>
    <row r="14" spans="1:23" ht="18" customHeight="1" x14ac:dyDescent="0.3">
      <c r="A14" s="14"/>
      <c r="B14" s="53" t="s">
        <v>6</v>
      </c>
      <c r="C14" s="61" t="s">
        <v>51</v>
      </c>
      <c r="D14" s="60" t="s">
        <v>52</v>
      </c>
      <c r="E14" s="65" t="s">
        <v>53</v>
      </c>
      <c r="F14" s="366" t="s">
        <v>35</v>
      </c>
      <c r="G14" s="367"/>
      <c r="H14" s="368"/>
      <c r="I14" s="31"/>
      <c r="J14" s="24"/>
      <c r="K14" s="25"/>
      <c r="L14" s="25"/>
      <c r="M14" s="25"/>
      <c r="N14" s="25"/>
      <c r="O14" s="73"/>
      <c r="P14" s="81"/>
      <c r="Q14" s="77"/>
      <c r="R14" s="25"/>
      <c r="S14" s="25"/>
      <c r="T14" s="25"/>
      <c r="U14" s="25"/>
      <c r="V14" s="112"/>
      <c r="W14" s="52"/>
    </row>
    <row r="15" spans="1:23" ht="18" customHeight="1" x14ac:dyDescent="0.3">
      <c r="A15" s="14"/>
      <c r="B15" s="54" t="s">
        <v>30</v>
      </c>
      <c r="C15" s="62">
        <f>'SO 15253'!E60</f>
        <v>0</v>
      </c>
      <c r="D15" s="57">
        <f>'SO 15253'!F60</f>
        <v>0</v>
      </c>
      <c r="E15" s="66">
        <f>'SO 15253'!G60</f>
        <v>0</v>
      </c>
      <c r="F15" s="369" t="s">
        <v>36</v>
      </c>
      <c r="G15" s="370"/>
      <c r="H15" s="320"/>
      <c r="I15" s="24"/>
      <c r="J15" s="24"/>
      <c r="K15" s="25"/>
      <c r="L15" s="25"/>
      <c r="M15" s="25"/>
      <c r="N15" s="25"/>
      <c r="O15" s="73"/>
      <c r="P15" s="82">
        <v>0</v>
      </c>
      <c r="Q15" s="77"/>
      <c r="R15" s="25"/>
      <c r="S15" s="25"/>
      <c r="T15" s="25"/>
      <c r="U15" s="25"/>
      <c r="V15" s="112"/>
      <c r="W15" s="52"/>
    </row>
    <row r="16" spans="1:23" ht="18" customHeight="1" x14ac:dyDescent="0.3">
      <c r="A16" s="14"/>
      <c r="B16" s="53" t="s">
        <v>31</v>
      </c>
      <c r="C16" s="91"/>
      <c r="D16" s="92"/>
      <c r="E16" s="93"/>
      <c r="F16" s="371" t="s">
        <v>37</v>
      </c>
      <c r="G16" s="370"/>
      <c r="H16" s="320"/>
      <c r="I16" s="24"/>
      <c r="J16" s="24"/>
      <c r="K16" s="25"/>
      <c r="L16" s="25"/>
      <c r="M16" s="25"/>
      <c r="N16" s="25"/>
      <c r="O16" s="73"/>
      <c r="P16" s="82">
        <f>(SUM(Z77:Z109))</f>
        <v>0</v>
      </c>
      <c r="Q16" s="77"/>
      <c r="R16" s="25"/>
      <c r="S16" s="25"/>
      <c r="T16" s="25"/>
      <c r="U16" s="25"/>
      <c r="V16" s="112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372" t="s">
        <v>38</v>
      </c>
      <c r="G17" s="370"/>
      <c r="H17" s="320"/>
      <c r="I17" s="24"/>
      <c r="J17" s="24"/>
      <c r="K17" s="25"/>
      <c r="L17" s="25"/>
      <c r="M17" s="25"/>
      <c r="N17" s="25"/>
      <c r="O17" s="73"/>
      <c r="P17" s="82">
        <v>0</v>
      </c>
      <c r="Q17" s="77"/>
      <c r="R17" s="25"/>
      <c r="S17" s="25"/>
      <c r="T17" s="25"/>
      <c r="U17" s="25"/>
      <c r="V17" s="112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73"/>
      <c r="G18" s="362"/>
      <c r="H18" s="320"/>
      <c r="I18" s="24"/>
      <c r="J18" s="24"/>
      <c r="K18" s="25"/>
      <c r="L18" s="25"/>
      <c r="M18" s="25"/>
      <c r="N18" s="25"/>
      <c r="O18" s="73"/>
      <c r="P18" s="83"/>
      <c r="Q18" s="77"/>
      <c r="R18" s="25"/>
      <c r="S18" s="25"/>
      <c r="T18" s="25"/>
      <c r="U18" s="25"/>
      <c r="V18" s="112"/>
      <c r="W18" s="52"/>
    </row>
    <row r="19" spans="1:26" ht="18" customHeight="1" x14ac:dyDescent="0.3">
      <c r="A19" s="14"/>
      <c r="B19" s="55" t="s">
        <v>34</v>
      </c>
      <c r="C19" s="64"/>
      <c r="D19" s="59"/>
      <c r="E19" s="68">
        <f>SUM(E15:E18)</f>
        <v>0</v>
      </c>
      <c r="F19" s="374" t="s">
        <v>34</v>
      </c>
      <c r="G19" s="319"/>
      <c r="H19" s="375"/>
      <c r="I19" s="24"/>
      <c r="J19" s="24"/>
      <c r="K19" s="25"/>
      <c r="L19" s="25"/>
      <c r="M19" s="25"/>
      <c r="N19" s="25"/>
      <c r="O19" s="73"/>
      <c r="P19" s="84">
        <f>SUM(P15:P18)</f>
        <v>0</v>
      </c>
      <c r="Q19" s="77"/>
      <c r="R19" s="25"/>
      <c r="S19" s="25"/>
      <c r="T19" s="25"/>
      <c r="U19" s="25"/>
      <c r="V19" s="112"/>
      <c r="W19" s="52"/>
    </row>
    <row r="20" spans="1:26" ht="18" customHeight="1" x14ac:dyDescent="0.3">
      <c r="A20" s="14"/>
      <c r="B20" s="51" t="s">
        <v>44</v>
      </c>
      <c r="C20" s="56"/>
      <c r="D20" s="94"/>
      <c r="E20" s="95"/>
      <c r="F20" s="350" t="s">
        <v>44</v>
      </c>
      <c r="G20" s="376"/>
      <c r="H20" s="368"/>
      <c r="I20" s="31"/>
      <c r="J20" s="24"/>
      <c r="K20" s="25"/>
      <c r="L20" s="25"/>
      <c r="M20" s="25"/>
      <c r="N20" s="25"/>
      <c r="O20" s="73"/>
      <c r="P20" s="83"/>
      <c r="Q20" s="77"/>
      <c r="R20" s="25"/>
      <c r="S20" s="25"/>
      <c r="T20" s="25"/>
      <c r="U20" s="25"/>
      <c r="V20" s="112"/>
      <c r="W20" s="52"/>
    </row>
    <row r="21" spans="1:26" ht="18" customHeight="1" x14ac:dyDescent="0.3">
      <c r="A21" s="14"/>
      <c r="B21" s="48" t="s">
        <v>45</v>
      </c>
      <c r="C21" s="50"/>
      <c r="D21" s="90"/>
      <c r="E21" s="69">
        <f>((E15*U22*0)+(E16*V22*0)+(E17*W22*0))/100</f>
        <v>0</v>
      </c>
      <c r="F21" s="377" t="s">
        <v>48</v>
      </c>
      <c r="G21" s="370"/>
      <c r="H21" s="320"/>
      <c r="I21" s="24"/>
      <c r="J21" s="24"/>
      <c r="K21" s="25"/>
      <c r="L21" s="25"/>
      <c r="M21" s="25"/>
      <c r="N21" s="25"/>
      <c r="O21" s="73"/>
      <c r="P21" s="82">
        <f>((E15*X22*0)+(E16*Y22*0)+(E17*Z22*0))/100</f>
        <v>0</v>
      </c>
      <c r="Q21" s="77"/>
      <c r="R21" s="25"/>
      <c r="S21" s="25"/>
      <c r="T21" s="25"/>
      <c r="U21" s="25"/>
      <c r="V21" s="112"/>
      <c r="W21" s="52"/>
    </row>
    <row r="22" spans="1:26" ht="18" customHeight="1" x14ac:dyDescent="0.3">
      <c r="A22" s="14"/>
      <c r="B22" s="44" t="s">
        <v>46</v>
      </c>
      <c r="C22" s="33"/>
      <c r="D22" s="71"/>
      <c r="E22" s="70">
        <f>((E15*U23*0)+(E16*V23*0)+(E17*W23*0))/100</f>
        <v>0</v>
      </c>
      <c r="F22" s="377" t="s">
        <v>49</v>
      </c>
      <c r="G22" s="370"/>
      <c r="H22" s="320"/>
      <c r="I22" s="24"/>
      <c r="J22" s="24"/>
      <c r="K22" s="25"/>
      <c r="L22" s="25"/>
      <c r="M22" s="25"/>
      <c r="N22" s="25"/>
      <c r="O22" s="73"/>
      <c r="P22" s="82">
        <f>((E15*X23*0)+(E16*Y23*0)+(E17*Z23*0))/100</f>
        <v>0</v>
      </c>
      <c r="Q22" s="77"/>
      <c r="R22" s="25"/>
      <c r="S22" s="25"/>
      <c r="T22" s="25"/>
      <c r="U22" s="25">
        <v>1</v>
      </c>
      <c r="V22" s="113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47</v>
      </c>
      <c r="C23" s="33"/>
      <c r="D23" s="71"/>
      <c r="E23" s="70">
        <f>((E15*U24*0)+(E16*V24*0)+(E17*W24*0))/100</f>
        <v>0</v>
      </c>
      <c r="F23" s="377" t="s">
        <v>50</v>
      </c>
      <c r="G23" s="370"/>
      <c r="H23" s="320"/>
      <c r="I23" s="24"/>
      <c r="J23" s="24"/>
      <c r="K23" s="25"/>
      <c r="L23" s="25"/>
      <c r="M23" s="25"/>
      <c r="N23" s="25"/>
      <c r="O23" s="73"/>
      <c r="P23" s="82">
        <f>((E15*X24*0)+(E16*Y24*0)+(E17*Z24*0))/100</f>
        <v>0</v>
      </c>
      <c r="Q23" s="77"/>
      <c r="R23" s="25"/>
      <c r="S23" s="25"/>
      <c r="T23" s="25"/>
      <c r="U23" s="25">
        <v>1</v>
      </c>
      <c r="V23" s="113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1"/>
      <c r="E24" s="71"/>
      <c r="F24" s="361"/>
      <c r="G24" s="362"/>
      <c r="H24" s="320"/>
      <c r="I24" s="24"/>
      <c r="J24" s="24"/>
      <c r="K24" s="25"/>
      <c r="L24" s="25"/>
      <c r="M24" s="25"/>
      <c r="N24" s="25"/>
      <c r="O24" s="73"/>
      <c r="P24" s="81"/>
      <c r="Q24" s="77"/>
      <c r="R24" s="25"/>
      <c r="S24" s="25"/>
      <c r="T24" s="25"/>
      <c r="U24" s="25">
        <v>1</v>
      </c>
      <c r="V24" s="113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1"/>
      <c r="E25" s="71"/>
      <c r="F25" s="318" t="s">
        <v>34</v>
      </c>
      <c r="G25" s="319"/>
      <c r="H25" s="320"/>
      <c r="I25" s="24"/>
      <c r="J25" s="24"/>
      <c r="K25" s="25"/>
      <c r="L25" s="25"/>
      <c r="M25" s="25"/>
      <c r="N25" s="25"/>
      <c r="O25" s="73"/>
      <c r="P25" s="84">
        <f>SUM(E21:E24)+SUM(P21:P24)</f>
        <v>0</v>
      </c>
      <c r="Q25" s="77"/>
      <c r="R25" s="25"/>
      <c r="S25" s="25"/>
      <c r="T25" s="25"/>
      <c r="U25" s="25"/>
      <c r="V25" s="112"/>
      <c r="W25" s="52"/>
    </row>
    <row r="26" spans="1:26" ht="18" customHeight="1" x14ac:dyDescent="0.3">
      <c r="A26" s="14"/>
      <c r="B26" s="109" t="s">
        <v>56</v>
      </c>
      <c r="C26" s="97"/>
      <c r="D26" s="99"/>
      <c r="E26" s="105"/>
      <c r="F26" s="350" t="s">
        <v>39</v>
      </c>
      <c r="G26" s="351"/>
      <c r="H26" s="352"/>
      <c r="I26" s="22"/>
      <c r="J26" s="22"/>
      <c r="K26" s="23"/>
      <c r="L26" s="23"/>
      <c r="M26" s="23"/>
      <c r="N26" s="23"/>
      <c r="O26" s="74"/>
      <c r="P26" s="85"/>
      <c r="Q26" s="78"/>
      <c r="R26" s="23"/>
      <c r="S26" s="23"/>
      <c r="T26" s="23"/>
      <c r="U26" s="23"/>
      <c r="V26" s="114"/>
      <c r="W26" s="52"/>
    </row>
    <row r="27" spans="1:26" ht="18" customHeight="1" x14ac:dyDescent="0.3">
      <c r="A27" s="14"/>
      <c r="B27" s="40"/>
      <c r="C27" s="35"/>
      <c r="D27" s="72"/>
      <c r="E27" s="106"/>
      <c r="F27" s="353" t="s">
        <v>40</v>
      </c>
      <c r="G27" s="322"/>
      <c r="H27" s="354"/>
      <c r="I27" s="27"/>
      <c r="J27" s="27"/>
      <c r="K27" s="28"/>
      <c r="L27" s="28"/>
      <c r="M27" s="28"/>
      <c r="N27" s="28"/>
      <c r="O27" s="75"/>
      <c r="P27" s="86">
        <f>E19+P19+E25+P25</f>
        <v>0</v>
      </c>
      <c r="Q27" s="79"/>
      <c r="R27" s="28"/>
      <c r="S27" s="28"/>
      <c r="T27" s="28"/>
      <c r="U27" s="28"/>
      <c r="V27" s="115"/>
      <c r="W27" s="52"/>
    </row>
    <row r="28" spans="1:26" ht="18" customHeight="1" x14ac:dyDescent="0.3">
      <c r="A28" s="14"/>
      <c r="B28" s="41"/>
      <c r="C28" s="36"/>
      <c r="D28" s="14"/>
      <c r="E28" s="107"/>
      <c r="F28" s="355" t="s">
        <v>41</v>
      </c>
      <c r="G28" s="356"/>
      <c r="H28" s="208">
        <f>P27-SUM('SO 15253'!K77:'SO 15253'!K109)</f>
        <v>0</v>
      </c>
      <c r="I28" s="20"/>
      <c r="J28" s="20"/>
      <c r="K28" s="21"/>
      <c r="L28" s="21"/>
      <c r="M28" s="21"/>
      <c r="N28" s="21"/>
      <c r="O28" s="76"/>
      <c r="P28" s="87">
        <f>ROUND(((ROUND(H28,2)*20)*1/100),2)</f>
        <v>0</v>
      </c>
      <c r="Q28" s="80"/>
      <c r="R28" s="21"/>
      <c r="S28" s="21"/>
      <c r="T28" s="21"/>
      <c r="U28" s="21"/>
      <c r="V28" s="116"/>
      <c r="W28" s="52"/>
    </row>
    <row r="29" spans="1:26" ht="18" customHeight="1" x14ac:dyDescent="0.3">
      <c r="A29" s="14"/>
      <c r="B29" s="41"/>
      <c r="C29" s="36"/>
      <c r="D29" s="14"/>
      <c r="E29" s="107"/>
      <c r="F29" s="357" t="s">
        <v>42</v>
      </c>
      <c r="G29" s="358"/>
      <c r="H29" s="32">
        <f>SUM('SO 15253'!K77:'SO 15253'!K109)</f>
        <v>0</v>
      </c>
      <c r="I29" s="24"/>
      <c r="J29" s="24"/>
      <c r="K29" s="25"/>
      <c r="L29" s="25"/>
      <c r="M29" s="25"/>
      <c r="N29" s="25"/>
      <c r="O29" s="73"/>
      <c r="P29" s="88">
        <f>ROUND(((ROUND(H29,2)*0)/100),2)</f>
        <v>0</v>
      </c>
      <c r="Q29" s="77"/>
      <c r="R29" s="25"/>
      <c r="S29" s="25"/>
      <c r="T29" s="25"/>
      <c r="U29" s="25"/>
      <c r="V29" s="112"/>
      <c r="W29" s="52"/>
    </row>
    <row r="30" spans="1:26" ht="18" customHeight="1" x14ac:dyDescent="0.3">
      <c r="A30" s="14"/>
      <c r="B30" s="41"/>
      <c r="C30" s="36"/>
      <c r="D30" s="14"/>
      <c r="E30" s="107"/>
      <c r="F30" s="359" t="s">
        <v>43</v>
      </c>
      <c r="G30" s="360"/>
      <c r="H30" s="102"/>
      <c r="I30" s="103"/>
      <c r="J30" s="20"/>
      <c r="K30" s="21"/>
      <c r="L30" s="21"/>
      <c r="M30" s="21"/>
      <c r="N30" s="21"/>
      <c r="O30" s="76"/>
      <c r="P30" s="104">
        <f>SUM(P27:P29)</f>
        <v>0</v>
      </c>
      <c r="Q30" s="77"/>
      <c r="R30" s="25"/>
      <c r="S30" s="25"/>
      <c r="T30" s="25"/>
      <c r="U30" s="25"/>
      <c r="V30" s="112"/>
      <c r="W30" s="52"/>
    </row>
    <row r="31" spans="1:26" ht="18" customHeight="1" x14ac:dyDescent="0.3">
      <c r="A31" s="14"/>
      <c r="B31" s="37"/>
      <c r="C31" s="29"/>
      <c r="D31" s="100"/>
      <c r="E31" s="108"/>
      <c r="F31" s="322"/>
      <c r="G31" s="323"/>
      <c r="H31" s="33"/>
      <c r="I31" s="24"/>
      <c r="J31" s="24"/>
      <c r="K31" s="25"/>
      <c r="L31" s="25"/>
      <c r="M31" s="25"/>
      <c r="N31" s="25"/>
      <c r="O31" s="73"/>
      <c r="P31" s="89"/>
      <c r="Q31" s="77"/>
      <c r="R31" s="25"/>
      <c r="S31" s="25"/>
      <c r="T31" s="25"/>
      <c r="U31" s="25"/>
      <c r="V31" s="112"/>
      <c r="W31" s="52"/>
    </row>
    <row r="32" spans="1:26" ht="18" customHeight="1" x14ac:dyDescent="0.3">
      <c r="A32" s="14"/>
      <c r="B32" s="109" t="s">
        <v>54</v>
      </c>
      <c r="C32" s="101"/>
      <c r="D32" s="18"/>
      <c r="E32" s="110" t="s">
        <v>55</v>
      </c>
      <c r="F32" s="72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4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7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8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8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8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9"/>
      <c r="W37" s="52"/>
    </row>
    <row r="38" spans="1:23" ht="18" customHeight="1" x14ac:dyDescent="0.3">
      <c r="A38" s="14"/>
      <c r="B38" s="120"/>
      <c r="C38" s="121"/>
      <c r="D38" s="122"/>
      <c r="E38" s="122"/>
      <c r="F38" s="122"/>
      <c r="G38" s="122"/>
      <c r="H38" s="122"/>
      <c r="I38" s="122"/>
      <c r="J38" s="122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6"/>
    </row>
    <row r="42" spans="1:23" x14ac:dyDescent="0.3">
      <c r="A42" s="130"/>
      <c r="B42" s="19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6"/>
    </row>
    <row r="43" spans="1:23" x14ac:dyDescent="0.3">
      <c r="A43" s="130"/>
      <c r="B43" s="19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30"/>
      <c r="B44" s="326" t="s">
        <v>0</v>
      </c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8"/>
      <c r="W44" s="52"/>
    </row>
    <row r="45" spans="1:23" x14ac:dyDescent="0.3">
      <c r="A45" s="130"/>
      <c r="B45" s="19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7"/>
      <c r="W45" s="52"/>
    </row>
    <row r="46" spans="1:23" ht="19.95" customHeight="1" x14ac:dyDescent="0.3">
      <c r="A46" s="194"/>
      <c r="B46" s="329" t="s">
        <v>25</v>
      </c>
      <c r="C46" s="330"/>
      <c r="D46" s="330"/>
      <c r="E46" s="331"/>
      <c r="F46" s="332" t="s">
        <v>22</v>
      </c>
      <c r="G46" s="330"/>
      <c r="H46" s="331"/>
      <c r="I46" s="129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8"/>
      <c r="W46" s="52"/>
    </row>
    <row r="47" spans="1:23" ht="19.95" customHeight="1" x14ac:dyDescent="0.3">
      <c r="A47" s="194"/>
      <c r="B47" s="329" t="s">
        <v>26</v>
      </c>
      <c r="C47" s="330"/>
      <c r="D47" s="330"/>
      <c r="E47" s="331"/>
      <c r="F47" s="332" t="s">
        <v>20</v>
      </c>
      <c r="G47" s="330"/>
      <c r="H47" s="331"/>
      <c r="I47" s="129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8"/>
      <c r="W47" s="52"/>
    </row>
    <row r="48" spans="1:23" ht="19.95" customHeight="1" x14ac:dyDescent="0.3">
      <c r="A48" s="194"/>
      <c r="B48" s="329" t="s">
        <v>27</v>
      </c>
      <c r="C48" s="330"/>
      <c r="D48" s="330"/>
      <c r="E48" s="331"/>
      <c r="F48" s="332" t="s">
        <v>60</v>
      </c>
      <c r="G48" s="330"/>
      <c r="H48" s="331"/>
      <c r="I48" s="129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8"/>
      <c r="W48" s="52"/>
    </row>
    <row r="49" spans="1:26" ht="30" customHeight="1" x14ac:dyDescent="0.3">
      <c r="A49" s="194"/>
      <c r="B49" s="333" t="s">
        <v>1</v>
      </c>
      <c r="C49" s="334"/>
      <c r="D49" s="334"/>
      <c r="E49" s="334"/>
      <c r="F49" s="334"/>
      <c r="G49" s="334"/>
      <c r="H49" s="334"/>
      <c r="I49" s="33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8"/>
      <c r="W49" s="52"/>
    </row>
    <row r="50" spans="1:26" x14ac:dyDescent="0.3">
      <c r="A50" s="14"/>
      <c r="B50" s="198" t="s">
        <v>119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8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8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8"/>
      <c r="W52" s="52"/>
    </row>
    <row r="53" spans="1:26" x14ac:dyDescent="0.3">
      <c r="A53" s="14"/>
      <c r="B53" s="198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8"/>
      <c r="W53" s="52"/>
    </row>
    <row r="54" spans="1:26" x14ac:dyDescent="0.3">
      <c r="A54" s="2"/>
      <c r="B54" s="324" t="s">
        <v>57</v>
      </c>
      <c r="C54" s="325"/>
      <c r="D54" s="128"/>
      <c r="E54" s="128" t="s">
        <v>51</v>
      </c>
      <c r="F54" s="128" t="s">
        <v>52</v>
      </c>
      <c r="G54" s="128" t="s">
        <v>34</v>
      </c>
      <c r="H54" s="128" t="s">
        <v>58</v>
      </c>
      <c r="I54" s="128" t="s">
        <v>59</v>
      </c>
      <c r="J54" s="127"/>
      <c r="K54" s="127"/>
      <c r="L54" s="127"/>
      <c r="M54" s="127"/>
      <c r="N54" s="127"/>
      <c r="O54" s="127"/>
      <c r="P54" s="127"/>
      <c r="Q54" s="125"/>
      <c r="R54" s="125"/>
      <c r="S54" s="125"/>
      <c r="T54" s="125"/>
      <c r="U54" s="125"/>
      <c r="V54" s="149"/>
      <c r="W54" s="52"/>
    </row>
    <row r="55" spans="1:26" x14ac:dyDescent="0.3">
      <c r="A55" s="9"/>
      <c r="B55" s="339" t="s">
        <v>62</v>
      </c>
      <c r="C55" s="321"/>
      <c r="D55" s="321"/>
      <c r="E55" s="135"/>
      <c r="F55" s="135"/>
      <c r="G55" s="135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7"/>
      <c r="S55" s="137"/>
      <c r="T55" s="137"/>
      <c r="U55" s="137"/>
      <c r="V55" s="150"/>
      <c r="W55" s="207"/>
      <c r="X55" s="138"/>
      <c r="Y55" s="138"/>
      <c r="Z55" s="138"/>
    </row>
    <row r="56" spans="1:26" x14ac:dyDescent="0.3">
      <c r="A56" s="9"/>
      <c r="B56" s="340" t="s">
        <v>63</v>
      </c>
      <c r="C56" s="341"/>
      <c r="D56" s="341"/>
      <c r="E56" s="139">
        <f>'SO 15253'!L86</f>
        <v>0</v>
      </c>
      <c r="F56" s="139">
        <f>'SO 15253'!M86</f>
        <v>0</v>
      </c>
      <c r="G56" s="139">
        <f>'SO 15253'!I86</f>
        <v>0</v>
      </c>
      <c r="H56" s="140">
        <f>'SO 15253'!S86</f>
        <v>0</v>
      </c>
      <c r="I56" s="140">
        <f>'SO 15253'!V86</f>
        <v>0</v>
      </c>
      <c r="J56" s="140"/>
      <c r="K56" s="140"/>
      <c r="L56" s="140"/>
      <c r="M56" s="140"/>
      <c r="N56" s="140"/>
      <c r="O56" s="140"/>
      <c r="P56" s="140"/>
      <c r="Q56" s="138"/>
      <c r="R56" s="138"/>
      <c r="S56" s="138"/>
      <c r="T56" s="138"/>
      <c r="U56" s="138"/>
      <c r="V56" s="151"/>
      <c r="W56" s="207"/>
      <c r="X56" s="138"/>
      <c r="Y56" s="138"/>
      <c r="Z56" s="138"/>
    </row>
    <row r="57" spans="1:26" x14ac:dyDescent="0.3">
      <c r="A57" s="9"/>
      <c r="B57" s="340" t="s">
        <v>64</v>
      </c>
      <c r="C57" s="341"/>
      <c r="D57" s="341"/>
      <c r="E57" s="139">
        <f>'SO 15253'!L92</f>
        <v>0</v>
      </c>
      <c r="F57" s="139">
        <f>'SO 15253'!M92</f>
        <v>0</v>
      </c>
      <c r="G57" s="139">
        <f>'SO 15253'!I92</f>
        <v>0</v>
      </c>
      <c r="H57" s="140">
        <f>'SO 15253'!S92</f>
        <v>212.27</v>
      </c>
      <c r="I57" s="140">
        <f>'SO 15253'!V92</f>
        <v>0</v>
      </c>
      <c r="J57" s="140"/>
      <c r="K57" s="140"/>
      <c r="L57" s="140"/>
      <c r="M57" s="140"/>
      <c r="N57" s="140"/>
      <c r="O57" s="140"/>
      <c r="P57" s="140"/>
      <c r="Q57" s="138"/>
      <c r="R57" s="138"/>
      <c r="S57" s="138"/>
      <c r="T57" s="138"/>
      <c r="U57" s="138"/>
      <c r="V57" s="151"/>
      <c r="W57" s="207"/>
      <c r="X57" s="138"/>
      <c r="Y57" s="138"/>
      <c r="Z57" s="138"/>
    </row>
    <row r="58" spans="1:26" x14ac:dyDescent="0.3">
      <c r="A58" s="9"/>
      <c r="B58" s="340" t="s">
        <v>65</v>
      </c>
      <c r="C58" s="341"/>
      <c r="D58" s="341"/>
      <c r="E58" s="139">
        <f>'SO 15253'!L103</f>
        <v>0</v>
      </c>
      <c r="F58" s="139">
        <f>'SO 15253'!M103</f>
        <v>0</v>
      </c>
      <c r="G58" s="139">
        <f>'SO 15253'!I103</f>
        <v>0</v>
      </c>
      <c r="H58" s="140">
        <f>'SO 15253'!S103</f>
        <v>0</v>
      </c>
      <c r="I58" s="140">
        <f>'SO 15253'!V103</f>
        <v>0</v>
      </c>
      <c r="J58" s="140"/>
      <c r="K58" s="140"/>
      <c r="L58" s="140"/>
      <c r="M58" s="140"/>
      <c r="N58" s="140"/>
      <c r="O58" s="140"/>
      <c r="P58" s="140"/>
      <c r="Q58" s="138"/>
      <c r="R58" s="138"/>
      <c r="S58" s="138"/>
      <c r="T58" s="138"/>
      <c r="U58" s="138"/>
      <c r="V58" s="151"/>
      <c r="W58" s="207"/>
      <c r="X58" s="138"/>
      <c r="Y58" s="138"/>
      <c r="Z58" s="138"/>
    </row>
    <row r="59" spans="1:26" x14ac:dyDescent="0.3">
      <c r="A59" s="9"/>
      <c r="B59" s="340" t="s">
        <v>66</v>
      </c>
      <c r="C59" s="341"/>
      <c r="D59" s="341"/>
      <c r="E59" s="139">
        <f>'SO 15253'!L107</f>
        <v>0</v>
      </c>
      <c r="F59" s="139">
        <f>'SO 15253'!M107</f>
        <v>0</v>
      </c>
      <c r="G59" s="139">
        <f>'SO 15253'!I107</f>
        <v>0</v>
      </c>
      <c r="H59" s="140">
        <f>'SO 15253'!S107</f>
        <v>0</v>
      </c>
      <c r="I59" s="140">
        <f>'SO 15253'!V107</f>
        <v>0</v>
      </c>
      <c r="J59" s="140"/>
      <c r="K59" s="140"/>
      <c r="L59" s="140"/>
      <c r="M59" s="140"/>
      <c r="N59" s="140"/>
      <c r="O59" s="140"/>
      <c r="P59" s="140"/>
      <c r="Q59" s="138"/>
      <c r="R59" s="138"/>
      <c r="S59" s="138"/>
      <c r="T59" s="138"/>
      <c r="U59" s="138"/>
      <c r="V59" s="151"/>
      <c r="W59" s="207"/>
      <c r="X59" s="138"/>
      <c r="Y59" s="138"/>
      <c r="Z59" s="138"/>
    </row>
    <row r="60" spans="1:26" x14ac:dyDescent="0.3">
      <c r="A60" s="9"/>
      <c r="B60" s="342" t="s">
        <v>62</v>
      </c>
      <c r="C60" s="317"/>
      <c r="D60" s="317"/>
      <c r="E60" s="141">
        <f>'SO 15253'!L109</f>
        <v>0</v>
      </c>
      <c r="F60" s="141">
        <f>'SO 15253'!M109</f>
        <v>0</v>
      </c>
      <c r="G60" s="141">
        <f>'SO 15253'!I109</f>
        <v>0</v>
      </c>
      <c r="H60" s="142">
        <f>'SO 15253'!S109</f>
        <v>212.27</v>
      </c>
      <c r="I60" s="142">
        <f>'SO 15253'!V109</f>
        <v>0</v>
      </c>
      <c r="J60" s="142"/>
      <c r="K60" s="142"/>
      <c r="L60" s="142"/>
      <c r="M60" s="142"/>
      <c r="N60" s="142"/>
      <c r="O60" s="142"/>
      <c r="P60" s="142"/>
      <c r="Q60" s="138"/>
      <c r="R60" s="138"/>
      <c r="S60" s="138"/>
      <c r="T60" s="138"/>
      <c r="U60" s="138"/>
      <c r="V60" s="151"/>
      <c r="W60" s="207"/>
      <c r="X60" s="138"/>
      <c r="Y60" s="138"/>
      <c r="Z60" s="138"/>
    </row>
    <row r="61" spans="1:26" x14ac:dyDescent="0.3">
      <c r="A61" s="1"/>
      <c r="B61" s="199"/>
      <c r="C61" s="1"/>
      <c r="D61" s="1"/>
      <c r="E61" s="132"/>
      <c r="F61" s="132"/>
      <c r="G61" s="132"/>
      <c r="H61" s="133"/>
      <c r="I61" s="133"/>
      <c r="J61" s="133"/>
      <c r="K61" s="133"/>
      <c r="L61" s="133"/>
      <c r="M61" s="133"/>
      <c r="N61" s="133"/>
      <c r="O61" s="133"/>
      <c r="P61" s="133"/>
      <c r="V61" s="152"/>
      <c r="W61" s="52"/>
    </row>
    <row r="62" spans="1:26" x14ac:dyDescent="0.3">
      <c r="A62" s="143"/>
      <c r="B62" s="343" t="s">
        <v>67</v>
      </c>
      <c r="C62" s="344"/>
      <c r="D62" s="344"/>
      <c r="E62" s="145">
        <f>'SO 15253'!L110</f>
        <v>0</v>
      </c>
      <c r="F62" s="145">
        <f>'SO 15253'!M110</f>
        <v>0</v>
      </c>
      <c r="G62" s="145">
        <f>'SO 15253'!I110</f>
        <v>0</v>
      </c>
      <c r="H62" s="146">
        <f>'SO 15253'!S110</f>
        <v>212.27</v>
      </c>
      <c r="I62" s="146">
        <f>'SO 15253'!V110</f>
        <v>0</v>
      </c>
      <c r="J62" s="147"/>
      <c r="K62" s="147"/>
      <c r="L62" s="147"/>
      <c r="M62" s="147"/>
      <c r="N62" s="147"/>
      <c r="O62" s="147"/>
      <c r="P62" s="147"/>
      <c r="Q62" s="148"/>
      <c r="R62" s="148"/>
      <c r="S62" s="148"/>
      <c r="T62" s="148"/>
      <c r="U62" s="148"/>
      <c r="V62" s="153"/>
      <c r="W62" s="207"/>
      <c r="X62" s="144"/>
      <c r="Y62" s="144"/>
      <c r="Z62" s="144"/>
    </row>
    <row r="63" spans="1:26" x14ac:dyDescent="0.3">
      <c r="A63" s="14"/>
      <c r="B63" s="41"/>
      <c r="C63" s="3"/>
      <c r="D63" s="3"/>
      <c r="E63" s="13"/>
      <c r="F63" s="13"/>
      <c r="G63" s="13"/>
      <c r="H63" s="154"/>
      <c r="I63" s="154"/>
      <c r="J63" s="154"/>
      <c r="K63" s="154"/>
      <c r="L63" s="154"/>
      <c r="M63" s="154"/>
      <c r="N63" s="154"/>
      <c r="O63" s="154"/>
      <c r="P63" s="154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4"/>
      <c r="I64" s="154"/>
      <c r="J64" s="154"/>
      <c r="K64" s="154"/>
      <c r="L64" s="154"/>
      <c r="M64" s="154"/>
      <c r="N64" s="154"/>
      <c r="O64" s="154"/>
      <c r="P64" s="154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5"/>
      <c r="I65" s="155"/>
      <c r="J65" s="155"/>
      <c r="K65" s="155"/>
      <c r="L65" s="155"/>
      <c r="M65" s="155"/>
      <c r="N65" s="155"/>
      <c r="O65" s="155"/>
      <c r="P65" s="155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45" t="s">
        <v>68</v>
      </c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346"/>
      <c r="T66" s="346"/>
      <c r="U66" s="346"/>
      <c r="V66" s="346"/>
      <c r="W66" s="52"/>
    </row>
    <row r="67" spans="1:26" x14ac:dyDescent="0.3">
      <c r="A67" s="14"/>
      <c r="B67" s="96"/>
      <c r="C67" s="18"/>
      <c r="D67" s="18"/>
      <c r="E67" s="98"/>
      <c r="F67" s="98"/>
      <c r="G67" s="98"/>
      <c r="H67" s="169"/>
      <c r="I67" s="169"/>
      <c r="J67" s="169"/>
      <c r="K67" s="169"/>
      <c r="L67" s="169"/>
      <c r="M67" s="169"/>
      <c r="N67" s="169"/>
      <c r="O67" s="169"/>
      <c r="P67" s="169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4"/>
      <c r="B68" s="347" t="s">
        <v>25</v>
      </c>
      <c r="C68" s="348"/>
      <c r="D68" s="348"/>
      <c r="E68" s="349"/>
      <c r="F68" s="167"/>
      <c r="G68" s="167"/>
      <c r="H68" s="168" t="s">
        <v>79</v>
      </c>
      <c r="I68" s="336" t="s">
        <v>80</v>
      </c>
      <c r="J68" s="337"/>
      <c r="K68" s="337"/>
      <c r="L68" s="337"/>
      <c r="M68" s="337"/>
      <c r="N68" s="337"/>
      <c r="O68" s="337"/>
      <c r="P68" s="338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4"/>
      <c r="B69" s="329" t="s">
        <v>26</v>
      </c>
      <c r="C69" s="330"/>
      <c r="D69" s="330"/>
      <c r="E69" s="331"/>
      <c r="F69" s="163"/>
      <c r="G69" s="163"/>
      <c r="H69" s="164" t="s">
        <v>20</v>
      </c>
      <c r="I69" s="164"/>
      <c r="J69" s="154"/>
      <c r="K69" s="154"/>
      <c r="L69" s="154"/>
      <c r="M69" s="154"/>
      <c r="N69" s="154"/>
      <c r="O69" s="154"/>
      <c r="P69" s="154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4"/>
      <c r="B70" s="329" t="s">
        <v>27</v>
      </c>
      <c r="C70" s="330"/>
      <c r="D70" s="330"/>
      <c r="E70" s="331"/>
      <c r="F70" s="163"/>
      <c r="G70" s="163"/>
      <c r="H70" s="164" t="s">
        <v>81</v>
      </c>
      <c r="I70" s="164" t="s">
        <v>24</v>
      </c>
      <c r="J70" s="154"/>
      <c r="K70" s="154"/>
      <c r="L70" s="154"/>
      <c r="M70" s="154"/>
      <c r="N70" s="154"/>
      <c r="O70" s="154"/>
      <c r="P70" s="154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8" t="s">
        <v>82</v>
      </c>
      <c r="C71" s="3"/>
      <c r="D71" s="3"/>
      <c r="E71" s="13"/>
      <c r="F71" s="13"/>
      <c r="G71" s="13"/>
      <c r="H71" s="154"/>
      <c r="I71" s="154"/>
      <c r="J71" s="154"/>
      <c r="K71" s="154"/>
      <c r="L71" s="154"/>
      <c r="M71" s="154"/>
      <c r="N71" s="154"/>
      <c r="O71" s="154"/>
      <c r="P71" s="154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8" t="s">
        <v>119</v>
      </c>
      <c r="C72" s="3"/>
      <c r="D72" s="3"/>
      <c r="E72" s="13"/>
      <c r="F72" s="13"/>
      <c r="G72" s="13"/>
      <c r="H72" s="154"/>
      <c r="I72" s="154"/>
      <c r="J72" s="154"/>
      <c r="K72" s="154"/>
      <c r="L72" s="154"/>
      <c r="M72" s="154"/>
      <c r="N72" s="154"/>
      <c r="O72" s="154"/>
      <c r="P72" s="154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4"/>
      <c r="I73" s="154"/>
      <c r="J73" s="154"/>
      <c r="K73" s="154"/>
      <c r="L73" s="154"/>
      <c r="M73" s="154"/>
      <c r="N73" s="154"/>
      <c r="O73" s="154"/>
      <c r="P73" s="154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4"/>
      <c r="I74" s="154"/>
      <c r="J74" s="154"/>
      <c r="K74" s="154"/>
      <c r="L74" s="154"/>
      <c r="M74" s="154"/>
      <c r="N74" s="154"/>
      <c r="O74" s="154"/>
      <c r="P74" s="154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0" t="s">
        <v>61</v>
      </c>
      <c r="C75" s="165"/>
      <c r="D75" s="165"/>
      <c r="E75" s="13"/>
      <c r="F75" s="13"/>
      <c r="G75" s="13"/>
      <c r="H75" s="154"/>
      <c r="I75" s="154"/>
      <c r="J75" s="154"/>
      <c r="K75" s="154"/>
      <c r="L75" s="154"/>
      <c r="M75" s="154"/>
      <c r="N75" s="154"/>
      <c r="O75" s="154"/>
      <c r="P75" s="154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1" t="s">
        <v>69</v>
      </c>
      <c r="C76" s="128" t="s">
        <v>70</v>
      </c>
      <c r="D76" s="128" t="s">
        <v>71</v>
      </c>
      <c r="E76" s="156"/>
      <c r="F76" s="156" t="s">
        <v>72</v>
      </c>
      <c r="G76" s="156" t="s">
        <v>73</v>
      </c>
      <c r="H76" s="157" t="s">
        <v>74</v>
      </c>
      <c r="I76" s="157" t="s">
        <v>75</v>
      </c>
      <c r="J76" s="157"/>
      <c r="K76" s="157"/>
      <c r="L76" s="157"/>
      <c r="M76" s="157"/>
      <c r="N76" s="157"/>
      <c r="O76" s="157"/>
      <c r="P76" s="157" t="s">
        <v>76</v>
      </c>
      <c r="Q76" s="158"/>
      <c r="R76" s="158"/>
      <c r="S76" s="128" t="s">
        <v>77</v>
      </c>
      <c r="T76" s="159"/>
      <c r="U76" s="159"/>
      <c r="V76" s="128" t="s">
        <v>78</v>
      </c>
      <c r="W76" s="52"/>
    </row>
    <row r="77" spans="1:26" x14ac:dyDescent="0.3">
      <c r="A77" s="9"/>
      <c r="B77" s="202"/>
      <c r="C77" s="170"/>
      <c r="D77" s="321" t="s">
        <v>62</v>
      </c>
      <c r="E77" s="321"/>
      <c r="F77" s="135"/>
      <c r="G77" s="171"/>
      <c r="H77" s="135"/>
      <c r="I77" s="135"/>
      <c r="J77" s="136"/>
      <c r="K77" s="136"/>
      <c r="L77" s="136"/>
      <c r="M77" s="136"/>
      <c r="N77" s="136"/>
      <c r="O77" s="136"/>
      <c r="P77" s="136"/>
      <c r="Q77" s="134"/>
      <c r="R77" s="134"/>
      <c r="S77" s="134"/>
      <c r="T77" s="134"/>
      <c r="U77" s="134"/>
      <c r="V77" s="188"/>
      <c r="W77" s="207"/>
      <c r="X77" s="138"/>
      <c r="Y77" s="138"/>
      <c r="Z77" s="138"/>
    </row>
    <row r="78" spans="1:26" x14ac:dyDescent="0.3">
      <c r="A78" s="9"/>
      <c r="B78" s="203"/>
      <c r="C78" s="173">
        <v>1</v>
      </c>
      <c r="D78" s="316" t="s">
        <v>63</v>
      </c>
      <c r="E78" s="316"/>
      <c r="F78" s="139"/>
      <c r="G78" s="172"/>
      <c r="H78" s="139"/>
      <c r="I78" s="139"/>
      <c r="J78" s="140"/>
      <c r="K78" s="140"/>
      <c r="L78" s="140"/>
      <c r="M78" s="140"/>
      <c r="N78" s="140"/>
      <c r="O78" s="140"/>
      <c r="P78" s="140"/>
      <c r="Q78" s="9"/>
      <c r="R78" s="9"/>
      <c r="S78" s="9"/>
      <c r="T78" s="9"/>
      <c r="U78" s="9"/>
      <c r="V78" s="189"/>
      <c r="W78" s="207"/>
      <c r="X78" s="138"/>
      <c r="Y78" s="138"/>
      <c r="Z78" s="138"/>
    </row>
    <row r="79" spans="1:26" ht="25.05" customHeight="1" x14ac:dyDescent="0.3">
      <c r="A79" s="180"/>
      <c r="B79" s="204">
        <v>1</v>
      </c>
      <c r="C79" s="181" t="s">
        <v>120</v>
      </c>
      <c r="D79" s="315" t="s">
        <v>121</v>
      </c>
      <c r="E79" s="315"/>
      <c r="F79" s="175" t="s">
        <v>85</v>
      </c>
      <c r="G79" s="176">
        <v>466.04</v>
      </c>
      <c r="H79" s="175"/>
      <c r="I79" s="175">
        <f t="shared" ref="I79:I85" si="0">ROUND(G79*(H79),2)</f>
        <v>0</v>
      </c>
      <c r="J79" s="177">
        <f t="shared" ref="J79:J85" si="1">ROUND(G79*(N79),2)</f>
        <v>563.91</v>
      </c>
      <c r="K79" s="178">
        <f t="shared" ref="K79:K85" si="2">ROUND(G79*(O79),2)</f>
        <v>0</v>
      </c>
      <c r="L79" s="178"/>
      <c r="M79" s="178">
        <f t="shared" ref="M79:M85" si="3">ROUND(G79*(H79),2)</f>
        <v>0</v>
      </c>
      <c r="N79" s="178">
        <v>1.21</v>
      </c>
      <c r="O79" s="178"/>
      <c r="P79" s="182"/>
      <c r="Q79" s="182"/>
      <c r="R79" s="182"/>
      <c r="S79" s="179">
        <f t="shared" ref="S79:S85" si="4">ROUND(G79*(P79),3)</f>
        <v>0</v>
      </c>
      <c r="T79" s="179"/>
      <c r="U79" s="179"/>
      <c r="V79" s="190"/>
      <c r="W79" s="52"/>
      <c r="Z79">
        <v>0</v>
      </c>
    </row>
    <row r="80" spans="1:26" ht="25.05" customHeight="1" x14ac:dyDescent="0.3">
      <c r="A80" s="180"/>
      <c r="B80" s="204">
        <v>2</v>
      </c>
      <c r="C80" s="181" t="s">
        <v>122</v>
      </c>
      <c r="D80" s="315" t="s">
        <v>123</v>
      </c>
      <c r="E80" s="315"/>
      <c r="F80" s="175" t="s">
        <v>85</v>
      </c>
      <c r="G80" s="176">
        <v>466.04</v>
      </c>
      <c r="H80" s="175"/>
      <c r="I80" s="175">
        <f t="shared" si="0"/>
        <v>0</v>
      </c>
      <c r="J80" s="177">
        <f t="shared" si="1"/>
        <v>708.38</v>
      </c>
      <c r="K80" s="178">
        <f t="shared" si="2"/>
        <v>0</v>
      </c>
      <c r="L80" s="178"/>
      <c r="M80" s="178">
        <f t="shared" si="3"/>
        <v>0</v>
      </c>
      <c r="N80" s="178">
        <v>1.52</v>
      </c>
      <c r="O80" s="178"/>
      <c r="P80" s="182"/>
      <c r="Q80" s="182"/>
      <c r="R80" s="182"/>
      <c r="S80" s="179">
        <f t="shared" si="4"/>
        <v>0</v>
      </c>
      <c r="T80" s="179"/>
      <c r="U80" s="179"/>
      <c r="V80" s="190"/>
      <c r="W80" s="52"/>
      <c r="Z80">
        <v>0</v>
      </c>
    </row>
    <row r="81" spans="1:26" ht="25.05" customHeight="1" x14ac:dyDescent="0.3">
      <c r="A81" s="180"/>
      <c r="B81" s="204">
        <v>3</v>
      </c>
      <c r="C81" s="181" t="s">
        <v>102</v>
      </c>
      <c r="D81" s="315" t="s">
        <v>103</v>
      </c>
      <c r="E81" s="315"/>
      <c r="F81" s="175" t="s">
        <v>104</v>
      </c>
      <c r="G81" s="176">
        <v>8.75</v>
      </c>
      <c r="H81" s="175"/>
      <c r="I81" s="175">
        <f t="shared" si="0"/>
        <v>0</v>
      </c>
      <c r="J81" s="177">
        <f t="shared" si="1"/>
        <v>38.68</v>
      </c>
      <c r="K81" s="178">
        <f t="shared" si="2"/>
        <v>0</v>
      </c>
      <c r="L81" s="178"/>
      <c r="M81" s="178">
        <f t="shared" si="3"/>
        <v>0</v>
      </c>
      <c r="N81" s="178">
        <v>4.42</v>
      </c>
      <c r="O81" s="178"/>
      <c r="P81" s="182"/>
      <c r="Q81" s="182"/>
      <c r="R81" s="182"/>
      <c r="S81" s="179">
        <f t="shared" si="4"/>
        <v>0</v>
      </c>
      <c r="T81" s="179"/>
      <c r="U81" s="179"/>
      <c r="V81" s="190"/>
      <c r="W81" s="52"/>
      <c r="Z81">
        <v>0</v>
      </c>
    </row>
    <row r="82" spans="1:26" ht="34.950000000000003" customHeight="1" x14ac:dyDescent="0.3">
      <c r="A82" s="180"/>
      <c r="B82" s="204">
        <v>4</v>
      </c>
      <c r="C82" s="181" t="s">
        <v>107</v>
      </c>
      <c r="D82" s="315" t="s">
        <v>108</v>
      </c>
      <c r="E82" s="315"/>
      <c r="F82" s="175" t="s">
        <v>104</v>
      </c>
      <c r="G82" s="176">
        <v>8.75</v>
      </c>
      <c r="H82" s="175"/>
      <c r="I82" s="175">
        <f t="shared" si="0"/>
        <v>0</v>
      </c>
      <c r="J82" s="177">
        <f t="shared" si="1"/>
        <v>33.6</v>
      </c>
      <c r="K82" s="178">
        <f t="shared" si="2"/>
        <v>0</v>
      </c>
      <c r="L82" s="178"/>
      <c r="M82" s="178">
        <f t="shared" si="3"/>
        <v>0</v>
      </c>
      <c r="N82" s="178">
        <v>3.84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0"/>
      <c r="W82" s="52"/>
      <c r="Z82">
        <v>0</v>
      </c>
    </row>
    <row r="83" spans="1:26" ht="34.950000000000003" customHeight="1" x14ac:dyDescent="0.3">
      <c r="A83" s="180"/>
      <c r="B83" s="204">
        <v>5</v>
      </c>
      <c r="C83" s="181" t="s">
        <v>109</v>
      </c>
      <c r="D83" s="315" t="s">
        <v>110</v>
      </c>
      <c r="E83" s="315"/>
      <c r="F83" s="175" t="s">
        <v>104</v>
      </c>
      <c r="G83" s="176">
        <v>17.5</v>
      </c>
      <c r="H83" s="175"/>
      <c r="I83" s="175">
        <f t="shared" si="0"/>
        <v>0</v>
      </c>
      <c r="J83" s="177">
        <f t="shared" si="1"/>
        <v>6.3</v>
      </c>
      <c r="K83" s="178">
        <f t="shared" si="2"/>
        <v>0</v>
      </c>
      <c r="L83" s="178"/>
      <c r="M83" s="178">
        <f t="shared" si="3"/>
        <v>0</v>
      </c>
      <c r="N83" s="178">
        <v>0.36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0"/>
      <c r="W83" s="52"/>
      <c r="Z83">
        <v>0</v>
      </c>
    </row>
    <row r="84" spans="1:26" ht="25.05" customHeight="1" x14ac:dyDescent="0.3">
      <c r="A84" s="180"/>
      <c r="B84" s="204">
        <v>6</v>
      </c>
      <c r="C84" s="181" t="s">
        <v>111</v>
      </c>
      <c r="D84" s="315" t="s">
        <v>112</v>
      </c>
      <c r="E84" s="315"/>
      <c r="F84" s="175" t="s">
        <v>104</v>
      </c>
      <c r="G84" s="176">
        <v>8.75</v>
      </c>
      <c r="H84" s="175"/>
      <c r="I84" s="175">
        <f t="shared" si="0"/>
        <v>0</v>
      </c>
      <c r="J84" s="177">
        <f t="shared" si="1"/>
        <v>7</v>
      </c>
      <c r="K84" s="178">
        <f t="shared" si="2"/>
        <v>0</v>
      </c>
      <c r="L84" s="178"/>
      <c r="M84" s="178">
        <f t="shared" si="3"/>
        <v>0</v>
      </c>
      <c r="N84" s="178">
        <v>0.8</v>
      </c>
      <c r="O84" s="178"/>
      <c r="P84" s="182"/>
      <c r="Q84" s="182"/>
      <c r="R84" s="182"/>
      <c r="S84" s="179">
        <f t="shared" si="4"/>
        <v>0</v>
      </c>
      <c r="T84" s="179"/>
      <c r="U84" s="179"/>
      <c r="V84" s="190"/>
      <c r="W84" s="52"/>
      <c r="Z84">
        <v>0</v>
      </c>
    </row>
    <row r="85" spans="1:26" ht="25.05" customHeight="1" x14ac:dyDescent="0.3">
      <c r="A85" s="180"/>
      <c r="B85" s="204">
        <v>7</v>
      </c>
      <c r="C85" s="181" t="s">
        <v>113</v>
      </c>
      <c r="D85" s="315" t="s">
        <v>114</v>
      </c>
      <c r="E85" s="315"/>
      <c r="F85" s="175" t="s">
        <v>85</v>
      </c>
      <c r="G85" s="176">
        <v>524.4</v>
      </c>
      <c r="H85" s="175"/>
      <c r="I85" s="175">
        <f t="shared" si="0"/>
        <v>0</v>
      </c>
      <c r="J85" s="177">
        <f t="shared" si="1"/>
        <v>262.2</v>
      </c>
      <c r="K85" s="178">
        <f t="shared" si="2"/>
        <v>0</v>
      </c>
      <c r="L85" s="178"/>
      <c r="M85" s="178">
        <f t="shared" si="3"/>
        <v>0</v>
      </c>
      <c r="N85" s="178">
        <v>0.5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0"/>
      <c r="W85" s="52"/>
      <c r="Z85">
        <v>0</v>
      </c>
    </row>
    <row r="86" spans="1:26" x14ac:dyDescent="0.3">
      <c r="A86" s="9"/>
      <c r="B86" s="203"/>
      <c r="C86" s="173">
        <v>1</v>
      </c>
      <c r="D86" s="316" t="s">
        <v>63</v>
      </c>
      <c r="E86" s="316"/>
      <c r="F86" s="139"/>
      <c r="G86" s="172"/>
      <c r="H86" s="139"/>
      <c r="I86" s="141">
        <f>ROUND((SUM(I78:I85))/1,2)</f>
        <v>0</v>
      </c>
      <c r="J86" s="140"/>
      <c r="K86" s="140"/>
      <c r="L86" s="140">
        <f>ROUND((SUM(L78:L85))/1,2)</f>
        <v>0</v>
      </c>
      <c r="M86" s="140">
        <f>ROUND((SUM(M78:M85))/1,2)</f>
        <v>0</v>
      </c>
      <c r="N86" s="140"/>
      <c r="O86" s="140"/>
      <c r="P86" s="140"/>
      <c r="Q86" s="9"/>
      <c r="R86" s="9"/>
      <c r="S86" s="9">
        <f>ROUND((SUM(S78:S85))/1,2)</f>
        <v>0</v>
      </c>
      <c r="T86" s="9"/>
      <c r="U86" s="9"/>
      <c r="V86" s="191">
        <f>ROUND((SUM(V78:V85))/1,2)</f>
        <v>0</v>
      </c>
      <c r="W86" s="207"/>
      <c r="X86" s="138"/>
      <c r="Y86" s="138"/>
      <c r="Z86" s="138"/>
    </row>
    <row r="87" spans="1:26" x14ac:dyDescent="0.3">
      <c r="A87" s="1"/>
      <c r="B87" s="199"/>
      <c r="C87" s="1"/>
      <c r="D87" s="1"/>
      <c r="E87" s="132"/>
      <c r="F87" s="132"/>
      <c r="G87" s="166"/>
      <c r="H87" s="132"/>
      <c r="I87" s="132"/>
      <c r="J87" s="133"/>
      <c r="K87" s="133"/>
      <c r="L87" s="133"/>
      <c r="M87" s="133"/>
      <c r="N87" s="133"/>
      <c r="O87" s="133"/>
      <c r="P87" s="133"/>
      <c r="Q87" s="1"/>
      <c r="R87" s="1"/>
      <c r="S87" s="1"/>
      <c r="T87" s="1"/>
      <c r="U87" s="1"/>
      <c r="V87" s="192"/>
      <c r="W87" s="52"/>
    </row>
    <row r="88" spans="1:26" x14ac:dyDescent="0.3">
      <c r="A88" s="9"/>
      <c r="B88" s="203"/>
      <c r="C88" s="173">
        <v>5</v>
      </c>
      <c r="D88" s="316" t="s">
        <v>64</v>
      </c>
      <c r="E88" s="316"/>
      <c r="F88" s="139"/>
      <c r="G88" s="172"/>
      <c r="H88" s="139"/>
      <c r="I88" s="139"/>
      <c r="J88" s="140"/>
      <c r="K88" s="140"/>
      <c r="L88" s="140"/>
      <c r="M88" s="140"/>
      <c r="N88" s="140"/>
      <c r="O88" s="140"/>
      <c r="P88" s="140"/>
      <c r="Q88" s="9"/>
      <c r="R88" s="9"/>
      <c r="S88" s="9"/>
      <c r="T88" s="9"/>
      <c r="U88" s="9"/>
      <c r="V88" s="189"/>
      <c r="W88" s="207"/>
      <c r="X88" s="138"/>
      <c r="Y88" s="138"/>
      <c r="Z88" s="138"/>
    </row>
    <row r="89" spans="1:26" ht="25.05" customHeight="1" x14ac:dyDescent="0.3">
      <c r="A89" s="180"/>
      <c r="B89" s="204">
        <v>8</v>
      </c>
      <c r="C89" s="181" t="s">
        <v>124</v>
      </c>
      <c r="D89" s="315" t="s">
        <v>125</v>
      </c>
      <c r="E89" s="315"/>
      <c r="F89" s="175" t="s">
        <v>85</v>
      </c>
      <c r="G89" s="176">
        <v>524.37</v>
      </c>
      <c r="H89" s="175"/>
      <c r="I89" s="175">
        <f>ROUND(G89*(H89),2)</f>
        <v>0</v>
      </c>
      <c r="J89" s="177">
        <f>ROUND(G89*(N89),2)</f>
        <v>3471.33</v>
      </c>
      <c r="K89" s="178">
        <f>ROUND(G89*(O89),2)</f>
        <v>0</v>
      </c>
      <c r="L89" s="178"/>
      <c r="M89" s="178">
        <f>ROUND(G89*(H89),2)</f>
        <v>0</v>
      </c>
      <c r="N89" s="178">
        <v>6.62</v>
      </c>
      <c r="O89" s="178"/>
      <c r="P89" s="182">
        <v>0.40481</v>
      </c>
      <c r="Q89" s="182"/>
      <c r="R89" s="182">
        <v>0.40481</v>
      </c>
      <c r="S89" s="179">
        <f>ROUND(G89*(P89),3)</f>
        <v>212.27</v>
      </c>
      <c r="T89" s="179"/>
      <c r="U89" s="179"/>
      <c r="V89" s="190"/>
      <c r="W89" s="52"/>
      <c r="Z89">
        <v>0</v>
      </c>
    </row>
    <row r="90" spans="1:26" ht="25.05" customHeight="1" x14ac:dyDescent="0.3">
      <c r="A90" s="180"/>
      <c r="B90" s="204">
        <v>9</v>
      </c>
      <c r="C90" s="181" t="s">
        <v>126</v>
      </c>
      <c r="D90" s="315" t="s">
        <v>127</v>
      </c>
      <c r="E90" s="315"/>
      <c r="F90" s="175" t="s">
        <v>85</v>
      </c>
      <c r="G90" s="176">
        <v>524.37</v>
      </c>
      <c r="H90" s="175"/>
      <c r="I90" s="175">
        <f>ROUND(G90*(H90),2)</f>
        <v>0</v>
      </c>
      <c r="J90" s="177">
        <f>ROUND(G90*(N90),2)</f>
        <v>3833.14</v>
      </c>
      <c r="K90" s="178">
        <f>ROUND(G90*(O90),2)</f>
        <v>0</v>
      </c>
      <c r="L90" s="178"/>
      <c r="M90" s="178">
        <f>ROUND(G90*(H90),2)</f>
        <v>0</v>
      </c>
      <c r="N90" s="178">
        <v>7.31</v>
      </c>
      <c r="O90" s="178"/>
      <c r="P90" s="182"/>
      <c r="Q90" s="182"/>
      <c r="R90" s="182"/>
      <c r="S90" s="179">
        <f>ROUND(G90*(P90),3)</f>
        <v>0</v>
      </c>
      <c r="T90" s="179"/>
      <c r="U90" s="179"/>
      <c r="V90" s="190"/>
      <c r="W90" s="52"/>
      <c r="Z90">
        <v>0</v>
      </c>
    </row>
    <row r="91" spans="1:26" ht="25.05" customHeight="1" x14ac:dyDescent="0.3">
      <c r="A91" s="180"/>
      <c r="B91" s="204">
        <v>10</v>
      </c>
      <c r="C91" s="181" t="s">
        <v>128</v>
      </c>
      <c r="D91" s="315" t="s">
        <v>129</v>
      </c>
      <c r="E91" s="315"/>
      <c r="F91" s="175" t="s">
        <v>85</v>
      </c>
      <c r="G91" s="176">
        <v>524.73</v>
      </c>
      <c r="H91" s="175"/>
      <c r="I91" s="175">
        <f>ROUND(G91*(H91),2)</f>
        <v>0</v>
      </c>
      <c r="J91" s="177">
        <f>ROUND(G91*(N91),2)</f>
        <v>5950.44</v>
      </c>
      <c r="K91" s="178">
        <f>ROUND(G91*(O91),2)</f>
        <v>0</v>
      </c>
      <c r="L91" s="178"/>
      <c r="M91" s="178">
        <f>ROUND(G91*(H91),2)</f>
        <v>0</v>
      </c>
      <c r="N91" s="178">
        <v>11.34</v>
      </c>
      <c r="O91" s="178"/>
      <c r="P91" s="182"/>
      <c r="Q91" s="182"/>
      <c r="R91" s="182"/>
      <c r="S91" s="179">
        <f>ROUND(G91*(P91),3)</f>
        <v>0</v>
      </c>
      <c r="T91" s="179"/>
      <c r="U91" s="179"/>
      <c r="V91" s="190"/>
      <c r="W91" s="52"/>
      <c r="Z91">
        <v>0</v>
      </c>
    </row>
    <row r="92" spans="1:26" x14ac:dyDescent="0.3">
      <c r="A92" s="9"/>
      <c r="B92" s="203"/>
      <c r="C92" s="173">
        <v>5</v>
      </c>
      <c r="D92" s="316" t="s">
        <v>64</v>
      </c>
      <c r="E92" s="316"/>
      <c r="F92" s="139"/>
      <c r="G92" s="172"/>
      <c r="H92" s="139"/>
      <c r="I92" s="141">
        <f>ROUND((SUM(I88:I91))/1,2)</f>
        <v>0</v>
      </c>
      <c r="J92" s="140"/>
      <c r="K92" s="140"/>
      <c r="L92" s="140">
        <f>ROUND((SUM(L88:L91))/1,2)</f>
        <v>0</v>
      </c>
      <c r="M92" s="140">
        <f>ROUND((SUM(M88:M91))/1,2)</f>
        <v>0</v>
      </c>
      <c r="N92" s="140"/>
      <c r="O92" s="140"/>
      <c r="P92" s="140"/>
      <c r="Q92" s="9"/>
      <c r="R92" s="9"/>
      <c r="S92" s="9">
        <f>ROUND((SUM(S88:S91))/1,2)</f>
        <v>212.27</v>
      </c>
      <c r="T92" s="9"/>
      <c r="U92" s="9"/>
      <c r="V92" s="191">
        <f>ROUND((SUM(V88:V91))/1,2)</f>
        <v>0</v>
      </c>
      <c r="W92" s="207"/>
      <c r="X92" s="138"/>
      <c r="Y92" s="138"/>
      <c r="Z92" s="138"/>
    </row>
    <row r="93" spans="1:26" x14ac:dyDescent="0.3">
      <c r="A93" s="1"/>
      <c r="B93" s="199"/>
      <c r="C93" s="1"/>
      <c r="D93" s="1"/>
      <c r="E93" s="132"/>
      <c r="F93" s="132"/>
      <c r="G93" s="166"/>
      <c r="H93" s="132"/>
      <c r="I93" s="132"/>
      <c r="J93" s="133"/>
      <c r="K93" s="133"/>
      <c r="L93" s="133"/>
      <c r="M93" s="133"/>
      <c r="N93" s="133"/>
      <c r="O93" s="133"/>
      <c r="P93" s="133"/>
      <c r="Q93" s="1"/>
      <c r="R93" s="1"/>
      <c r="S93" s="1"/>
      <c r="T93" s="1"/>
      <c r="U93" s="1"/>
      <c r="V93" s="192"/>
      <c r="W93" s="52"/>
    </row>
    <row r="94" spans="1:26" x14ac:dyDescent="0.3">
      <c r="A94" s="9"/>
      <c r="B94" s="203"/>
      <c r="C94" s="173">
        <v>9</v>
      </c>
      <c r="D94" s="316" t="s">
        <v>65</v>
      </c>
      <c r="E94" s="316"/>
      <c r="F94" s="139"/>
      <c r="G94" s="172"/>
      <c r="H94" s="139"/>
      <c r="I94" s="139"/>
      <c r="J94" s="140"/>
      <c r="K94" s="140"/>
      <c r="L94" s="140"/>
      <c r="M94" s="140"/>
      <c r="N94" s="140"/>
      <c r="O94" s="140"/>
      <c r="P94" s="140"/>
      <c r="Q94" s="9"/>
      <c r="R94" s="9"/>
      <c r="S94" s="9"/>
      <c r="T94" s="9"/>
      <c r="U94" s="9"/>
      <c r="V94" s="189"/>
      <c r="W94" s="207"/>
      <c r="X94" s="138"/>
      <c r="Y94" s="138"/>
      <c r="Z94" s="138"/>
    </row>
    <row r="95" spans="1:26" ht="25.05" customHeight="1" x14ac:dyDescent="0.3">
      <c r="A95" s="180"/>
      <c r="B95" s="204">
        <v>11</v>
      </c>
      <c r="C95" s="181" t="s">
        <v>130</v>
      </c>
      <c r="D95" s="315" t="s">
        <v>131</v>
      </c>
      <c r="E95" s="315"/>
      <c r="F95" s="175" t="s">
        <v>132</v>
      </c>
      <c r="G95" s="176">
        <v>290</v>
      </c>
      <c r="H95" s="175"/>
      <c r="I95" s="175">
        <f t="shared" ref="I95:I102" si="5">ROUND(G95*(H95),2)</f>
        <v>0</v>
      </c>
      <c r="J95" s="177">
        <f t="shared" ref="J95:J102" si="6">ROUND(G95*(N95),2)</f>
        <v>3372.7</v>
      </c>
      <c r="K95" s="178">
        <f t="shared" ref="K95:K102" si="7">ROUND(G95*(O95),2)</f>
        <v>0</v>
      </c>
      <c r="L95" s="178"/>
      <c r="M95" s="178">
        <f t="shared" ref="M95:M102" si="8">ROUND(G95*(H95),2)</f>
        <v>0</v>
      </c>
      <c r="N95" s="178">
        <v>11.63</v>
      </c>
      <c r="O95" s="178"/>
      <c r="P95" s="182"/>
      <c r="Q95" s="182"/>
      <c r="R95" s="182"/>
      <c r="S95" s="179">
        <f t="shared" ref="S95:S102" si="9">ROUND(G95*(P95),3)</f>
        <v>0</v>
      </c>
      <c r="T95" s="179"/>
      <c r="U95" s="179"/>
      <c r="V95" s="190"/>
      <c r="W95" s="52"/>
      <c r="Z95">
        <v>0</v>
      </c>
    </row>
    <row r="96" spans="1:26" ht="25.05" customHeight="1" x14ac:dyDescent="0.3">
      <c r="A96" s="180"/>
      <c r="B96" s="217">
        <v>12</v>
      </c>
      <c r="C96" s="214" t="s">
        <v>133</v>
      </c>
      <c r="D96" s="394" t="s">
        <v>177</v>
      </c>
      <c r="E96" s="394"/>
      <c r="F96" s="209" t="s">
        <v>134</v>
      </c>
      <c r="G96" s="210">
        <v>292.89999999999998</v>
      </c>
      <c r="H96" s="209"/>
      <c r="I96" s="209">
        <f t="shared" si="5"/>
        <v>0</v>
      </c>
      <c r="J96" s="211">
        <f t="shared" si="6"/>
        <v>2659.53</v>
      </c>
      <c r="K96" s="212">
        <f t="shared" si="7"/>
        <v>0</v>
      </c>
      <c r="L96" s="212"/>
      <c r="M96" s="212">
        <f t="shared" si="8"/>
        <v>0</v>
      </c>
      <c r="N96" s="212">
        <v>9.08</v>
      </c>
      <c r="O96" s="212"/>
      <c r="P96" s="215"/>
      <c r="Q96" s="215"/>
      <c r="R96" s="215"/>
      <c r="S96" s="213">
        <f t="shared" si="9"/>
        <v>0</v>
      </c>
      <c r="T96" s="213"/>
      <c r="U96" s="213"/>
      <c r="V96" s="216"/>
      <c r="W96" s="52"/>
      <c r="Z96">
        <v>0</v>
      </c>
    </row>
    <row r="97" spans="1:26" ht="25.05" customHeight="1" x14ac:dyDescent="0.3">
      <c r="A97" s="180"/>
      <c r="B97" s="204">
        <v>13</v>
      </c>
      <c r="C97" s="181" t="s">
        <v>135</v>
      </c>
      <c r="D97" s="315" t="s">
        <v>136</v>
      </c>
      <c r="E97" s="315"/>
      <c r="F97" s="175" t="s">
        <v>132</v>
      </c>
      <c r="G97" s="176">
        <v>261.25</v>
      </c>
      <c r="H97" s="175"/>
      <c r="I97" s="175">
        <f t="shared" si="5"/>
        <v>0</v>
      </c>
      <c r="J97" s="177">
        <f t="shared" si="6"/>
        <v>1781.73</v>
      </c>
      <c r="K97" s="178">
        <f t="shared" si="7"/>
        <v>0</v>
      </c>
      <c r="L97" s="178"/>
      <c r="M97" s="178">
        <f t="shared" si="8"/>
        <v>0</v>
      </c>
      <c r="N97" s="178">
        <v>6.82</v>
      </c>
      <c r="O97" s="178"/>
      <c r="P97" s="182"/>
      <c r="Q97" s="182"/>
      <c r="R97" s="182"/>
      <c r="S97" s="179">
        <f t="shared" si="9"/>
        <v>0</v>
      </c>
      <c r="T97" s="179"/>
      <c r="U97" s="179"/>
      <c r="V97" s="190"/>
      <c r="W97" s="52"/>
      <c r="Z97">
        <v>0</v>
      </c>
    </row>
    <row r="98" spans="1:26" ht="25.05" customHeight="1" x14ac:dyDescent="0.3">
      <c r="A98" s="180"/>
      <c r="B98" s="217">
        <v>14</v>
      </c>
      <c r="C98" s="214" t="s">
        <v>137</v>
      </c>
      <c r="D98" s="394" t="s">
        <v>178</v>
      </c>
      <c r="E98" s="394"/>
      <c r="F98" s="209" t="s">
        <v>134</v>
      </c>
      <c r="G98" s="210">
        <v>263.863</v>
      </c>
      <c r="H98" s="209"/>
      <c r="I98" s="209">
        <f t="shared" si="5"/>
        <v>0</v>
      </c>
      <c r="J98" s="211">
        <f t="shared" si="6"/>
        <v>1221.69</v>
      </c>
      <c r="K98" s="212">
        <f t="shared" si="7"/>
        <v>0</v>
      </c>
      <c r="L98" s="212"/>
      <c r="M98" s="212">
        <f t="shared" si="8"/>
        <v>0</v>
      </c>
      <c r="N98" s="212">
        <v>4.63</v>
      </c>
      <c r="O98" s="212"/>
      <c r="P98" s="215"/>
      <c r="Q98" s="215"/>
      <c r="R98" s="215"/>
      <c r="S98" s="213">
        <f t="shared" si="9"/>
        <v>0</v>
      </c>
      <c r="T98" s="213"/>
      <c r="U98" s="213"/>
      <c r="V98" s="216"/>
      <c r="W98" s="52"/>
      <c r="Z98">
        <v>0</v>
      </c>
    </row>
    <row r="99" spans="1:26" ht="25.05" customHeight="1" x14ac:dyDescent="0.3">
      <c r="A99" s="180"/>
      <c r="B99" s="204">
        <v>15</v>
      </c>
      <c r="C99" s="181" t="s">
        <v>92</v>
      </c>
      <c r="D99" s="315" t="s">
        <v>93</v>
      </c>
      <c r="E99" s="315"/>
      <c r="F99" s="175" t="s">
        <v>94</v>
      </c>
      <c r="G99" s="176">
        <v>278.69200000000001</v>
      </c>
      <c r="H99" s="175"/>
      <c r="I99" s="175">
        <f t="shared" si="5"/>
        <v>0</v>
      </c>
      <c r="J99" s="177">
        <f t="shared" si="6"/>
        <v>532.29999999999995</v>
      </c>
      <c r="K99" s="178">
        <f t="shared" si="7"/>
        <v>0</v>
      </c>
      <c r="L99" s="178"/>
      <c r="M99" s="178">
        <f t="shared" si="8"/>
        <v>0</v>
      </c>
      <c r="N99" s="178">
        <v>1.9100000000000001</v>
      </c>
      <c r="O99" s="178"/>
      <c r="P99" s="182"/>
      <c r="Q99" s="182"/>
      <c r="R99" s="182"/>
      <c r="S99" s="179">
        <f t="shared" si="9"/>
        <v>0</v>
      </c>
      <c r="T99" s="179"/>
      <c r="U99" s="179"/>
      <c r="V99" s="190"/>
      <c r="W99" s="52"/>
      <c r="Z99">
        <v>0</v>
      </c>
    </row>
    <row r="100" spans="1:26" ht="25.05" customHeight="1" x14ac:dyDescent="0.3">
      <c r="A100" s="180"/>
      <c r="B100" s="204">
        <v>16</v>
      </c>
      <c r="C100" s="181" t="s">
        <v>95</v>
      </c>
      <c r="D100" s="315" t="s">
        <v>96</v>
      </c>
      <c r="E100" s="315"/>
      <c r="F100" s="175" t="s">
        <v>94</v>
      </c>
      <c r="G100" s="176">
        <v>3065.6109999999999</v>
      </c>
      <c r="H100" s="175"/>
      <c r="I100" s="175">
        <f t="shared" si="5"/>
        <v>0</v>
      </c>
      <c r="J100" s="177">
        <f t="shared" si="6"/>
        <v>1256.9000000000001</v>
      </c>
      <c r="K100" s="178">
        <f t="shared" si="7"/>
        <v>0</v>
      </c>
      <c r="L100" s="178"/>
      <c r="M100" s="178">
        <f t="shared" si="8"/>
        <v>0</v>
      </c>
      <c r="N100" s="178">
        <v>0.41</v>
      </c>
      <c r="O100" s="178"/>
      <c r="P100" s="182"/>
      <c r="Q100" s="182"/>
      <c r="R100" s="182"/>
      <c r="S100" s="179">
        <f t="shared" si="9"/>
        <v>0</v>
      </c>
      <c r="T100" s="179"/>
      <c r="U100" s="179"/>
      <c r="V100" s="190"/>
      <c r="W100" s="52"/>
      <c r="Z100">
        <v>0</v>
      </c>
    </row>
    <row r="101" spans="1:26" ht="25.05" customHeight="1" x14ac:dyDescent="0.3">
      <c r="A101" s="180"/>
      <c r="B101" s="204">
        <v>17</v>
      </c>
      <c r="C101" s="181" t="s">
        <v>97</v>
      </c>
      <c r="D101" s="315" t="s">
        <v>98</v>
      </c>
      <c r="E101" s="315"/>
      <c r="F101" s="175" t="s">
        <v>94</v>
      </c>
      <c r="G101" s="176">
        <v>45.671999999999997</v>
      </c>
      <c r="H101" s="175"/>
      <c r="I101" s="175">
        <f t="shared" si="5"/>
        <v>0</v>
      </c>
      <c r="J101" s="177">
        <f t="shared" si="6"/>
        <v>1176.05</v>
      </c>
      <c r="K101" s="178">
        <f t="shared" si="7"/>
        <v>0</v>
      </c>
      <c r="L101" s="178"/>
      <c r="M101" s="178">
        <f t="shared" si="8"/>
        <v>0</v>
      </c>
      <c r="N101" s="178">
        <v>25.75</v>
      </c>
      <c r="O101" s="178"/>
      <c r="P101" s="182"/>
      <c r="Q101" s="182"/>
      <c r="R101" s="182"/>
      <c r="S101" s="179">
        <f t="shared" si="9"/>
        <v>0</v>
      </c>
      <c r="T101" s="179"/>
      <c r="U101" s="179"/>
      <c r="V101" s="190"/>
      <c r="W101" s="52"/>
      <c r="Z101">
        <v>0</v>
      </c>
    </row>
    <row r="102" spans="1:26" ht="25.05" customHeight="1" x14ac:dyDescent="0.3">
      <c r="A102" s="180"/>
      <c r="B102" s="204">
        <v>18</v>
      </c>
      <c r="C102" s="181" t="s">
        <v>138</v>
      </c>
      <c r="D102" s="315" t="s">
        <v>139</v>
      </c>
      <c r="E102" s="315"/>
      <c r="F102" s="175" t="s">
        <v>94</v>
      </c>
      <c r="G102" s="176">
        <v>233.02</v>
      </c>
      <c r="H102" s="175"/>
      <c r="I102" s="175">
        <f t="shared" si="5"/>
        <v>0</v>
      </c>
      <c r="J102" s="177">
        <f t="shared" si="6"/>
        <v>1200.05</v>
      </c>
      <c r="K102" s="178">
        <f t="shared" si="7"/>
        <v>0</v>
      </c>
      <c r="L102" s="178"/>
      <c r="M102" s="178">
        <f t="shared" si="8"/>
        <v>0</v>
      </c>
      <c r="N102" s="178">
        <v>5.15</v>
      </c>
      <c r="O102" s="178"/>
      <c r="P102" s="182"/>
      <c r="Q102" s="182"/>
      <c r="R102" s="182"/>
      <c r="S102" s="179">
        <f t="shared" si="9"/>
        <v>0</v>
      </c>
      <c r="T102" s="179"/>
      <c r="U102" s="179"/>
      <c r="V102" s="190"/>
      <c r="W102" s="52"/>
      <c r="Z102">
        <v>0</v>
      </c>
    </row>
    <row r="103" spans="1:26" x14ac:dyDescent="0.3">
      <c r="A103" s="9"/>
      <c r="B103" s="203"/>
      <c r="C103" s="173">
        <v>9</v>
      </c>
      <c r="D103" s="316" t="s">
        <v>65</v>
      </c>
      <c r="E103" s="316"/>
      <c r="F103" s="139"/>
      <c r="G103" s="172"/>
      <c r="H103" s="139"/>
      <c r="I103" s="141">
        <f>ROUND((SUM(I94:I102))/1,2)</f>
        <v>0</v>
      </c>
      <c r="J103" s="140"/>
      <c r="K103" s="140"/>
      <c r="L103" s="140">
        <f>ROUND((SUM(L94:L102))/1,2)</f>
        <v>0</v>
      </c>
      <c r="M103" s="140">
        <f>ROUND((SUM(M94:M102))/1,2)</f>
        <v>0</v>
      </c>
      <c r="N103" s="140"/>
      <c r="O103" s="140"/>
      <c r="P103" s="140"/>
      <c r="Q103" s="9"/>
      <c r="R103" s="9"/>
      <c r="S103" s="9">
        <f>ROUND((SUM(S94:S102))/1,2)</f>
        <v>0</v>
      </c>
      <c r="T103" s="9"/>
      <c r="U103" s="9"/>
      <c r="V103" s="191">
        <f>ROUND((SUM(V94:V102))/1,2)</f>
        <v>0</v>
      </c>
      <c r="W103" s="207"/>
      <c r="X103" s="138"/>
      <c r="Y103" s="138"/>
      <c r="Z103" s="138"/>
    </row>
    <row r="104" spans="1:26" x14ac:dyDescent="0.3">
      <c r="A104" s="1"/>
      <c r="B104" s="199"/>
      <c r="C104" s="1"/>
      <c r="D104" s="1"/>
      <c r="E104" s="132"/>
      <c r="F104" s="132"/>
      <c r="G104" s="166"/>
      <c r="H104" s="132"/>
      <c r="I104" s="132"/>
      <c r="J104" s="133"/>
      <c r="K104" s="133"/>
      <c r="L104" s="133"/>
      <c r="M104" s="133"/>
      <c r="N104" s="133"/>
      <c r="O104" s="133"/>
      <c r="P104" s="133"/>
      <c r="Q104" s="1"/>
      <c r="R104" s="1"/>
      <c r="S104" s="1"/>
      <c r="T104" s="1"/>
      <c r="U104" s="1"/>
      <c r="V104" s="192"/>
      <c r="W104" s="52"/>
    </row>
    <row r="105" spans="1:26" x14ac:dyDescent="0.3">
      <c r="A105" s="9"/>
      <c r="B105" s="203"/>
      <c r="C105" s="173">
        <v>99</v>
      </c>
      <c r="D105" s="316" t="s">
        <v>66</v>
      </c>
      <c r="E105" s="316"/>
      <c r="F105" s="9"/>
      <c r="G105" s="172"/>
      <c r="H105" s="139"/>
      <c r="I105" s="13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89"/>
      <c r="W105" s="207"/>
      <c r="X105" s="138"/>
      <c r="Y105" s="138"/>
      <c r="Z105" s="138"/>
    </row>
    <row r="106" spans="1:26" ht="25.05" customHeight="1" x14ac:dyDescent="0.3">
      <c r="A106" s="180"/>
      <c r="B106" s="204">
        <v>19</v>
      </c>
      <c r="C106" s="181" t="s">
        <v>99</v>
      </c>
      <c r="D106" s="315" t="s">
        <v>100</v>
      </c>
      <c r="E106" s="315"/>
      <c r="F106" s="174" t="s">
        <v>94</v>
      </c>
      <c r="G106" s="176">
        <v>428.41</v>
      </c>
      <c r="H106" s="175"/>
      <c r="I106" s="175">
        <f>ROUND(G106*(H106),2)</f>
        <v>0</v>
      </c>
      <c r="J106" s="174">
        <f>ROUND(G106*(N106),2)</f>
        <v>1049.5999999999999</v>
      </c>
      <c r="K106" s="179">
        <f>ROUND(G106*(O106),2)</f>
        <v>0</v>
      </c>
      <c r="L106" s="179"/>
      <c r="M106" s="179">
        <f>ROUND(G106*(H106),2)</f>
        <v>0</v>
      </c>
      <c r="N106" s="179">
        <v>2.4500000000000002</v>
      </c>
      <c r="O106" s="179"/>
      <c r="P106" s="182"/>
      <c r="Q106" s="182"/>
      <c r="R106" s="182"/>
      <c r="S106" s="179">
        <f>ROUND(G106*(P106),3)</f>
        <v>0</v>
      </c>
      <c r="T106" s="179"/>
      <c r="U106" s="179"/>
      <c r="V106" s="190"/>
      <c r="W106" s="52"/>
      <c r="Z106">
        <v>0</v>
      </c>
    </row>
    <row r="107" spans="1:26" x14ac:dyDescent="0.3">
      <c r="A107" s="9"/>
      <c r="B107" s="203"/>
      <c r="C107" s="173">
        <v>99</v>
      </c>
      <c r="D107" s="316" t="s">
        <v>66</v>
      </c>
      <c r="E107" s="316"/>
      <c r="F107" s="9"/>
      <c r="G107" s="172"/>
      <c r="H107" s="139"/>
      <c r="I107" s="141">
        <f>ROUND((SUM(I105:I106))/1,2)</f>
        <v>0</v>
      </c>
      <c r="J107" s="9"/>
      <c r="K107" s="9"/>
      <c r="L107" s="9">
        <f>ROUND((SUM(L105:L106))/1,2)</f>
        <v>0</v>
      </c>
      <c r="M107" s="9">
        <f>ROUND((SUM(M105:M106))/1,2)</f>
        <v>0</v>
      </c>
      <c r="N107" s="9"/>
      <c r="O107" s="9"/>
      <c r="P107" s="183"/>
      <c r="Q107" s="1"/>
      <c r="R107" s="1"/>
      <c r="S107" s="183">
        <f>ROUND((SUM(S105:S106))/1,2)</f>
        <v>0</v>
      </c>
      <c r="T107" s="2"/>
      <c r="U107" s="2"/>
      <c r="V107" s="191">
        <f>ROUND((SUM(V105:V106))/1,2)</f>
        <v>0</v>
      </c>
      <c r="W107" s="52"/>
    </row>
    <row r="108" spans="1:26" x14ac:dyDescent="0.3">
      <c r="A108" s="1"/>
      <c r="B108" s="199"/>
      <c r="C108" s="1"/>
      <c r="D108" s="1"/>
      <c r="E108" s="1"/>
      <c r="F108" s="1"/>
      <c r="G108" s="166"/>
      <c r="H108" s="132"/>
      <c r="I108" s="13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92"/>
      <c r="W108" s="52"/>
    </row>
    <row r="109" spans="1:26" x14ac:dyDescent="0.3">
      <c r="A109" s="9"/>
      <c r="B109" s="203"/>
      <c r="C109" s="9"/>
      <c r="D109" s="317" t="s">
        <v>62</v>
      </c>
      <c r="E109" s="317"/>
      <c r="F109" s="9"/>
      <c r="G109" s="172"/>
      <c r="H109" s="139"/>
      <c r="I109" s="141">
        <f>ROUND((SUM(I77:I108))/2,2)</f>
        <v>0</v>
      </c>
      <c r="J109" s="9"/>
      <c r="K109" s="9"/>
      <c r="L109" s="9">
        <f>ROUND((SUM(L77:L108))/2,2)</f>
        <v>0</v>
      </c>
      <c r="M109" s="9">
        <f>ROUND((SUM(M77:M108))/2,2)</f>
        <v>0</v>
      </c>
      <c r="N109" s="9"/>
      <c r="O109" s="9"/>
      <c r="P109" s="183"/>
      <c r="Q109" s="1"/>
      <c r="R109" s="1"/>
      <c r="S109" s="183">
        <f>ROUND((SUM(S77:S108))/2,2)</f>
        <v>212.27</v>
      </c>
      <c r="T109" s="1"/>
      <c r="U109" s="1"/>
      <c r="V109" s="191">
        <f>ROUND((SUM(V77:V108))/2,2)</f>
        <v>0</v>
      </c>
      <c r="W109" s="52"/>
    </row>
    <row r="110" spans="1:26" x14ac:dyDescent="0.3">
      <c r="A110" s="1"/>
      <c r="B110" s="205"/>
      <c r="C110" s="184"/>
      <c r="D110" s="314" t="s">
        <v>67</v>
      </c>
      <c r="E110" s="314"/>
      <c r="F110" s="184"/>
      <c r="G110" s="186"/>
      <c r="H110" s="185"/>
      <c r="I110" s="185">
        <f>ROUND((SUM(I77:I109))/3,2)</f>
        <v>0</v>
      </c>
      <c r="J110" s="184"/>
      <c r="K110" s="184">
        <f>ROUND((SUM(K77:K109))/3,2)</f>
        <v>0</v>
      </c>
      <c r="L110" s="184">
        <f>ROUND((SUM(L77:L109))/3,2)</f>
        <v>0</v>
      </c>
      <c r="M110" s="184">
        <f>ROUND((SUM(M77:M109))/3,2)</f>
        <v>0</v>
      </c>
      <c r="N110" s="184"/>
      <c r="O110" s="184"/>
      <c r="P110" s="186"/>
      <c r="Q110" s="184"/>
      <c r="R110" s="184"/>
      <c r="S110" s="186">
        <f>ROUND((SUM(S77:S109))/3,2)</f>
        <v>212.27</v>
      </c>
      <c r="T110" s="184"/>
      <c r="U110" s="184"/>
      <c r="V110" s="193">
        <f>ROUND((SUM(V77:V109))/3,2)</f>
        <v>0</v>
      </c>
      <c r="W110" s="52"/>
      <c r="Z110">
        <f>(SUM(Z77:Z109))</f>
        <v>0</v>
      </c>
    </row>
  </sheetData>
  <mergeCells count="77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1:E81"/>
    <mergeCell ref="D96:E96"/>
    <mergeCell ref="D83:E83"/>
    <mergeCell ref="D84:E84"/>
    <mergeCell ref="D85:E85"/>
    <mergeCell ref="D86:E86"/>
    <mergeCell ref="D88:E88"/>
    <mergeCell ref="D89:E89"/>
    <mergeCell ref="D90:E90"/>
    <mergeCell ref="D91:E91"/>
    <mergeCell ref="D92:E92"/>
    <mergeCell ref="D94:E94"/>
    <mergeCell ref="D95:E95"/>
    <mergeCell ref="D110:E110"/>
    <mergeCell ref="D97:E97"/>
    <mergeCell ref="D98:E98"/>
    <mergeCell ref="D99:E99"/>
    <mergeCell ref="D100:E100"/>
    <mergeCell ref="D101:E101"/>
    <mergeCell ref="D102:E102"/>
    <mergeCell ref="D103:E103"/>
    <mergeCell ref="D105:E105"/>
    <mergeCell ref="D106:E106"/>
    <mergeCell ref="D107:E107"/>
    <mergeCell ref="D109:E109"/>
  </mergeCells>
  <hyperlinks>
    <hyperlink ref="B1:C1" location="A2:A2" tooltip="Klikni na prechod ku Kryciemu listu..." display="Krycí list rozpočtu" xr:uid="{930B2AE7-92A3-499B-9D5B-0485CA99B0F8}"/>
    <hyperlink ref="E1:F1" location="A54:A54" tooltip="Klikni na prechod ku rekapitulácii..." display="Rekapitulácia rozpočtu" xr:uid="{E1E7931E-3C76-418E-B743-3688757D6005}"/>
    <hyperlink ref="H1:I1" location="B76:B76" tooltip="Klikni na prechod ku Rozpočet..." display="Rozpočet" xr:uid="{85C8E802-D779-4A03-AAD3-214262370C11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DOBUDOVANIE ZÁKLADNEJ TECHNICKEJ INFRAŠTRUKTÚRY V OBCI BYSTRÉ / Ul. Pod Stavencom -  Nový chodník pre peších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EC71-9EBB-4E5B-8805-1D7C31DC2E58}">
  <dimension ref="A1:AA106"/>
  <sheetViews>
    <sheetView workbookViewId="0">
      <pane ySplit="1" topLeftCell="A81" activePane="bottomLeft" state="frozen"/>
      <selection pane="bottomLeft" activeCell="D85" sqref="D85:E8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2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8" t="s">
        <v>17</v>
      </c>
      <c r="C1" s="379"/>
      <c r="D1" s="11"/>
      <c r="E1" s="380" t="s">
        <v>0</v>
      </c>
      <c r="F1" s="381"/>
      <c r="G1" s="12"/>
      <c r="H1" s="393" t="s">
        <v>68</v>
      </c>
      <c r="I1" s="379"/>
      <c r="J1" s="160"/>
      <c r="K1" s="161"/>
      <c r="L1" s="161"/>
      <c r="M1" s="161"/>
      <c r="N1" s="161"/>
      <c r="O1" s="161"/>
      <c r="P1" s="162"/>
      <c r="Q1" s="111"/>
      <c r="R1" s="111"/>
      <c r="S1" s="111"/>
      <c r="T1" s="111"/>
      <c r="U1" s="111"/>
      <c r="V1" s="111"/>
      <c r="W1" s="52">
        <v>30.126000000000001</v>
      </c>
    </row>
    <row r="2" spans="1:23" ht="34.950000000000003" customHeight="1" x14ac:dyDescent="0.3">
      <c r="A2" s="14"/>
      <c r="B2" s="382" t="s">
        <v>17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4"/>
      <c r="R2" s="384"/>
      <c r="S2" s="384"/>
      <c r="T2" s="384"/>
      <c r="U2" s="384"/>
      <c r="V2" s="385"/>
      <c r="W2" s="52"/>
    </row>
    <row r="3" spans="1:23" ht="18" customHeight="1" x14ac:dyDescent="0.3">
      <c r="A3" s="14"/>
      <c r="B3" s="386" t="s">
        <v>1</v>
      </c>
      <c r="C3" s="387"/>
      <c r="D3" s="387"/>
      <c r="E3" s="387"/>
      <c r="F3" s="387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9"/>
      <c r="W3" s="52"/>
    </row>
    <row r="4" spans="1:23" ht="18" customHeight="1" x14ac:dyDescent="0.3">
      <c r="A4" s="14"/>
      <c r="B4" s="42" t="s">
        <v>140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2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2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2"/>
      <c r="W6" s="52"/>
    </row>
    <row r="7" spans="1:23" ht="19.95" customHeight="1" x14ac:dyDescent="0.3">
      <c r="A7" s="14"/>
      <c r="B7" s="390" t="s">
        <v>25</v>
      </c>
      <c r="C7" s="391"/>
      <c r="D7" s="391"/>
      <c r="E7" s="391"/>
      <c r="F7" s="391"/>
      <c r="G7" s="391"/>
      <c r="H7" s="392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2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2"/>
      <c r="W8" s="52"/>
    </row>
    <row r="9" spans="1:23" ht="19.95" customHeight="1" x14ac:dyDescent="0.3">
      <c r="A9" s="14"/>
      <c r="B9" s="363" t="s">
        <v>26</v>
      </c>
      <c r="C9" s="364"/>
      <c r="D9" s="364"/>
      <c r="E9" s="364"/>
      <c r="F9" s="364"/>
      <c r="G9" s="364"/>
      <c r="H9" s="365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2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2"/>
      <c r="W10" s="52"/>
    </row>
    <row r="11" spans="1:23" ht="19.95" customHeight="1" x14ac:dyDescent="0.3">
      <c r="A11" s="14"/>
      <c r="B11" s="363" t="s">
        <v>27</v>
      </c>
      <c r="C11" s="364"/>
      <c r="D11" s="364"/>
      <c r="E11" s="364"/>
      <c r="F11" s="364"/>
      <c r="G11" s="364"/>
      <c r="H11" s="365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2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2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2"/>
      <c r="W13" s="52"/>
    </row>
    <row r="14" spans="1:23" ht="18" customHeight="1" x14ac:dyDescent="0.3">
      <c r="A14" s="14"/>
      <c r="B14" s="53" t="s">
        <v>6</v>
      </c>
      <c r="C14" s="61" t="s">
        <v>51</v>
      </c>
      <c r="D14" s="60" t="s">
        <v>52</v>
      </c>
      <c r="E14" s="65" t="s">
        <v>53</v>
      </c>
      <c r="F14" s="366" t="s">
        <v>35</v>
      </c>
      <c r="G14" s="367"/>
      <c r="H14" s="368"/>
      <c r="I14" s="31"/>
      <c r="J14" s="24"/>
      <c r="K14" s="25"/>
      <c r="L14" s="25"/>
      <c r="M14" s="25"/>
      <c r="N14" s="25"/>
      <c r="O14" s="73"/>
      <c r="P14" s="81"/>
      <c r="Q14" s="77"/>
      <c r="R14" s="25"/>
      <c r="S14" s="25"/>
      <c r="T14" s="25"/>
      <c r="U14" s="25"/>
      <c r="V14" s="112"/>
      <c r="W14" s="52"/>
    </row>
    <row r="15" spans="1:23" ht="18" customHeight="1" x14ac:dyDescent="0.3">
      <c r="A15" s="14"/>
      <c r="B15" s="54" t="s">
        <v>30</v>
      </c>
      <c r="C15" s="62">
        <f>'SO 15254'!E60</f>
        <v>0</v>
      </c>
      <c r="D15" s="57">
        <f>'SO 15254'!F60</f>
        <v>0</v>
      </c>
      <c r="E15" s="66">
        <f>'SO 15254'!G60</f>
        <v>0</v>
      </c>
      <c r="F15" s="369" t="s">
        <v>36</v>
      </c>
      <c r="G15" s="370"/>
      <c r="H15" s="320"/>
      <c r="I15" s="24"/>
      <c r="J15" s="24"/>
      <c r="K15" s="25"/>
      <c r="L15" s="25"/>
      <c r="M15" s="25"/>
      <c r="N15" s="25"/>
      <c r="O15" s="73"/>
      <c r="P15" s="82">
        <v>0</v>
      </c>
      <c r="Q15" s="77"/>
      <c r="R15" s="25"/>
      <c r="S15" s="25"/>
      <c r="T15" s="25"/>
      <c r="U15" s="25"/>
      <c r="V15" s="112"/>
      <c r="W15" s="52"/>
    </row>
    <row r="16" spans="1:23" ht="18" customHeight="1" x14ac:dyDescent="0.3">
      <c r="A16" s="14"/>
      <c r="B16" s="53" t="s">
        <v>31</v>
      </c>
      <c r="C16" s="91"/>
      <c r="D16" s="92"/>
      <c r="E16" s="93"/>
      <c r="F16" s="371" t="s">
        <v>37</v>
      </c>
      <c r="G16" s="370"/>
      <c r="H16" s="320"/>
      <c r="I16" s="24"/>
      <c r="J16" s="24"/>
      <c r="K16" s="25"/>
      <c r="L16" s="25"/>
      <c r="M16" s="25"/>
      <c r="N16" s="25"/>
      <c r="O16" s="73"/>
      <c r="P16" s="82">
        <f>(SUM(Z77:Z105))</f>
        <v>0</v>
      </c>
      <c r="Q16" s="77"/>
      <c r="R16" s="25"/>
      <c r="S16" s="25"/>
      <c r="T16" s="25"/>
      <c r="U16" s="25"/>
      <c r="V16" s="112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372" t="s">
        <v>38</v>
      </c>
      <c r="G17" s="370"/>
      <c r="H17" s="320"/>
      <c r="I17" s="24"/>
      <c r="J17" s="24"/>
      <c r="K17" s="25"/>
      <c r="L17" s="25"/>
      <c r="M17" s="25"/>
      <c r="N17" s="25"/>
      <c r="O17" s="73"/>
      <c r="P17" s="82">
        <v>0</v>
      </c>
      <c r="Q17" s="77"/>
      <c r="R17" s="25"/>
      <c r="S17" s="25"/>
      <c r="T17" s="25"/>
      <c r="U17" s="25"/>
      <c r="V17" s="112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73"/>
      <c r="G18" s="362"/>
      <c r="H18" s="320"/>
      <c r="I18" s="24"/>
      <c r="J18" s="24"/>
      <c r="K18" s="25"/>
      <c r="L18" s="25"/>
      <c r="M18" s="25"/>
      <c r="N18" s="25"/>
      <c r="O18" s="73"/>
      <c r="P18" s="83"/>
      <c r="Q18" s="77"/>
      <c r="R18" s="25"/>
      <c r="S18" s="25"/>
      <c r="T18" s="25"/>
      <c r="U18" s="25"/>
      <c r="V18" s="112"/>
      <c r="W18" s="52"/>
    </row>
    <row r="19" spans="1:26" ht="18" customHeight="1" x14ac:dyDescent="0.3">
      <c r="A19" s="14"/>
      <c r="B19" s="55" t="s">
        <v>34</v>
      </c>
      <c r="C19" s="64"/>
      <c r="D19" s="59"/>
      <c r="E19" s="68">
        <f>SUM(E15:E18)</f>
        <v>0</v>
      </c>
      <c r="F19" s="374" t="s">
        <v>34</v>
      </c>
      <c r="G19" s="319"/>
      <c r="H19" s="375"/>
      <c r="I19" s="24"/>
      <c r="J19" s="24"/>
      <c r="K19" s="25"/>
      <c r="L19" s="25"/>
      <c r="M19" s="25"/>
      <c r="N19" s="25"/>
      <c r="O19" s="73"/>
      <c r="P19" s="84">
        <f>SUM(P15:P18)</f>
        <v>0</v>
      </c>
      <c r="Q19" s="77"/>
      <c r="R19" s="25"/>
      <c r="S19" s="25"/>
      <c r="T19" s="25"/>
      <c r="U19" s="25"/>
      <c r="V19" s="112"/>
      <c r="W19" s="52"/>
    </row>
    <row r="20" spans="1:26" ht="18" customHeight="1" x14ac:dyDescent="0.3">
      <c r="A20" s="14"/>
      <c r="B20" s="51" t="s">
        <v>44</v>
      </c>
      <c r="C20" s="56"/>
      <c r="D20" s="94"/>
      <c r="E20" s="95"/>
      <c r="F20" s="350" t="s">
        <v>44</v>
      </c>
      <c r="G20" s="376"/>
      <c r="H20" s="368"/>
      <c r="I20" s="31"/>
      <c r="J20" s="24"/>
      <c r="K20" s="25"/>
      <c r="L20" s="25"/>
      <c r="M20" s="25"/>
      <c r="N20" s="25"/>
      <c r="O20" s="73"/>
      <c r="P20" s="83"/>
      <c r="Q20" s="77"/>
      <c r="R20" s="25"/>
      <c r="S20" s="25"/>
      <c r="T20" s="25"/>
      <c r="U20" s="25"/>
      <c r="V20" s="112"/>
      <c r="W20" s="52"/>
    </row>
    <row r="21" spans="1:26" ht="18" customHeight="1" x14ac:dyDescent="0.3">
      <c r="A21" s="14"/>
      <c r="B21" s="48" t="s">
        <v>45</v>
      </c>
      <c r="C21" s="50"/>
      <c r="D21" s="90"/>
      <c r="E21" s="69">
        <f>((E15*U22*0)+(E16*V22*0)+(E17*W22*0))/100</f>
        <v>0</v>
      </c>
      <c r="F21" s="377" t="s">
        <v>48</v>
      </c>
      <c r="G21" s="370"/>
      <c r="H21" s="320"/>
      <c r="I21" s="24"/>
      <c r="J21" s="24"/>
      <c r="K21" s="25"/>
      <c r="L21" s="25"/>
      <c r="M21" s="25"/>
      <c r="N21" s="25"/>
      <c r="O21" s="73"/>
      <c r="P21" s="82">
        <f>((E15*X22*0)+(E16*Y22*0)+(E17*Z22*0))/100</f>
        <v>0</v>
      </c>
      <c r="Q21" s="77"/>
      <c r="R21" s="25"/>
      <c r="S21" s="25"/>
      <c r="T21" s="25"/>
      <c r="U21" s="25"/>
      <c r="V21" s="112"/>
      <c r="W21" s="52"/>
    </row>
    <row r="22" spans="1:26" ht="18" customHeight="1" x14ac:dyDescent="0.3">
      <c r="A22" s="14"/>
      <c r="B22" s="44" t="s">
        <v>46</v>
      </c>
      <c r="C22" s="33"/>
      <c r="D22" s="71"/>
      <c r="E22" s="70">
        <f>((E15*U23*0)+(E16*V23*0)+(E17*W23*0))/100</f>
        <v>0</v>
      </c>
      <c r="F22" s="377" t="s">
        <v>49</v>
      </c>
      <c r="G22" s="370"/>
      <c r="H22" s="320"/>
      <c r="I22" s="24"/>
      <c r="J22" s="24"/>
      <c r="K22" s="25"/>
      <c r="L22" s="25"/>
      <c r="M22" s="25"/>
      <c r="N22" s="25"/>
      <c r="O22" s="73"/>
      <c r="P22" s="82">
        <f>((E15*X23*0)+(E16*Y23*0)+(E17*Z23*0))/100</f>
        <v>0</v>
      </c>
      <c r="Q22" s="77"/>
      <c r="R22" s="25"/>
      <c r="S22" s="25"/>
      <c r="T22" s="25"/>
      <c r="U22" s="25">
        <v>1</v>
      </c>
      <c r="V22" s="113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47</v>
      </c>
      <c r="C23" s="33"/>
      <c r="D23" s="71"/>
      <c r="E23" s="70">
        <f>((E15*U24*0)+(E16*V24*0)+(E17*W24*0))/100</f>
        <v>0</v>
      </c>
      <c r="F23" s="377" t="s">
        <v>50</v>
      </c>
      <c r="G23" s="370"/>
      <c r="H23" s="320"/>
      <c r="I23" s="24"/>
      <c r="J23" s="24"/>
      <c r="K23" s="25"/>
      <c r="L23" s="25"/>
      <c r="M23" s="25"/>
      <c r="N23" s="25"/>
      <c r="O23" s="73"/>
      <c r="P23" s="82">
        <f>((E15*X24*0)+(E16*Y24*0)+(E17*Z24*0))/100</f>
        <v>0</v>
      </c>
      <c r="Q23" s="77"/>
      <c r="R23" s="25"/>
      <c r="S23" s="25"/>
      <c r="T23" s="25"/>
      <c r="U23" s="25">
        <v>1</v>
      </c>
      <c r="V23" s="113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1"/>
      <c r="E24" s="71"/>
      <c r="F24" s="361"/>
      <c r="G24" s="362"/>
      <c r="H24" s="320"/>
      <c r="I24" s="24"/>
      <c r="J24" s="24"/>
      <c r="K24" s="25"/>
      <c r="L24" s="25"/>
      <c r="M24" s="25"/>
      <c r="N24" s="25"/>
      <c r="O24" s="73"/>
      <c r="P24" s="81"/>
      <c r="Q24" s="77"/>
      <c r="R24" s="25"/>
      <c r="S24" s="25"/>
      <c r="T24" s="25"/>
      <c r="U24" s="25">
        <v>1</v>
      </c>
      <c r="V24" s="113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1"/>
      <c r="E25" s="71"/>
      <c r="F25" s="318" t="s">
        <v>34</v>
      </c>
      <c r="G25" s="319"/>
      <c r="H25" s="320"/>
      <c r="I25" s="24"/>
      <c r="J25" s="24"/>
      <c r="K25" s="25"/>
      <c r="L25" s="25"/>
      <c r="M25" s="25"/>
      <c r="N25" s="25"/>
      <c r="O25" s="73"/>
      <c r="P25" s="84">
        <f>SUM(E21:E24)+SUM(P21:P24)</f>
        <v>0</v>
      </c>
      <c r="Q25" s="77"/>
      <c r="R25" s="25"/>
      <c r="S25" s="25"/>
      <c r="T25" s="25"/>
      <c r="U25" s="25"/>
      <c r="V25" s="112"/>
      <c r="W25" s="52"/>
    </row>
    <row r="26" spans="1:26" ht="18" customHeight="1" x14ac:dyDescent="0.3">
      <c r="A26" s="14"/>
      <c r="B26" s="109" t="s">
        <v>56</v>
      </c>
      <c r="C26" s="97"/>
      <c r="D26" s="99"/>
      <c r="E26" s="105"/>
      <c r="F26" s="350" t="s">
        <v>39</v>
      </c>
      <c r="G26" s="351"/>
      <c r="H26" s="352"/>
      <c r="I26" s="22"/>
      <c r="J26" s="22"/>
      <c r="K26" s="23"/>
      <c r="L26" s="23"/>
      <c r="M26" s="23"/>
      <c r="N26" s="23"/>
      <c r="O26" s="74"/>
      <c r="P26" s="85"/>
      <c r="Q26" s="78"/>
      <c r="R26" s="23"/>
      <c r="S26" s="23"/>
      <c r="T26" s="23"/>
      <c r="U26" s="23"/>
      <c r="V26" s="114"/>
      <c r="W26" s="52"/>
    </row>
    <row r="27" spans="1:26" ht="18" customHeight="1" x14ac:dyDescent="0.3">
      <c r="A27" s="14"/>
      <c r="B27" s="40"/>
      <c r="C27" s="35"/>
      <c r="D27" s="72"/>
      <c r="E27" s="106"/>
      <c r="F27" s="353" t="s">
        <v>40</v>
      </c>
      <c r="G27" s="322"/>
      <c r="H27" s="354"/>
      <c r="I27" s="27"/>
      <c r="J27" s="27"/>
      <c r="K27" s="28"/>
      <c r="L27" s="28"/>
      <c r="M27" s="28"/>
      <c r="N27" s="28"/>
      <c r="O27" s="75"/>
      <c r="P27" s="86">
        <f>E19+P19+E25+P25</f>
        <v>0</v>
      </c>
      <c r="Q27" s="79"/>
      <c r="R27" s="28"/>
      <c r="S27" s="28"/>
      <c r="T27" s="28"/>
      <c r="U27" s="28"/>
      <c r="V27" s="115"/>
      <c r="W27" s="52"/>
    </row>
    <row r="28" spans="1:26" ht="18" customHeight="1" x14ac:dyDescent="0.3">
      <c r="A28" s="14"/>
      <c r="B28" s="41"/>
      <c r="C28" s="36"/>
      <c r="D28" s="14"/>
      <c r="E28" s="107"/>
      <c r="F28" s="355" t="s">
        <v>41</v>
      </c>
      <c r="G28" s="356"/>
      <c r="H28" s="208">
        <f>P27-SUM('SO 15254'!K77:'SO 15254'!K105)</f>
        <v>0</v>
      </c>
      <c r="I28" s="20"/>
      <c r="J28" s="20"/>
      <c r="K28" s="21"/>
      <c r="L28" s="21"/>
      <c r="M28" s="21"/>
      <c r="N28" s="21"/>
      <c r="O28" s="76"/>
      <c r="P28" s="87">
        <f>ROUND(((ROUND(H28,2)*20)*1/100),2)</f>
        <v>0</v>
      </c>
      <c r="Q28" s="80"/>
      <c r="R28" s="21"/>
      <c r="S28" s="21"/>
      <c r="T28" s="21"/>
      <c r="U28" s="21"/>
      <c r="V28" s="116"/>
      <c r="W28" s="52"/>
    </row>
    <row r="29" spans="1:26" ht="18" customHeight="1" x14ac:dyDescent="0.3">
      <c r="A29" s="14"/>
      <c r="B29" s="41"/>
      <c r="C29" s="36"/>
      <c r="D29" s="14"/>
      <c r="E29" s="107"/>
      <c r="F29" s="357" t="s">
        <v>42</v>
      </c>
      <c r="G29" s="358"/>
      <c r="H29" s="32">
        <f>SUM('SO 15254'!K77:'SO 15254'!K105)</f>
        <v>0</v>
      </c>
      <c r="I29" s="24"/>
      <c r="J29" s="24"/>
      <c r="K29" s="25"/>
      <c r="L29" s="25"/>
      <c r="M29" s="25"/>
      <c r="N29" s="25"/>
      <c r="O29" s="73"/>
      <c r="P29" s="88">
        <f>ROUND(((ROUND(H29,2)*0)/100),2)</f>
        <v>0</v>
      </c>
      <c r="Q29" s="77"/>
      <c r="R29" s="25"/>
      <c r="S29" s="25"/>
      <c r="T29" s="25"/>
      <c r="U29" s="25"/>
      <c r="V29" s="112"/>
      <c r="W29" s="52"/>
    </row>
    <row r="30" spans="1:26" ht="18" customHeight="1" x14ac:dyDescent="0.3">
      <c r="A30" s="14"/>
      <c r="B30" s="41"/>
      <c r="C30" s="36"/>
      <c r="D30" s="14"/>
      <c r="E30" s="107"/>
      <c r="F30" s="359" t="s">
        <v>43</v>
      </c>
      <c r="G30" s="360"/>
      <c r="H30" s="102"/>
      <c r="I30" s="103"/>
      <c r="J30" s="20"/>
      <c r="K30" s="21"/>
      <c r="L30" s="21"/>
      <c r="M30" s="21"/>
      <c r="N30" s="21"/>
      <c r="O30" s="76"/>
      <c r="P30" s="104">
        <f>SUM(P27:P29)</f>
        <v>0</v>
      </c>
      <c r="Q30" s="77"/>
      <c r="R30" s="25"/>
      <c r="S30" s="25"/>
      <c r="T30" s="25"/>
      <c r="U30" s="25"/>
      <c r="V30" s="112"/>
      <c r="W30" s="52"/>
    </row>
    <row r="31" spans="1:26" ht="18" customHeight="1" x14ac:dyDescent="0.3">
      <c r="A31" s="14"/>
      <c r="B31" s="37"/>
      <c r="C31" s="29"/>
      <c r="D31" s="100"/>
      <c r="E31" s="108"/>
      <c r="F31" s="322"/>
      <c r="G31" s="323"/>
      <c r="H31" s="33"/>
      <c r="I31" s="24"/>
      <c r="J31" s="24"/>
      <c r="K31" s="25"/>
      <c r="L31" s="25"/>
      <c r="M31" s="25"/>
      <c r="N31" s="25"/>
      <c r="O31" s="73"/>
      <c r="P31" s="89"/>
      <c r="Q31" s="77"/>
      <c r="R31" s="25"/>
      <c r="S31" s="25"/>
      <c r="T31" s="25"/>
      <c r="U31" s="25"/>
      <c r="V31" s="112"/>
      <c r="W31" s="52"/>
    </row>
    <row r="32" spans="1:26" ht="18" customHeight="1" x14ac:dyDescent="0.3">
      <c r="A32" s="14"/>
      <c r="B32" s="109" t="s">
        <v>54</v>
      </c>
      <c r="C32" s="101"/>
      <c r="D32" s="18"/>
      <c r="E32" s="110" t="s">
        <v>55</v>
      </c>
      <c r="F32" s="72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4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7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8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8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8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9"/>
      <c r="W37" s="52"/>
    </row>
    <row r="38" spans="1:23" ht="18" customHeight="1" x14ac:dyDescent="0.3">
      <c r="A38" s="14"/>
      <c r="B38" s="120"/>
      <c r="C38" s="121"/>
      <c r="D38" s="122"/>
      <c r="E38" s="122"/>
      <c r="F38" s="122"/>
      <c r="G38" s="122"/>
      <c r="H38" s="122"/>
      <c r="I38" s="122"/>
      <c r="J38" s="122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6"/>
    </row>
    <row r="42" spans="1:23" x14ac:dyDescent="0.3">
      <c r="A42" s="130"/>
      <c r="B42" s="19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6"/>
    </row>
    <row r="43" spans="1:23" x14ac:dyDescent="0.3">
      <c r="A43" s="130"/>
      <c r="B43" s="19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30"/>
      <c r="B44" s="326" t="s">
        <v>0</v>
      </c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8"/>
      <c r="W44" s="52"/>
    </row>
    <row r="45" spans="1:23" x14ac:dyDescent="0.3">
      <c r="A45" s="130"/>
      <c r="B45" s="19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7"/>
      <c r="W45" s="52"/>
    </row>
    <row r="46" spans="1:23" ht="19.95" customHeight="1" x14ac:dyDescent="0.3">
      <c r="A46" s="194"/>
      <c r="B46" s="329" t="s">
        <v>25</v>
      </c>
      <c r="C46" s="330"/>
      <c r="D46" s="330"/>
      <c r="E46" s="331"/>
      <c r="F46" s="332" t="s">
        <v>22</v>
      </c>
      <c r="G46" s="330"/>
      <c r="H46" s="331"/>
      <c r="I46" s="129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8"/>
      <c r="W46" s="52"/>
    </row>
    <row r="47" spans="1:23" ht="19.95" customHeight="1" x14ac:dyDescent="0.3">
      <c r="A47" s="194"/>
      <c r="B47" s="329" t="s">
        <v>26</v>
      </c>
      <c r="C47" s="330"/>
      <c r="D47" s="330"/>
      <c r="E47" s="331"/>
      <c r="F47" s="332" t="s">
        <v>20</v>
      </c>
      <c r="G47" s="330"/>
      <c r="H47" s="331"/>
      <c r="I47" s="129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8"/>
      <c r="W47" s="52"/>
    </row>
    <row r="48" spans="1:23" ht="19.95" customHeight="1" x14ac:dyDescent="0.3">
      <c r="A48" s="194"/>
      <c r="B48" s="329" t="s">
        <v>27</v>
      </c>
      <c r="C48" s="330"/>
      <c r="D48" s="330"/>
      <c r="E48" s="331"/>
      <c r="F48" s="332" t="s">
        <v>60</v>
      </c>
      <c r="G48" s="330"/>
      <c r="H48" s="331"/>
      <c r="I48" s="129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8"/>
      <c r="W48" s="52"/>
    </row>
    <row r="49" spans="1:26" ht="30" customHeight="1" x14ac:dyDescent="0.3">
      <c r="A49" s="194"/>
      <c r="B49" s="333" t="s">
        <v>1</v>
      </c>
      <c r="C49" s="334"/>
      <c r="D49" s="334"/>
      <c r="E49" s="334"/>
      <c r="F49" s="334"/>
      <c r="G49" s="334"/>
      <c r="H49" s="334"/>
      <c r="I49" s="33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8"/>
      <c r="W49" s="52"/>
    </row>
    <row r="50" spans="1:26" x14ac:dyDescent="0.3">
      <c r="A50" s="14"/>
      <c r="B50" s="198" t="s">
        <v>140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8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8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8"/>
      <c r="W52" s="52"/>
    </row>
    <row r="53" spans="1:26" x14ac:dyDescent="0.3">
      <c r="A53" s="14"/>
      <c r="B53" s="198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8"/>
      <c r="W53" s="52"/>
    </row>
    <row r="54" spans="1:26" x14ac:dyDescent="0.3">
      <c r="A54" s="2"/>
      <c r="B54" s="324" t="s">
        <v>57</v>
      </c>
      <c r="C54" s="325"/>
      <c r="D54" s="128"/>
      <c r="E54" s="128" t="s">
        <v>51</v>
      </c>
      <c r="F54" s="128" t="s">
        <v>52</v>
      </c>
      <c r="G54" s="128" t="s">
        <v>34</v>
      </c>
      <c r="H54" s="128" t="s">
        <v>58</v>
      </c>
      <c r="I54" s="128" t="s">
        <v>59</v>
      </c>
      <c r="J54" s="127"/>
      <c r="K54" s="127"/>
      <c r="L54" s="127"/>
      <c r="M54" s="127"/>
      <c r="N54" s="127"/>
      <c r="O54" s="127"/>
      <c r="P54" s="127"/>
      <c r="Q54" s="125"/>
      <c r="R54" s="125"/>
      <c r="S54" s="125"/>
      <c r="T54" s="125"/>
      <c r="U54" s="125"/>
      <c r="V54" s="149"/>
      <c r="W54" s="52"/>
    </row>
    <row r="55" spans="1:26" x14ac:dyDescent="0.3">
      <c r="A55" s="9"/>
      <c r="B55" s="339" t="s">
        <v>62</v>
      </c>
      <c r="C55" s="321"/>
      <c r="D55" s="321"/>
      <c r="E55" s="135"/>
      <c r="F55" s="135"/>
      <c r="G55" s="135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7"/>
      <c r="S55" s="137"/>
      <c r="T55" s="137"/>
      <c r="U55" s="137"/>
      <c r="V55" s="150"/>
      <c r="W55" s="207"/>
      <c r="X55" s="138"/>
      <c r="Y55" s="138"/>
      <c r="Z55" s="138"/>
    </row>
    <row r="56" spans="1:26" x14ac:dyDescent="0.3">
      <c r="A56" s="9"/>
      <c r="B56" s="340" t="s">
        <v>63</v>
      </c>
      <c r="C56" s="341"/>
      <c r="D56" s="341"/>
      <c r="E56" s="139">
        <f>'SO 15254'!L80</f>
        <v>0</v>
      </c>
      <c r="F56" s="139">
        <f>'SO 15254'!M80</f>
        <v>0</v>
      </c>
      <c r="G56" s="139">
        <f>'SO 15254'!I80</f>
        <v>0</v>
      </c>
      <c r="H56" s="140">
        <f>'SO 15254'!S80</f>
        <v>0</v>
      </c>
      <c r="I56" s="140">
        <f>'SO 15254'!V80</f>
        <v>0</v>
      </c>
      <c r="J56" s="140"/>
      <c r="K56" s="140"/>
      <c r="L56" s="140"/>
      <c r="M56" s="140"/>
      <c r="N56" s="140"/>
      <c r="O56" s="140"/>
      <c r="P56" s="140"/>
      <c r="Q56" s="138"/>
      <c r="R56" s="138"/>
      <c r="S56" s="138"/>
      <c r="T56" s="138"/>
      <c r="U56" s="138"/>
      <c r="V56" s="151"/>
      <c r="W56" s="207"/>
      <c r="X56" s="138"/>
      <c r="Y56" s="138"/>
      <c r="Z56" s="138"/>
    </row>
    <row r="57" spans="1:26" x14ac:dyDescent="0.3">
      <c r="A57" s="9"/>
      <c r="B57" s="340" t="s">
        <v>64</v>
      </c>
      <c r="C57" s="341"/>
      <c r="D57" s="341"/>
      <c r="E57" s="139">
        <f>'SO 15254'!L86</f>
        <v>0</v>
      </c>
      <c r="F57" s="139">
        <f>'SO 15254'!M86</f>
        <v>0</v>
      </c>
      <c r="G57" s="139">
        <f>'SO 15254'!I86</f>
        <v>0</v>
      </c>
      <c r="H57" s="140">
        <f>'SO 15254'!S86</f>
        <v>0</v>
      </c>
      <c r="I57" s="140">
        <f>'SO 15254'!V86</f>
        <v>0</v>
      </c>
      <c r="J57" s="140"/>
      <c r="K57" s="140"/>
      <c r="L57" s="140"/>
      <c r="M57" s="140"/>
      <c r="N57" s="140"/>
      <c r="O57" s="140"/>
      <c r="P57" s="140"/>
      <c r="Q57" s="138"/>
      <c r="R57" s="138"/>
      <c r="S57" s="138"/>
      <c r="T57" s="138"/>
      <c r="U57" s="138"/>
      <c r="V57" s="151"/>
      <c r="W57" s="207"/>
      <c r="X57" s="138"/>
      <c r="Y57" s="138"/>
      <c r="Z57" s="138"/>
    </row>
    <row r="58" spans="1:26" x14ac:dyDescent="0.3">
      <c r="A58" s="9"/>
      <c r="B58" s="340" t="s">
        <v>65</v>
      </c>
      <c r="C58" s="341"/>
      <c r="D58" s="341"/>
      <c r="E58" s="139">
        <f>'SO 15254'!L99</f>
        <v>0</v>
      </c>
      <c r="F58" s="139">
        <f>'SO 15254'!M99</f>
        <v>0</v>
      </c>
      <c r="G58" s="139">
        <f>'SO 15254'!I99</f>
        <v>0</v>
      </c>
      <c r="H58" s="140">
        <f>'SO 15254'!S99</f>
        <v>33.479999999999997</v>
      </c>
      <c r="I58" s="140">
        <f>'SO 15254'!V99</f>
        <v>0</v>
      </c>
      <c r="J58" s="140"/>
      <c r="K58" s="140"/>
      <c r="L58" s="140"/>
      <c r="M58" s="140"/>
      <c r="N58" s="140"/>
      <c r="O58" s="140"/>
      <c r="P58" s="140"/>
      <c r="Q58" s="138"/>
      <c r="R58" s="138"/>
      <c r="S58" s="138"/>
      <c r="T58" s="138"/>
      <c r="U58" s="138"/>
      <c r="V58" s="151"/>
      <c r="W58" s="207"/>
      <c r="X58" s="138"/>
      <c r="Y58" s="138"/>
      <c r="Z58" s="138"/>
    </row>
    <row r="59" spans="1:26" x14ac:dyDescent="0.3">
      <c r="A59" s="9"/>
      <c r="B59" s="340" t="s">
        <v>66</v>
      </c>
      <c r="C59" s="341"/>
      <c r="D59" s="341"/>
      <c r="E59" s="139">
        <f>'SO 15254'!L103</f>
        <v>0</v>
      </c>
      <c r="F59" s="139">
        <f>'SO 15254'!M103</f>
        <v>0</v>
      </c>
      <c r="G59" s="139">
        <f>'SO 15254'!I103</f>
        <v>0</v>
      </c>
      <c r="H59" s="140">
        <f>'SO 15254'!S103</f>
        <v>0</v>
      </c>
      <c r="I59" s="140">
        <f>'SO 15254'!V103</f>
        <v>0</v>
      </c>
      <c r="J59" s="140"/>
      <c r="K59" s="140"/>
      <c r="L59" s="140"/>
      <c r="M59" s="140"/>
      <c r="N59" s="140"/>
      <c r="O59" s="140"/>
      <c r="P59" s="140"/>
      <c r="Q59" s="138"/>
      <c r="R59" s="138"/>
      <c r="S59" s="138"/>
      <c r="T59" s="138"/>
      <c r="U59" s="138"/>
      <c r="V59" s="151"/>
      <c r="W59" s="207"/>
      <c r="X59" s="138"/>
      <c r="Y59" s="138"/>
      <c r="Z59" s="138"/>
    </row>
    <row r="60" spans="1:26" x14ac:dyDescent="0.3">
      <c r="A60" s="9"/>
      <c r="B60" s="342" t="s">
        <v>62</v>
      </c>
      <c r="C60" s="317"/>
      <c r="D60" s="317"/>
      <c r="E60" s="141">
        <f>'SO 15254'!L105</f>
        <v>0</v>
      </c>
      <c r="F60" s="141">
        <f>'SO 15254'!M105</f>
        <v>0</v>
      </c>
      <c r="G60" s="141">
        <f>'SO 15254'!I105</f>
        <v>0</v>
      </c>
      <c r="H60" s="142">
        <f>'SO 15254'!S105</f>
        <v>33.479999999999997</v>
      </c>
      <c r="I60" s="142">
        <f>'SO 15254'!V105</f>
        <v>0</v>
      </c>
      <c r="J60" s="142"/>
      <c r="K60" s="142"/>
      <c r="L60" s="142"/>
      <c r="M60" s="142"/>
      <c r="N60" s="142"/>
      <c r="O60" s="142"/>
      <c r="P60" s="142"/>
      <c r="Q60" s="138"/>
      <c r="R60" s="138"/>
      <c r="S60" s="138"/>
      <c r="T60" s="138"/>
      <c r="U60" s="138"/>
      <c r="V60" s="151"/>
      <c r="W60" s="207"/>
      <c r="X60" s="138"/>
      <c r="Y60" s="138"/>
      <c r="Z60" s="138"/>
    </row>
    <row r="61" spans="1:26" x14ac:dyDescent="0.3">
      <c r="A61" s="1"/>
      <c r="B61" s="199"/>
      <c r="C61" s="1"/>
      <c r="D61" s="1"/>
      <c r="E61" s="132"/>
      <c r="F61" s="132"/>
      <c r="G61" s="132"/>
      <c r="H61" s="133"/>
      <c r="I61" s="133"/>
      <c r="J61" s="133"/>
      <c r="K61" s="133"/>
      <c r="L61" s="133"/>
      <c r="M61" s="133"/>
      <c r="N61" s="133"/>
      <c r="O61" s="133"/>
      <c r="P61" s="133"/>
      <c r="V61" s="152"/>
      <c r="W61" s="52"/>
    </row>
    <row r="62" spans="1:26" x14ac:dyDescent="0.3">
      <c r="A62" s="143"/>
      <c r="B62" s="343" t="s">
        <v>67</v>
      </c>
      <c r="C62" s="344"/>
      <c r="D62" s="344"/>
      <c r="E62" s="145">
        <f>'SO 15254'!L106</f>
        <v>0</v>
      </c>
      <c r="F62" s="145">
        <f>'SO 15254'!M106</f>
        <v>0</v>
      </c>
      <c r="G62" s="145">
        <f>'SO 15254'!I106</f>
        <v>0</v>
      </c>
      <c r="H62" s="146">
        <f>'SO 15254'!S106</f>
        <v>33.479999999999997</v>
      </c>
      <c r="I62" s="146">
        <f>'SO 15254'!V106</f>
        <v>0</v>
      </c>
      <c r="J62" s="147"/>
      <c r="K62" s="147"/>
      <c r="L62" s="147"/>
      <c r="M62" s="147"/>
      <c r="N62" s="147"/>
      <c r="O62" s="147"/>
      <c r="P62" s="147"/>
      <c r="Q62" s="148"/>
      <c r="R62" s="148"/>
      <c r="S62" s="148"/>
      <c r="T62" s="148"/>
      <c r="U62" s="148"/>
      <c r="V62" s="153"/>
      <c r="W62" s="207"/>
      <c r="X62" s="144"/>
      <c r="Y62" s="144"/>
      <c r="Z62" s="144"/>
    </row>
    <row r="63" spans="1:26" x14ac:dyDescent="0.3">
      <c r="A63" s="14"/>
      <c r="B63" s="41"/>
      <c r="C63" s="3"/>
      <c r="D63" s="3"/>
      <c r="E63" s="13"/>
      <c r="F63" s="13"/>
      <c r="G63" s="13"/>
      <c r="H63" s="154"/>
      <c r="I63" s="154"/>
      <c r="J63" s="154"/>
      <c r="K63" s="154"/>
      <c r="L63" s="154"/>
      <c r="M63" s="154"/>
      <c r="N63" s="154"/>
      <c r="O63" s="154"/>
      <c r="P63" s="154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4"/>
      <c r="I64" s="154"/>
      <c r="J64" s="154"/>
      <c r="K64" s="154"/>
      <c r="L64" s="154"/>
      <c r="M64" s="154"/>
      <c r="N64" s="154"/>
      <c r="O64" s="154"/>
      <c r="P64" s="154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5"/>
      <c r="I65" s="155"/>
      <c r="J65" s="155"/>
      <c r="K65" s="155"/>
      <c r="L65" s="155"/>
      <c r="M65" s="155"/>
      <c r="N65" s="155"/>
      <c r="O65" s="155"/>
      <c r="P65" s="155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45" t="s">
        <v>68</v>
      </c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346"/>
      <c r="T66" s="346"/>
      <c r="U66" s="346"/>
      <c r="V66" s="346"/>
      <c r="W66" s="52"/>
    </row>
    <row r="67" spans="1:26" x14ac:dyDescent="0.3">
      <c r="A67" s="14"/>
      <c r="B67" s="96"/>
      <c r="C67" s="18"/>
      <c r="D67" s="18"/>
      <c r="E67" s="98"/>
      <c r="F67" s="98"/>
      <c r="G67" s="98"/>
      <c r="H67" s="169"/>
      <c r="I67" s="169"/>
      <c r="J67" s="169"/>
      <c r="K67" s="169"/>
      <c r="L67" s="169"/>
      <c r="M67" s="169"/>
      <c r="N67" s="169"/>
      <c r="O67" s="169"/>
      <c r="P67" s="169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4"/>
      <c r="B68" s="347" t="s">
        <v>25</v>
      </c>
      <c r="C68" s="348"/>
      <c r="D68" s="348"/>
      <c r="E68" s="349"/>
      <c r="F68" s="167"/>
      <c r="G68" s="167"/>
      <c r="H68" s="168" t="s">
        <v>79</v>
      </c>
      <c r="I68" s="336" t="s">
        <v>80</v>
      </c>
      <c r="J68" s="337"/>
      <c r="K68" s="337"/>
      <c r="L68" s="337"/>
      <c r="M68" s="337"/>
      <c r="N68" s="337"/>
      <c r="O68" s="337"/>
      <c r="P68" s="338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4"/>
      <c r="B69" s="329" t="s">
        <v>26</v>
      </c>
      <c r="C69" s="330"/>
      <c r="D69" s="330"/>
      <c r="E69" s="331"/>
      <c r="F69" s="163"/>
      <c r="G69" s="163"/>
      <c r="H69" s="164" t="s">
        <v>20</v>
      </c>
      <c r="I69" s="164"/>
      <c r="J69" s="154"/>
      <c r="K69" s="154"/>
      <c r="L69" s="154"/>
      <c r="M69" s="154"/>
      <c r="N69" s="154"/>
      <c r="O69" s="154"/>
      <c r="P69" s="154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4"/>
      <c r="B70" s="329" t="s">
        <v>27</v>
      </c>
      <c r="C70" s="330"/>
      <c r="D70" s="330"/>
      <c r="E70" s="331"/>
      <c r="F70" s="163"/>
      <c r="G70" s="163"/>
      <c r="H70" s="164" t="s">
        <v>81</v>
      </c>
      <c r="I70" s="164" t="s">
        <v>24</v>
      </c>
      <c r="J70" s="154"/>
      <c r="K70" s="154"/>
      <c r="L70" s="154"/>
      <c r="M70" s="154"/>
      <c r="N70" s="154"/>
      <c r="O70" s="154"/>
      <c r="P70" s="154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8" t="s">
        <v>82</v>
      </c>
      <c r="C71" s="3"/>
      <c r="D71" s="3"/>
      <c r="E71" s="13"/>
      <c r="F71" s="13"/>
      <c r="G71" s="13"/>
      <c r="H71" s="154"/>
      <c r="I71" s="154"/>
      <c r="J71" s="154"/>
      <c r="K71" s="154"/>
      <c r="L71" s="154"/>
      <c r="M71" s="154"/>
      <c r="N71" s="154"/>
      <c r="O71" s="154"/>
      <c r="P71" s="154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8" t="s">
        <v>140</v>
      </c>
      <c r="C72" s="3"/>
      <c r="D72" s="3"/>
      <c r="E72" s="13"/>
      <c r="F72" s="13"/>
      <c r="G72" s="13"/>
      <c r="H72" s="154"/>
      <c r="I72" s="154"/>
      <c r="J72" s="154"/>
      <c r="K72" s="154"/>
      <c r="L72" s="154"/>
      <c r="M72" s="154"/>
      <c r="N72" s="154"/>
      <c r="O72" s="154"/>
      <c r="P72" s="154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4"/>
      <c r="I73" s="154"/>
      <c r="J73" s="154"/>
      <c r="K73" s="154"/>
      <c r="L73" s="154"/>
      <c r="M73" s="154"/>
      <c r="N73" s="154"/>
      <c r="O73" s="154"/>
      <c r="P73" s="154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4"/>
      <c r="I74" s="154"/>
      <c r="J74" s="154"/>
      <c r="K74" s="154"/>
      <c r="L74" s="154"/>
      <c r="M74" s="154"/>
      <c r="N74" s="154"/>
      <c r="O74" s="154"/>
      <c r="P74" s="154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0" t="s">
        <v>61</v>
      </c>
      <c r="C75" s="165"/>
      <c r="D75" s="165"/>
      <c r="E75" s="13"/>
      <c r="F75" s="13"/>
      <c r="G75" s="13"/>
      <c r="H75" s="154"/>
      <c r="I75" s="154"/>
      <c r="J75" s="154"/>
      <c r="K75" s="154"/>
      <c r="L75" s="154"/>
      <c r="M75" s="154"/>
      <c r="N75" s="154"/>
      <c r="O75" s="154"/>
      <c r="P75" s="154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1" t="s">
        <v>69</v>
      </c>
      <c r="C76" s="128" t="s">
        <v>70</v>
      </c>
      <c r="D76" s="128" t="s">
        <v>71</v>
      </c>
      <c r="E76" s="156"/>
      <c r="F76" s="156" t="s">
        <v>72</v>
      </c>
      <c r="G76" s="156" t="s">
        <v>73</v>
      </c>
      <c r="H76" s="157" t="s">
        <v>74</v>
      </c>
      <c r="I76" s="157" t="s">
        <v>75</v>
      </c>
      <c r="J76" s="157"/>
      <c r="K76" s="157"/>
      <c r="L76" s="157"/>
      <c r="M76" s="157"/>
      <c r="N76" s="157"/>
      <c r="O76" s="157"/>
      <c r="P76" s="157" t="s">
        <v>76</v>
      </c>
      <c r="Q76" s="158"/>
      <c r="R76" s="158"/>
      <c r="S76" s="128" t="s">
        <v>77</v>
      </c>
      <c r="T76" s="159"/>
      <c r="U76" s="159"/>
      <c r="V76" s="128" t="s">
        <v>78</v>
      </c>
      <c r="W76" s="52"/>
    </row>
    <row r="77" spans="1:26" x14ac:dyDescent="0.3">
      <c r="A77" s="9"/>
      <c r="B77" s="202"/>
      <c r="C77" s="170"/>
      <c r="D77" s="321" t="s">
        <v>62</v>
      </c>
      <c r="E77" s="321"/>
      <c r="F77" s="135"/>
      <c r="G77" s="171"/>
      <c r="H77" s="135"/>
      <c r="I77" s="135"/>
      <c r="J77" s="136"/>
      <c r="K77" s="136"/>
      <c r="L77" s="136"/>
      <c r="M77" s="136"/>
      <c r="N77" s="136"/>
      <c r="O77" s="136"/>
      <c r="P77" s="136"/>
      <c r="Q77" s="134"/>
      <c r="R77" s="134"/>
      <c r="S77" s="134"/>
      <c r="T77" s="134"/>
      <c r="U77" s="134"/>
      <c r="V77" s="188"/>
      <c r="W77" s="207"/>
      <c r="X77" s="138"/>
      <c r="Y77" s="138"/>
      <c r="Z77" s="138"/>
    </row>
    <row r="78" spans="1:26" x14ac:dyDescent="0.3">
      <c r="A78" s="9"/>
      <c r="B78" s="203"/>
      <c r="C78" s="173">
        <v>1</v>
      </c>
      <c r="D78" s="316" t="s">
        <v>63</v>
      </c>
      <c r="E78" s="316"/>
      <c r="F78" s="139"/>
      <c r="G78" s="172"/>
      <c r="H78" s="139"/>
      <c r="I78" s="139"/>
      <c r="J78" s="140"/>
      <c r="K78" s="140"/>
      <c r="L78" s="140"/>
      <c r="M78" s="140"/>
      <c r="N78" s="140"/>
      <c r="O78" s="140"/>
      <c r="P78" s="140"/>
      <c r="Q78" s="9"/>
      <c r="R78" s="9"/>
      <c r="S78" s="9"/>
      <c r="T78" s="9"/>
      <c r="U78" s="9"/>
      <c r="V78" s="189"/>
      <c r="W78" s="207"/>
      <c r="X78" s="138"/>
      <c r="Y78" s="138"/>
      <c r="Z78" s="138"/>
    </row>
    <row r="79" spans="1:26" ht="34.950000000000003" customHeight="1" x14ac:dyDescent="0.3">
      <c r="A79" s="180"/>
      <c r="B79" s="204">
        <v>1</v>
      </c>
      <c r="C79" s="181" t="s">
        <v>83</v>
      </c>
      <c r="D79" s="315" t="s">
        <v>84</v>
      </c>
      <c r="E79" s="315"/>
      <c r="F79" s="175" t="s">
        <v>85</v>
      </c>
      <c r="G79" s="176">
        <v>2953.2</v>
      </c>
      <c r="H79" s="175"/>
      <c r="I79" s="175">
        <f>ROUND(G79*(H79),2)</f>
        <v>0</v>
      </c>
      <c r="J79" s="177">
        <f>ROUND(G79*(N79),2)</f>
        <v>7323.94</v>
      </c>
      <c r="K79" s="178">
        <f>ROUND(G79*(O79),2)</f>
        <v>0</v>
      </c>
      <c r="L79" s="178"/>
      <c r="M79" s="178">
        <f>ROUND(G79*(H79),2)</f>
        <v>0</v>
      </c>
      <c r="N79" s="178">
        <v>2.48</v>
      </c>
      <c r="O79" s="178"/>
      <c r="P79" s="182"/>
      <c r="Q79" s="182"/>
      <c r="R79" s="182"/>
      <c r="S79" s="179">
        <f>ROUND(G79*(P79),3)</f>
        <v>0</v>
      </c>
      <c r="T79" s="179"/>
      <c r="U79" s="179"/>
      <c r="V79" s="190"/>
      <c r="W79" s="52"/>
      <c r="Z79">
        <v>0</v>
      </c>
    </row>
    <row r="80" spans="1:26" x14ac:dyDescent="0.3">
      <c r="A80" s="9"/>
      <c r="B80" s="203"/>
      <c r="C80" s="173">
        <v>1</v>
      </c>
      <c r="D80" s="316" t="s">
        <v>63</v>
      </c>
      <c r="E80" s="316"/>
      <c r="F80" s="139"/>
      <c r="G80" s="172"/>
      <c r="H80" s="139"/>
      <c r="I80" s="141">
        <f>ROUND((SUM(I78:I79))/1,2)</f>
        <v>0</v>
      </c>
      <c r="J80" s="140"/>
      <c r="K80" s="140"/>
      <c r="L80" s="140">
        <f>ROUND((SUM(L78:L79))/1,2)</f>
        <v>0</v>
      </c>
      <c r="M80" s="140">
        <f>ROUND((SUM(M78:M79))/1,2)</f>
        <v>0</v>
      </c>
      <c r="N80" s="140"/>
      <c r="O80" s="140"/>
      <c r="P80" s="140"/>
      <c r="Q80" s="9"/>
      <c r="R80" s="9"/>
      <c r="S80" s="9">
        <f>ROUND((SUM(S78:S79))/1,2)</f>
        <v>0</v>
      </c>
      <c r="T80" s="9"/>
      <c r="U80" s="9"/>
      <c r="V80" s="191">
        <f>ROUND((SUM(V78:V79))/1,2)</f>
        <v>0</v>
      </c>
      <c r="W80" s="207"/>
      <c r="X80" s="138"/>
      <c r="Y80" s="138"/>
      <c r="Z80" s="138"/>
    </row>
    <row r="81" spans="1:26" x14ac:dyDescent="0.3">
      <c r="A81" s="1"/>
      <c r="B81" s="199"/>
      <c r="C81" s="1"/>
      <c r="D81" s="1"/>
      <c r="E81" s="132"/>
      <c r="F81" s="132"/>
      <c r="G81" s="166"/>
      <c r="H81" s="132"/>
      <c r="I81" s="132"/>
      <c r="J81" s="133"/>
      <c r="K81" s="133"/>
      <c r="L81" s="133"/>
      <c r="M81" s="133"/>
      <c r="N81" s="133"/>
      <c r="O81" s="133"/>
      <c r="P81" s="133"/>
      <c r="Q81" s="1"/>
      <c r="R81" s="1"/>
      <c r="S81" s="1"/>
      <c r="T81" s="1"/>
      <c r="U81" s="1"/>
      <c r="V81" s="192"/>
      <c r="W81" s="52"/>
    </row>
    <row r="82" spans="1:26" x14ac:dyDescent="0.3">
      <c r="A82" s="9"/>
      <c r="B82" s="203"/>
      <c r="C82" s="173">
        <v>5</v>
      </c>
      <c r="D82" s="316" t="s">
        <v>64</v>
      </c>
      <c r="E82" s="316"/>
      <c r="F82" s="139"/>
      <c r="G82" s="172"/>
      <c r="H82" s="139"/>
      <c r="I82" s="139"/>
      <c r="J82" s="140"/>
      <c r="K82" s="140"/>
      <c r="L82" s="140"/>
      <c r="M82" s="140"/>
      <c r="N82" s="140"/>
      <c r="O82" s="140"/>
      <c r="P82" s="140"/>
      <c r="Q82" s="9"/>
      <c r="R82" s="9"/>
      <c r="S82" s="9"/>
      <c r="T82" s="9"/>
      <c r="U82" s="9"/>
      <c r="V82" s="189"/>
      <c r="W82" s="207"/>
      <c r="X82" s="138"/>
      <c r="Y82" s="138"/>
      <c r="Z82" s="138"/>
    </row>
    <row r="83" spans="1:26" ht="25.05" customHeight="1" x14ac:dyDescent="0.3">
      <c r="A83" s="180"/>
      <c r="B83" s="204">
        <v>2</v>
      </c>
      <c r="C83" s="181" t="s">
        <v>86</v>
      </c>
      <c r="D83" s="315" t="s">
        <v>87</v>
      </c>
      <c r="E83" s="315"/>
      <c r="F83" s="175" t="s">
        <v>85</v>
      </c>
      <c r="G83" s="176">
        <v>2953.2</v>
      </c>
      <c r="H83" s="175"/>
      <c r="I83" s="175">
        <f>ROUND(G83*(H83),2)</f>
        <v>0</v>
      </c>
      <c r="J83" s="177">
        <f>ROUND(G83*(N83),2)</f>
        <v>42910</v>
      </c>
      <c r="K83" s="178">
        <f>ROUND(G83*(O83),2)</f>
        <v>0</v>
      </c>
      <c r="L83" s="178"/>
      <c r="M83" s="178">
        <f>ROUND(G83*(H83),2)</f>
        <v>0</v>
      </c>
      <c r="N83" s="178">
        <v>14.53</v>
      </c>
      <c r="O83" s="178"/>
      <c r="P83" s="182"/>
      <c r="Q83" s="182"/>
      <c r="R83" s="182"/>
      <c r="S83" s="179">
        <f>ROUND(G83*(P83),3)</f>
        <v>0</v>
      </c>
      <c r="T83" s="179"/>
      <c r="U83" s="179"/>
      <c r="V83" s="190"/>
      <c r="W83" s="52"/>
      <c r="Z83">
        <v>0</v>
      </c>
    </row>
    <row r="84" spans="1:26" ht="25.05" customHeight="1" x14ac:dyDescent="0.3">
      <c r="A84" s="180"/>
      <c r="B84" s="204">
        <v>3</v>
      </c>
      <c r="C84" s="181" t="s">
        <v>88</v>
      </c>
      <c r="D84" s="315" t="s">
        <v>89</v>
      </c>
      <c r="E84" s="315"/>
      <c r="F84" s="175" t="s">
        <v>85</v>
      </c>
      <c r="G84" s="176">
        <v>2953.2</v>
      </c>
      <c r="H84" s="175"/>
      <c r="I84" s="175">
        <f>ROUND(G84*(H84),2)</f>
        <v>0</v>
      </c>
      <c r="J84" s="177">
        <f>ROUND(G84*(N84),2)</f>
        <v>1328.94</v>
      </c>
      <c r="K84" s="178">
        <f>ROUND(G84*(O84),2)</f>
        <v>0</v>
      </c>
      <c r="L84" s="178"/>
      <c r="M84" s="178">
        <f>ROUND(G84*(H84),2)</f>
        <v>0</v>
      </c>
      <c r="N84" s="178">
        <v>0.45</v>
      </c>
      <c r="O84" s="178"/>
      <c r="P84" s="182"/>
      <c r="Q84" s="182"/>
      <c r="R84" s="182"/>
      <c r="S84" s="179">
        <f>ROUND(G84*(P84),3)</f>
        <v>0</v>
      </c>
      <c r="T84" s="179"/>
      <c r="U84" s="179"/>
      <c r="V84" s="190"/>
      <c r="W84" s="52"/>
      <c r="Z84">
        <v>0</v>
      </c>
    </row>
    <row r="85" spans="1:26" ht="37.799999999999997" customHeight="1" x14ac:dyDescent="0.3">
      <c r="A85" s="180"/>
      <c r="B85" s="204">
        <v>4</v>
      </c>
      <c r="C85" s="181" t="s">
        <v>90</v>
      </c>
      <c r="D85" s="315" t="s">
        <v>91</v>
      </c>
      <c r="E85" s="315"/>
      <c r="F85" s="175" t="s">
        <v>85</v>
      </c>
      <c r="G85" s="176">
        <v>2953.2</v>
      </c>
      <c r="H85" s="175"/>
      <c r="I85" s="175">
        <f>ROUND(G85*(H85),2)</f>
        <v>0</v>
      </c>
      <c r="J85" s="177">
        <f>ROUND(G85*(N85),2)</f>
        <v>31540.18</v>
      </c>
      <c r="K85" s="178">
        <f>ROUND(G85*(O85),2)</f>
        <v>0</v>
      </c>
      <c r="L85" s="178"/>
      <c r="M85" s="178">
        <f>ROUND(G85*(H85),2)</f>
        <v>0</v>
      </c>
      <c r="N85" s="178">
        <v>10.68</v>
      </c>
      <c r="O85" s="178"/>
      <c r="P85" s="182"/>
      <c r="Q85" s="182"/>
      <c r="R85" s="182"/>
      <c r="S85" s="179">
        <f>ROUND(G85*(P85),3)</f>
        <v>0</v>
      </c>
      <c r="T85" s="179"/>
      <c r="U85" s="179"/>
      <c r="V85" s="190"/>
      <c r="W85" s="52"/>
      <c r="Z85">
        <v>0</v>
      </c>
    </row>
    <row r="86" spans="1:26" x14ac:dyDescent="0.3">
      <c r="A86" s="9"/>
      <c r="B86" s="203"/>
      <c r="C86" s="173">
        <v>5</v>
      </c>
      <c r="D86" s="316" t="s">
        <v>64</v>
      </c>
      <c r="E86" s="316"/>
      <c r="F86" s="139"/>
      <c r="G86" s="172"/>
      <c r="H86" s="139"/>
      <c r="I86" s="141">
        <f>ROUND((SUM(I82:I85))/1,2)</f>
        <v>0</v>
      </c>
      <c r="J86" s="140"/>
      <c r="K86" s="140"/>
      <c r="L86" s="140">
        <f>ROUND((SUM(L82:L85))/1,2)</f>
        <v>0</v>
      </c>
      <c r="M86" s="140">
        <f>ROUND((SUM(M82:M85))/1,2)</f>
        <v>0</v>
      </c>
      <c r="N86" s="140"/>
      <c r="O86" s="140"/>
      <c r="P86" s="140"/>
      <c r="Q86" s="9"/>
      <c r="R86" s="9"/>
      <c r="S86" s="9">
        <f>ROUND((SUM(S82:S85))/1,2)</f>
        <v>0</v>
      </c>
      <c r="T86" s="9"/>
      <c r="U86" s="9"/>
      <c r="V86" s="191">
        <f>ROUND((SUM(V82:V85))/1,2)</f>
        <v>0</v>
      </c>
      <c r="W86" s="207"/>
      <c r="X86" s="138"/>
      <c r="Y86" s="138"/>
      <c r="Z86" s="138"/>
    </row>
    <row r="87" spans="1:26" x14ac:dyDescent="0.3">
      <c r="A87" s="1"/>
      <c r="B87" s="199"/>
      <c r="C87" s="1"/>
      <c r="D87" s="1"/>
      <c r="E87" s="132"/>
      <c r="F87" s="132"/>
      <c r="G87" s="166"/>
      <c r="H87" s="132"/>
      <c r="I87" s="132"/>
      <c r="J87" s="133"/>
      <c r="K87" s="133"/>
      <c r="L87" s="133"/>
      <c r="M87" s="133"/>
      <c r="N87" s="133"/>
      <c r="O87" s="133"/>
      <c r="P87" s="133"/>
      <c r="Q87" s="1"/>
      <c r="R87" s="1"/>
      <c r="S87" s="1"/>
      <c r="T87" s="1"/>
      <c r="U87" s="1"/>
      <c r="V87" s="192"/>
      <c r="W87" s="52"/>
    </row>
    <row r="88" spans="1:26" x14ac:dyDescent="0.3">
      <c r="A88" s="9"/>
      <c r="B88" s="203"/>
      <c r="C88" s="173">
        <v>9</v>
      </c>
      <c r="D88" s="316" t="s">
        <v>65</v>
      </c>
      <c r="E88" s="316"/>
      <c r="F88" s="139"/>
      <c r="G88" s="172"/>
      <c r="H88" s="139"/>
      <c r="I88" s="139"/>
      <c r="J88" s="140"/>
      <c r="K88" s="140"/>
      <c r="L88" s="140"/>
      <c r="M88" s="140"/>
      <c r="N88" s="140"/>
      <c r="O88" s="140"/>
      <c r="P88" s="140"/>
      <c r="Q88" s="9"/>
      <c r="R88" s="9"/>
      <c r="S88" s="9"/>
      <c r="T88" s="9"/>
      <c r="U88" s="9"/>
      <c r="V88" s="189"/>
      <c r="W88" s="207"/>
      <c r="X88" s="138"/>
      <c r="Y88" s="138"/>
      <c r="Z88" s="138"/>
    </row>
    <row r="89" spans="1:26" ht="25.05" customHeight="1" x14ac:dyDescent="0.3">
      <c r="A89" s="180"/>
      <c r="B89" s="204">
        <v>5</v>
      </c>
      <c r="C89" s="181" t="s">
        <v>141</v>
      </c>
      <c r="D89" s="315" t="s">
        <v>142</v>
      </c>
      <c r="E89" s="315"/>
      <c r="F89" s="175" t="s">
        <v>132</v>
      </c>
      <c r="G89" s="176">
        <v>316.89999999999998</v>
      </c>
      <c r="H89" s="175"/>
      <c r="I89" s="175">
        <f t="shared" ref="I89:I98" si="0">ROUND(G89*(H89),2)</f>
        <v>0</v>
      </c>
      <c r="J89" s="177">
        <f t="shared" ref="J89:J98" si="1">ROUND(G89*(N89),2)</f>
        <v>7855.95</v>
      </c>
      <c r="K89" s="178">
        <f t="shared" ref="K89:K98" si="2">ROUND(G89*(O89),2)</f>
        <v>0</v>
      </c>
      <c r="L89" s="178"/>
      <c r="M89" s="178">
        <f t="shared" ref="M89:M98" si="3">ROUND(G89*(H89),2)</f>
        <v>0</v>
      </c>
      <c r="N89" s="178">
        <v>24.79</v>
      </c>
      <c r="O89" s="178"/>
      <c r="P89" s="182">
        <v>0.10421</v>
      </c>
      <c r="Q89" s="182"/>
      <c r="R89" s="182">
        <v>0.10421</v>
      </c>
      <c r="S89" s="179">
        <f t="shared" ref="S89:S98" si="4">ROUND(G89*(P89),3)</f>
        <v>33.024000000000001</v>
      </c>
      <c r="T89" s="179"/>
      <c r="U89" s="179"/>
      <c r="V89" s="190"/>
      <c r="W89" s="52"/>
      <c r="Z89">
        <v>0</v>
      </c>
    </row>
    <row r="90" spans="1:26" ht="25.05" customHeight="1" x14ac:dyDescent="0.3">
      <c r="A90" s="180"/>
      <c r="B90" s="217">
        <v>6</v>
      </c>
      <c r="C90" s="214" t="s">
        <v>143</v>
      </c>
      <c r="D90" s="394" t="s">
        <v>144</v>
      </c>
      <c r="E90" s="394"/>
      <c r="F90" s="209" t="s">
        <v>132</v>
      </c>
      <c r="G90" s="210">
        <v>316.89999999999998</v>
      </c>
      <c r="H90" s="209"/>
      <c r="I90" s="209">
        <f t="shared" si="0"/>
        <v>0</v>
      </c>
      <c r="J90" s="211">
        <f t="shared" si="1"/>
        <v>21542.86</v>
      </c>
      <c r="K90" s="212">
        <f t="shared" si="2"/>
        <v>0</v>
      </c>
      <c r="L90" s="212"/>
      <c r="M90" s="212">
        <f t="shared" si="3"/>
        <v>0</v>
      </c>
      <c r="N90" s="212">
        <v>67.98</v>
      </c>
      <c r="O90" s="212"/>
      <c r="P90" s="215"/>
      <c r="Q90" s="215"/>
      <c r="R90" s="215"/>
      <c r="S90" s="213">
        <f t="shared" si="4"/>
        <v>0</v>
      </c>
      <c r="T90" s="213"/>
      <c r="U90" s="213"/>
      <c r="V90" s="216"/>
      <c r="W90" s="52"/>
      <c r="Z90">
        <v>0</v>
      </c>
    </row>
    <row r="91" spans="1:26" ht="25.05" customHeight="1" x14ac:dyDescent="0.3">
      <c r="A91" s="180"/>
      <c r="B91" s="204">
        <v>7</v>
      </c>
      <c r="C91" s="181" t="s">
        <v>145</v>
      </c>
      <c r="D91" s="315" t="s">
        <v>146</v>
      </c>
      <c r="E91" s="315"/>
      <c r="F91" s="175" t="s">
        <v>134</v>
      </c>
      <c r="G91" s="176">
        <v>2</v>
      </c>
      <c r="H91" s="175"/>
      <c r="I91" s="175">
        <f t="shared" si="0"/>
        <v>0</v>
      </c>
      <c r="J91" s="177">
        <f t="shared" si="1"/>
        <v>44.96</v>
      </c>
      <c r="K91" s="178">
        <f t="shared" si="2"/>
        <v>0</v>
      </c>
      <c r="L91" s="178"/>
      <c r="M91" s="178">
        <f t="shared" si="3"/>
        <v>0</v>
      </c>
      <c r="N91" s="178">
        <v>22.48</v>
      </c>
      <c r="O91" s="178"/>
      <c r="P91" s="182">
        <v>0.22684000000000001</v>
      </c>
      <c r="Q91" s="182"/>
      <c r="R91" s="182">
        <v>0.22684000000000001</v>
      </c>
      <c r="S91" s="179">
        <f t="shared" si="4"/>
        <v>0.45400000000000001</v>
      </c>
      <c r="T91" s="179"/>
      <c r="U91" s="179"/>
      <c r="V91" s="190"/>
      <c r="W91" s="52"/>
      <c r="Z91">
        <v>0</v>
      </c>
    </row>
    <row r="92" spans="1:26" ht="25.05" customHeight="1" x14ac:dyDescent="0.3">
      <c r="A92" s="180"/>
      <c r="B92" s="217">
        <v>8</v>
      </c>
      <c r="C92" s="214" t="s">
        <v>147</v>
      </c>
      <c r="D92" s="394" t="s">
        <v>148</v>
      </c>
      <c r="E92" s="394"/>
      <c r="F92" s="209" t="s">
        <v>134</v>
      </c>
      <c r="G92" s="210">
        <v>2</v>
      </c>
      <c r="H92" s="209"/>
      <c r="I92" s="209">
        <f t="shared" si="0"/>
        <v>0</v>
      </c>
      <c r="J92" s="211">
        <f t="shared" si="1"/>
        <v>111.24</v>
      </c>
      <c r="K92" s="212">
        <f t="shared" si="2"/>
        <v>0</v>
      </c>
      <c r="L92" s="212"/>
      <c r="M92" s="212">
        <f t="shared" si="3"/>
        <v>0</v>
      </c>
      <c r="N92" s="212">
        <v>55.62</v>
      </c>
      <c r="O92" s="212"/>
      <c r="P92" s="215"/>
      <c r="Q92" s="215"/>
      <c r="R92" s="215"/>
      <c r="S92" s="213">
        <f t="shared" si="4"/>
        <v>0</v>
      </c>
      <c r="T92" s="213"/>
      <c r="U92" s="213"/>
      <c r="V92" s="216"/>
      <c r="W92" s="52"/>
      <c r="Z92">
        <v>0</v>
      </c>
    </row>
    <row r="93" spans="1:26" ht="25.05" customHeight="1" x14ac:dyDescent="0.3">
      <c r="A93" s="180"/>
      <c r="B93" s="217">
        <v>9</v>
      </c>
      <c r="C93" s="214" t="s">
        <v>149</v>
      </c>
      <c r="D93" s="394" t="s">
        <v>150</v>
      </c>
      <c r="E93" s="394"/>
      <c r="F93" s="209" t="s">
        <v>134</v>
      </c>
      <c r="G93" s="210">
        <v>2</v>
      </c>
      <c r="H93" s="209"/>
      <c r="I93" s="209">
        <f t="shared" si="0"/>
        <v>0</v>
      </c>
      <c r="J93" s="211">
        <f t="shared" si="1"/>
        <v>53.14</v>
      </c>
      <c r="K93" s="212">
        <f t="shared" si="2"/>
        <v>0</v>
      </c>
      <c r="L93" s="212"/>
      <c r="M93" s="212">
        <f t="shared" si="3"/>
        <v>0</v>
      </c>
      <c r="N93" s="212">
        <v>26.57</v>
      </c>
      <c r="O93" s="212"/>
      <c r="P93" s="215"/>
      <c r="Q93" s="215"/>
      <c r="R93" s="215"/>
      <c r="S93" s="213">
        <f t="shared" si="4"/>
        <v>0</v>
      </c>
      <c r="T93" s="213"/>
      <c r="U93" s="213"/>
      <c r="V93" s="216"/>
      <c r="W93" s="52"/>
      <c r="Z93">
        <v>0</v>
      </c>
    </row>
    <row r="94" spans="1:26" ht="25.05" customHeight="1" x14ac:dyDescent="0.3">
      <c r="A94" s="180"/>
      <c r="B94" s="217">
        <v>10</v>
      </c>
      <c r="C94" s="214" t="s">
        <v>151</v>
      </c>
      <c r="D94" s="394" t="s">
        <v>152</v>
      </c>
      <c r="E94" s="394"/>
      <c r="F94" s="209" t="s">
        <v>134</v>
      </c>
      <c r="G94" s="210">
        <v>2</v>
      </c>
      <c r="H94" s="209"/>
      <c r="I94" s="209">
        <f t="shared" si="0"/>
        <v>0</v>
      </c>
      <c r="J94" s="211">
        <f t="shared" si="1"/>
        <v>7.78</v>
      </c>
      <c r="K94" s="212">
        <f t="shared" si="2"/>
        <v>0</v>
      </c>
      <c r="L94" s="212"/>
      <c r="M94" s="212">
        <f t="shared" si="3"/>
        <v>0</v>
      </c>
      <c r="N94" s="212">
        <v>3.89</v>
      </c>
      <c r="O94" s="212"/>
      <c r="P94" s="215"/>
      <c r="Q94" s="215"/>
      <c r="R94" s="215"/>
      <c r="S94" s="213">
        <f t="shared" si="4"/>
        <v>0</v>
      </c>
      <c r="T94" s="213"/>
      <c r="U94" s="213"/>
      <c r="V94" s="216"/>
      <c r="W94" s="52"/>
      <c r="Z94">
        <v>0</v>
      </c>
    </row>
    <row r="95" spans="1:26" ht="25.05" customHeight="1" x14ac:dyDescent="0.3">
      <c r="A95" s="180"/>
      <c r="B95" s="217">
        <v>11</v>
      </c>
      <c r="C95" s="214" t="s">
        <v>153</v>
      </c>
      <c r="D95" s="394" t="s">
        <v>154</v>
      </c>
      <c r="E95" s="394"/>
      <c r="F95" s="209" t="s">
        <v>134</v>
      </c>
      <c r="G95" s="210">
        <v>2</v>
      </c>
      <c r="H95" s="209"/>
      <c r="I95" s="209">
        <f t="shared" si="0"/>
        <v>0</v>
      </c>
      <c r="J95" s="211">
        <f t="shared" si="1"/>
        <v>1.32</v>
      </c>
      <c r="K95" s="212">
        <f t="shared" si="2"/>
        <v>0</v>
      </c>
      <c r="L95" s="212"/>
      <c r="M95" s="212">
        <f t="shared" si="3"/>
        <v>0</v>
      </c>
      <c r="N95" s="212">
        <v>0.66</v>
      </c>
      <c r="O95" s="212"/>
      <c r="P95" s="215"/>
      <c r="Q95" s="215"/>
      <c r="R95" s="215"/>
      <c r="S95" s="213">
        <f t="shared" si="4"/>
        <v>0</v>
      </c>
      <c r="T95" s="213"/>
      <c r="U95" s="213"/>
      <c r="V95" s="216"/>
      <c r="W95" s="52"/>
      <c r="Z95">
        <v>0</v>
      </c>
    </row>
    <row r="96" spans="1:26" ht="25.05" customHeight="1" x14ac:dyDescent="0.3">
      <c r="A96" s="180"/>
      <c r="B96" s="204">
        <v>12</v>
      </c>
      <c r="C96" s="181" t="s">
        <v>92</v>
      </c>
      <c r="D96" s="315" t="s">
        <v>93</v>
      </c>
      <c r="E96" s="315"/>
      <c r="F96" s="175" t="s">
        <v>94</v>
      </c>
      <c r="G96" s="176">
        <v>448.88600000000002</v>
      </c>
      <c r="H96" s="175"/>
      <c r="I96" s="175">
        <f t="shared" si="0"/>
        <v>0</v>
      </c>
      <c r="J96" s="177">
        <f t="shared" si="1"/>
        <v>857.37</v>
      </c>
      <c r="K96" s="178">
        <f t="shared" si="2"/>
        <v>0</v>
      </c>
      <c r="L96" s="178"/>
      <c r="M96" s="178">
        <f t="shared" si="3"/>
        <v>0</v>
      </c>
      <c r="N96" s="178">
        <v>1.9100000000000001</v>
      </c>
      <c r="O96" s="178"/>
      <c r="P96" s="182"/>
      <c r="Q96" s="182"/>
      <c r="R96" s="182"/>
      <c r="S96" s="179">
        <f t="shared" si="4"/>
        <v>0</v>
      </c>
      <c r="T96" s="179"/>
      <c r="U96" s="179"/>
      <c r="V96" s="190"/>
      <c r="W96" s="52"/>
      <c r="Z96">
        <v>0</v>
      </c>
    </row>
    <row r="97" spans="1:26" ht="25.05" customHeight="1" x14ac:dyDescent="0.3">
      <c r="A97" s="180"/>
      <c r="B97" s="204">
        <v>13</v>
      </c>
      <c r="C97" s="181" t="s">
        <v>95</v>
      </c>
      <c r="D97" s="315" t="s">
        <v>96</v>
      </c>
      <c r="E97" s="315"/>
      <c r="F97" s="175" t="s">
        <v>94</v>
      </c>
      <c r="G97" s="176">
        <v>4937.75</v>
      </c>
      <c r="H97" s="175"/>
      <c r="I97" s="175">
        <f t="shared" si="0"/>
        <v>0</v>
      </c>
      <c r="J97" s="177">
        <f t="shared" si="1"/>
        <v>2024.48</v>
      </c>
      <c r="K97" s="178">
        <f t="shared" si="2"/>
        <v>0</v>
      </c>
      <c r="L97" s="178"/>
      <c r="M97" s="178">
        <f t="shared" si="3"/>
        <v>0</v>
      </c>
      <c r="N97" s="178">
        <v>0.41</v>
      </c>
      <c r="O97" s="178"/>
      <c r="P97" s="182"/>
      <c r="Q97" s="182"/>
      <c r="R97" s="182"/>
      <c r="S97" s="179">
        <f t="shared" si="4"/>
        <v>0</v>
      </c>
      <c r="T97" s="179"/>
      <c r="U97" s="179"/>
      <c r="V97" s="190"/>
      <c r="W97" s="52"/>
      <c r="Z97">
        <v>0</v>
      </c>
    </row>
    <row r="98" spans="1:26" ht="25.05" customHeight="1" x14ac:dyDescent="0.3">
      <c r="A98" s="180"/>
      <c r="B98" s="204">
        <v>14</v>
      </c>
      <c r="C98" s="181" t="s">
        <v>97</v>
      </c>
      <c r="D98" s="315" t="s">
        <v>98</v>
      </c>
      <c r="E98" s="315"/>
      <c r="F98" s="175" t="s">
        <v>94</v>
      </c>
      <c r="G98" s="176">
        <v>448.88600000000002</v>
      </c>
      <c r="H98" s="175"/>
      <c r="I98" s="175">
        <f t="shared" si="0"/>
        <v>0</v>
      </c>
      <c r="J98" s="177">
        <f t="shared" si="1"/>
        <v>11558.81</v>
      </c>
      <c r="K98" s="178">
        <f t="shared" si="2"/>
        <v>0</v>
      </c>
      <c r="L98" s="178"/>
      <c r="M98" s="178">
        <f t="shared" si="3"/>
        <v>0</v>
      </c>
      <c r="N98" s="178">
        <v>25.75</v>
      </c>
      <c r="O98" s="178"/>
      <c r="P98" s="182"/>
      <c r="Q98" s="182"/>
      <c r="R98" s="182"/>
      <c r="S98" s="179">
        <f t="shared" si="4"/>
        <v>0</v>
      </c>
      <c r="T98" s="179"/>
      <c r="U98" s="179"/>
      <c r="V98" s="190"/>
      <c r="W98" s="52"/>
      <c r="Z98">
        <v>0</v>
      </c>
    </row>
    <row r="99" spans="1:26" x14ac:dyDescent="0.3">
      <c r="A99" s="9"/>
      <c r="B99" s="203"/>
      <c r="C99" s="173">
        <v>9</v>
      </c>
      <c r="D99" s="316" t="s">
        <v>65</v>
      </c>
      <c r="E99" s="316"/>
      <c r="F99" s="139"/>
      <c r="G99" s="172"/>
      <c r="H99" s="139"/>
      <c r="I99" s="141">
        <f>ROUND((SUM(I88:I98))/1,2)</f>
        <v>0</v>
      </c>
      <c r="J99" s="140"/>
      <c r="K99" s="140"/>
      <c r="L99" s="140">
        <f>ROUND((SUM(L88:L98))/1,2)</f>
        <v>0</v>
      </c>
      <c r="M99" s="140">
        <f>ROUND((SUM(M88:M98))/1,2)</f>
        <v>0</v>
      </c>
      <c r="N99" s="140"/>
      <c r="O99" s="140"/>
      <c r="P99" s="140"/>
      <c r="Q99" s="9"/>
      <c r="R99" s="9"/>
      <c r="S99" s="9">
        <f>ROUND((SUM(S88:S98))/1,2)</f>
        <v>33.479999999999997</v>
      </c>
      <c r="T99" s="9"/>
      <c r="U99" s="9"/>
      <c r="V99" s="191">
        <f>ROUND((SUM(V88:V98))/1,2)</f>
        <v>0</v>
      </c>
      <c r="W99" s="207"/>
      <c r="X99" s="138"/>
      <c r="Y99" s="138"/>
      <c r="Z99" s="138"/>
    </row>
    <row r="100" spans="1:26" x14ac:dyDescent="0.3">
      <c r="A100" s="1"/>
      <c r="B100" s="199"/>
      <c r="C100" s="1"/>
      <c r="D100" s="1"/>
      <c r="E100" s="132"/>
      <c r="F100" s="132"/>
      <c r="G100" s="166"/>
      <c r="H100" s="132"/>
      <c r="I100" s="132"/>
      <c r="J100" s="133"/>
      <c r="K100" s="133"/>
      <c r="L100" s="133"/>
      <c r="M100" s="133"/>
      <c r="N100" s="133"/>
      <c r="O100" s="133"/>
      <c r="P100" s="133"/>
      <c r="Q100" s="1"/>
      <c r="R100" s="1"/>
      <c r="S100" s="1"/>
      <c r="T100" s="1"/>
      <c r="U100" s="1"/>
      <c r="V100" s="192"/>
      <c r="W100" s="52"/>
    </row>
    <row r="101" spans="1:26" x14ac:dyDescent="0.3">
      <c r="A101" s="9"/>
      <c r="B101" s="203"/>
      <c r="C101" s="173">
        <v>99</v>
      </c>
      <c r="D101" s="316" t="s">
        <v>66</v>
      </c>
      <c r="E101" s="316"/>
      <c r="F101" s="139"/>
      <c r="G101" s="172"/>
      <c r="H101" s="139"/>
      <c r="I101" s="139"/>
      <c r="J101" s="140"/>
      <c r="K101" s="140"/>
      <c r="L101" s="140"/>
      <c r="M101" s="140"/>
      <c r="N101" s="140"/>
      <c r="O101" s="140"/>
      <c r="P101" s="140"/>
      <c r="Q101" s="9"/>
      <c r="R101" s="9"/>
      <c r="S101" s="9"/>
      <c r="T101" s="9"/>
      <c r="U101" s="9"/>
      <c r="V101" s="189"/>
      <c r="W101" s="207"/>
      <c r="X101" s="138"/>
      <c r="Y101" s="138"/>
      <c r="Z101" s="138"/>
    </row>
    <row r="102" spans="1:26" ht="25.05" customHeight="1" x14ac:dyDescent="0.3">
      <c r="A102" s="180"/>
      <c r="B102" s="204">
        <v>15</v>
      </c>
      <c r="C102" s="181" t="s">
        <v>99</v>
      </c>
      <c r="D102" s="315" t="s">
        <v>100</v>
      </c>
      <c r="E102" s="315"/>
      <c r="F102" s="175" t="s">
        <v>94</v>
      </c>
      <c r="G102" s="176">
        <v>809.13599999999997</v>
      </c>
      <c r="H102" s="175"/>
      <c r="I102" s="175">
        <f>ROUND(G102*(H102),2)</f>
        <v>0</v>
      </c>
      <c r="J102" s="177">
        <f>ROUND(G102*(N102),2)</f>
        <v>1982.38</v>
      </c>
      <c r="K102" s="178">
        <f>ROUND(G102*(O102),2)</f>
        <v>0</v>
      </c>
      <c r="L102" s="178"/>
      <c r="M102" s="178">
        <f>ROUND(G102*(H102),2)</f>
        <v>0</v>
      </c>
      <c r="N102" s="178">
        <v>2.4500000000000002</v>
      </c>
      <c r="O102" s="178"/>
      <c r="P102" s="182"/>
      <c r="Q102" s="182"/>
      <c r="R102" s="182"/>
      <c r="S102" s="179">
        <f>ROUND(G102*(P102),3)</f>
        <v>0</v>
      </c>
      <c r="T102" s="179"/>
      <c r="U102" s="179"/>
      <c r="V102" s="190"/>
      <c r="W102" s="52"/>
      <c r="Z102">
        <v>0</v>
      </c>
    </row>
    <row r="103" spans="1:26" x14ac:dyDescent="0.3">
      <c r="A103" s="9"/>
      <c r="B103" s="203"/>
      <c r="C103" s="173">
        <v>99</v>
      </c>
      <c r="D103" s="316" t="s">
        <v>66</v>
      </c>
      <c r="E103" s="316"/>
      <c r="F103" s="139"/>
      <c r="G103" s="172"/>
      <c r="H103" s="139"/>
      <c r="I103" s="141">
        <f>ROUND((SUM(I101:I102))/1,2)</f>
        <v>0</v>
      </c>
      <c r="J103" s="140"/>
      <c r="K103" s="140"/>
      <c r="L103" s="140">
        <f>ROUND((SUM(L101:L102))/1,2)</f>
        <v>0</v>
      </c>
      <c r="M103" s="140">
        <f>ROUND((SUM(M101:M102))/1,2)</f>
        <v>0</v>
      </c>
      <c r="N103" s="140"/>
      <c r="O103" s="140"/>
      <c r="P103" s="183"/>
      <c r="Q103" s="1"/>
      <c r="R103" s="1"/>
      <c r="S103" s="183">
        <f>ROUND((SUM(S101:S102))/1,2)</f>
        <v>0</v>
      </c>
      <c r="T103" s="2"/>
      <c r="U103" s="2"/>
      <c r="V103" s="191">
        <f>ROUND((SUM(V101:V102))/1,2)</f>
        <v>0</v>
      </c>
      <c r="W103" s="52"/>
    </row>
    <row r="104" spans="1:26" x14ac:dyDescent="0.3">
      <c r="A104" s="1"/>
      <c r="B104" s="199"/>
      <c r="C104" s="1"/>
      <c r="D104" s="1"/>
      <c r="E104" s="132"/>
      <c r="F104" s="132"/>
      <c r="G104" s="166"/>
      <c r="H104" s="132"/>
      <c r="I104" s="132"/>
      <c r="J104" s="133"/>
      <c r="K104" s="133"/>
      <c r="L104" s="133"/>
      <c r="M104" s="133"/>
      <c r="N104" s="133"/>
      <c r="O104" s="133"/>
      <c r="P104" s="133"/>
      <c r="Q104" s="1"/>
      <c r="R104" s="1"/>
      <c r="S104" s="1"/>
      <c r="T104" s="1"/>
      <c r="U104" s="1"/>
      <c r="V104" s="192"/>
      <c r="W104" s="52"/>
    </row>
    <row r="105" spans="1:26" x14ac:dyDescent="0.3">
      <c r="A105" s="9"/>
      <c r="B105" s="203"/>
      <c r="C105" s="9"/>
      <c r="D105" s="317" t="s">
        <v>62</v>
      </c>
      <c r="E105" s="317"/>
      <c r="F105" s="9"/>
      <c r="G105" s="172"/>
      <c r="H105" s="139"/>
      <c r="I105" s="141">
        <f>ROUND((SUM(I77:I104))/2,2)</f>
        <v>0</v>
      </c>
      <c r="J105" s="9"/>
      <c r="K105" s="9"/>
      <c r="L105" s="9">
        <f>ROUND((SUM(L77:L104))/2,2)</f>
        <v>0</v>
      </c>
      <c r="M105" s="9">
        <f>ROUND((SUM(M77:M104))/2,2)</f>
        <v>0</v>
      </c>
      <c r="N105" s="9"/>
      <c r="O105" s="9"/>
      <c r="P105" s="183"/>
      <c r="Q105" s="1"/>
      <c r="R105" s="1"/>
      <c r="S105" s="183">
        <f>ROUND((SUM(S77:S104))/2,2)</f>
        <v>33.479999999999997</v>
      </c>
      <c r="T105" s="1"/>
      <c r="U105" s="1"/>
      <c r="V105" s="191">
        <f>ROUND((SUM(V77:V104))/2,2)</f>
        <v>0</v>
      </c>
      <c r="W105" s="52"/>
    </row>
    <row r="106" spans="1:26" x14ac:dyDescent="0.3">
      <c r="A106" s="1"/>
      <c r="B106" s="205"/>
      <c r="C106" s="184"/>
      <c r="D106" s="314" t="s">
        <v>67</v>
      </c>
      <c r="E106" s="314"/>
      <c r="F106" s="184"/>
      <c r="G106" s="186"/>
      <c r="H106" s="185"/>
      <c r="I106" s="185">
        <f>ROUND((SUM(I77:I105))/3,2)</f>
        <v>0</v>
      </c>
      <c r="J106" s="184"/>
      <c r="K106" s="184">
        <f>ROUND((SUM(K77:K105))/3,2)</f>
        <v>0</v>
      </c>
      <c r="L106" s="184">
        <f>ROUND((SUM(L77:L105))/3,2)</f>
        <v>0</v>
      </c>
      <c r="M106" s="184">
        <f>ROUND((SUM(M77:M105))/3,2)</f>
        <v>0</v>
      </c>
      <c r="N106" s="184"/>
      <c r="O106" s="184"/>
      <c r="P106" s="186"/>
      <c r="Q106" s="184"/>
      <c r="R106" s="184"/>
      <c r="S106" s="186">
        <f>ROUND((SUM(S77:S105))/3,2)</f>
        <v>33.479999999999997</v>
      </c>
      <c r="T106" s="184"/>
      <c r="U106" s="184"/>
      <c r="V106" s="193">
        <f>ROUND((SUM(V77:V105))/3,2)</f>
        <v>0</v>
      </c>
      <c r="W106" s="52"/>
      <c r="Z106">
        <f>(SUM(Z77:Z105))</f>
        <v>0</v>
      </c>
    </row>
  </sheetData>
  <mergeCells count="73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3:E83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D77:E77"/>
    <mergeCell ref="D78:E78"/>
    <mergeCell ref="D79:E79"/>
    <mergeCell ref="D80:E80"/>
    <mergeCell ref="D82:E82"/>
    <mergeCell ref="D96:E96"/>
    <mergeCell ref="D84:E84"/>
    <mergeCell ref="D85:E85"/>
    <mergeCell ref="D86:E86"/>
    <mergeCell ref="D88:E88"/>
    <mergeCell ref="D89:E89"/>
    <mergeCell ref="D90:E90"/>
    <mergeCell ref="D91:E91"/>
    <mergeCell ref="D92:E92"/>
    <mergeCell ref="D93:E93"/>
    <mergeCell ref="D94:E94"/>
    <mergeCell ref="D95:E95"/>
    <mergeCell ref="D105:E105"/>
    <mergeCell ref="D106:E106"/>
    <mergeCell ref="D97:E97"/>
    <mergeCell ref="D98:E98"/>
    <mergeCell ref="D99:E99"/>
    <mergeCell ref="D101:E101"/>
    <mergeCell ref="D102:E102"/>
    <mergeCell ref="D103:E103"/>
  </mergeCells>
  <hyperlinks>
    <hyperlink ref="B1:C1" location="A2:A2" tooltip="Klikni na prechod ku Kryciemu listu..." display="Krycí list rozpočtu" xr:uid="{4DC8150F-B6B8-408B-B895-345BB9C50E43}"/>
    <hyperlink ref="E1:F1" location="A54:A54" tooltip="Klikni na prechod ku rekapitulácii..." display="Rekapitulácia rozpočtu" xr:uid="{C22CA2F2-12FB-4857-ADDE-00B21B1E5CD3}"/>
    <hyperlink ref="H1:I1" location="B76:B76" tooltip="Klikni na prechod ku Rozpočet..." display="Rozpočet" xr:uid="{D8B68EF5-7C46-4392-8122-50685A44E5F2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DOBUDOVANIE ZÁKLADNEJ TECHNICKEJ INFRAŠTRUKTÚRY V OBCI BYSTRÉ / Ul. Zemplíinská, Školská - Rekonštrukcia cestnej komunikácie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39FD-551F-4FD9-B081-D1DCF1A8AD3C}">
  <dimension ref="A1:AA111"/>
  <sheetViews>
    <sheetView workbookViewId="0">
      <pane ySplit="1" topLeftCell="A84" activePane="bottomLeft" state="frozen"/>
      <selection pane="bottomLeft" activeCell="D92" sqref="D92:E9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8" t="s">
        <v>17</v>
      </c>
      <c r="C1" s="379"/>
      <c r="D1" s="11"/>
      <c r="E1" s="380" t="s">
        <v>0</v>
      </c>
      <c r="F1" s="381"/>
      <c r="G1" s="12"/>
      <c r="H1" s="393" t="s">
        <v>68</v>
      </c>
      <c r="I1" s="379"/>
      <c r="J1" s="160"/>
      <c r="K1" s="161"/>
      <c r="L1" s="161"/>
      <c r="M1" s="161"/>
      <c r="N1" s="161"/>
      <c r="O1" s="161"/>
      <c r="P1" s="162"/>
      <c r="Q1" s="111"/>
      <c r="R1" s="111"/>
      <c r="S1" s="111"/>
      <c r="T1" s="111"/>
      <c r="U1" s="111"/>
      <c r="V1" s="111"/>
      <c r="W1" s="52">
        <v>30.126000000000001</v>
      </c>
    </row>
    <row r="2" spans="1:23" ht="34.950000000000003" customHeight="1" x14ac:dyDescent="0.3">
      <c r="A2" s="14"/>
      <c r="B2" s="382" t="s">
        <v>17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4"/>
      <c r="R2" s="384"/>
      <c r="S2" s="384"/>
      <c r="T2" s="384"/>
      <c r="U2" s="384"/>
      <c r="V2" s="385"/>
      <c r="W2" s="52"/>
    </row>
    <row r="3" spans="1:23" ht="18" customHeight="1" x14ac:dyDescent="0.3">
      <c r="A3" s="14"/>
      <c r="B3" s="386" t="s">
        <v>1</v>
      </c>
      <c r="C3" s="387"/>
      <c r="D3" s="387"/>
      <c r="E3" s="387"/>
      <c r="F3" s="387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9"/>
      <c r="W3" s="52"/>
    </row>
    <row r="4" spans="1:23" ht="18" customHeight="1" x14ac:dyDescent="0.3">
      <c r="A4" s="14"/>
      <c r="B4" s="42" t="s">
        <v>155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2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2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2"/>
      <c r="W6" s="52"/>
    </row>
    <row r="7" spans="1:23" ht="19.95" customHeight="1" x14ac:dyDescent="0.3">
      <c r="A7" s="14"/>
      <c r="B7" s="390" t="s">
        <v>25</v>
      </c>
      <c r="C7" s="391"/>
      <c r="D7" s="391"/>
      <c r="E7" s="391"/>
      <c r="F7" s="391"/>
      <c r="G7" s="391"/>
      <c r="H7" s="392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2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2"/>
      <c r="W8" s="52"/>
    </row>
    <row r="9" spans="1:23" ht="19.95" customHeight="1" x14ac:dyDescent="0.3">
      <c r="A9" s="14"/>
      <c r="B9" s="363" t="s">
        <v>26</v>
      </c>
      <c r="C9" s="364"/>
      <c r="D9" s="364"/>
      <c r="E9" s="364"/>
      <c r="F9" s="364"/>
      <c r="G9" s="364"/>
      <c r="H9" s="365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2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2"/>
      <c r="W10" s="52"/>
    </row>
    <row r="11" spans="1:23" ht="19.95" customHeight="1" x14ac:dyDescent="0.3">
      <c r="A11" s="14"/>
      <c r="B11" s="363" t="s">
        <v>27</v>
      </c>
      <c r="C11" s="364"/>
      <c r="D11" s="364"/>
      <c r="E11" s="364"/>
      <c r="F11" s="364"/>
      <c r="G11" s="364"/>
      <c r="H11" s="365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2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2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2"/>
      <c r="W13" s="52"/>
    </row>
    <row r="14" spans="1:23" ht="18" customHeight="1" x14ac:dyDescent="0.3">
      <c r="A14" s="14"/>
      <c r="B14" s="53" t="s">
        <v>6</v>
      </c>
      <c r="C14" s="61" t="s">
        <v>51</v>
      </c>
      <c r="D14" s="60" t="s">
        <v>52</v>
      </c>
      <c r="E14" s="65" t="s">
        <v>53</v>
      </c>
      <c r="F14" s="366" t="s">
        <v>35</v>
      </c>
      <c r="G14" s="367"/>
      <c r="H14" s="368"/>
      <c r="I14" s="31"/>
      <c r="J14" s="24"/>
      <c r="K14" s="25"/>
      <c r="L14" s="25"/>
      <c r="M14" s="25"/>
      <c r="N14" s="25"/>
      <c r="O14" s="73"/>
      <c r="P14" s="81"/>
      <c r="Q14" s="77"/>
      <c r="R14" s="25"/>
      <c r="S14" s="25"/>
      <c r="T14" s="25"/>
      <c r="U14" s="25"/>
      <c r="V14" s="112"/>
      <c r="W14" s="52"/>
    </row>
    <row r="15" spans="1:23" ht="18" customHeight="1" x14ac:dyDescent="0.3">
      <c r="A15" s="14"/>
      <c r="B15" s="54" t="s">
        <v>30</v>
      </c>
      <c r="C15" s="62">
        <f>'SO 15256'!E60</f>
        <v>0</v>
      </c>
      <c r="D15" s="57">
        <f>'SO 15256'!F60</f>
        <v>0</v>
      </c>
      <c r="E15" s="66">
        <f>'SO 15256'!G60</f>
        <v>0</v>
      </c>
      <c r="F15" s="369" t="s">
        <v>36</v>
      </c>
      <c r="G15" s="370"/>
      <c r="H15" s="320"/>
      <c r="I15" s="24"/>
      <c r="J15" s="24"/>
      <c r="K15" s="25"/>
      <c r="L15" s="25"/>
      <c r="M15" s="25"/>
      <c r="N15" s="25"/>
      <c r="O15" s="73"/>
      <c r="P15" s="82">
        <v>0</v>
      </c>
      <c r="Q15" s="77"/>
      <c r="R15" s="25"/>
      <c r="S15" s="25"/>
      <c r="T15" s="25"/>
      <c r="U15" s="25"/>
      <c r="V15" s="112"/>
      <c r="W15" s="52"/>
    </row>
    <row r="16" spans="1:23" ht="18" customHeight="1" x14ac:dyDescent="0.3">
      <c r="A16" s="14"/>
      <c r="B16" s="53" t="s">
        <v>31</v>
      </c>
      <c r="C16" s="91"/>
      <c r="D16" s="92"/>
      <c r="E16" s="93"/>
      <c r="F16" s="371" t="s">
        <v>37</v>
      </c>
      <c r="G16" s="370"/>
      <c r="H16" s="320"/>
      <c r="I16" s="24"/>
      <c r="J16" s="24"/>
      <c r="K16" s="25"/>
      <c r="L16" s="25"/>
      <c r="M16" s="25"/>
      <c r="N16" s="25"/>
      <c r="O16" s="73"/>
      <c r="P16" s="82">
        <f>(SUM(Z77:Z110))</f>
        <v>0</v>
      </c>
      <c r="Q16" s="77"/>
      <c r="R16" s="25"/>
      <c r="S16" s="25"/>
      <c r="T16" s="25"/>
      <c r="U16" s="25"/>
      <c r="V16" s="112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372" t="s">
        <v>38</v>
      </c>
      <c r="G17" s="370"/>
      <c r="H17" s="320"/>
      <c r="I17" s="24"/>
      <c r="J17" s="24"/>
      <c r="K17" s="25"/>
      <c r="L17" s="25"/>
      <c r="M17" s="25"/>
      <c r="N17" s="25"/>
      <c r="O17" s="73"/>
      <c r="P17" s="82">
        <v>0</v>
      </c>
      <c r="Q17" s="77"/>
      <c r="R17" s="25"/>
      <c r="S17" s="25"/>
      <c r="T17" s="25"/>
      <c r="U17" s="25"/>
      <c r="V17" s="112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373"/>
      <c r="G18" s="362"/>
      <c r="H18" s="320"/>
      <c r="I18" s="24"/>
      <c r="J18" s="24"/>
      <c r="K18" s="25"/>
      <c r="L18" s="25"/>
      <c r="M18" s="25"/>
      <c r="N18" s="25"/>
      <c r="O18" s="73"/>
      <c r="P18" s="83"/>
      <c r="Q18" s="77"/>
      <c r="R18" s="25"/>
      <c r="S18" s="25"/>
      <c r="T18" s="25"/>
      <c r="U18" s="25"/>
      <c r="V18" s="112"/>
      <c r="W18" s="52"/>
    </row>
    <row r="19" spans="1:26" ht="18" customHeight="1" x14ac:dyDescent="0.3">
      <c r="A19" s="14"/>
      <c r="B19" s="55" t="s">
        <v>34</v>
      </c>
      <c r="C19" s="64"/>
      <c r="D19" s="59"/>
      <c r="E19" s="68">
        <f>SUM(E15:E18)</f>
        <v>0</v>
      </c>
      <c r="F19" s="374" t="s">
        <v>34</v>
      </c>
      <c r="G19" s="319"/>
      <c r="H19" s="375"/>
      <c r="I19" s="24"/>
      <c r="J19" s="24"/>
      <c r="K19" s="25"/>
      <c r="L19" s="25"/>
      <c r="M19" s="25"/>
      <c r="N19" s="25"/>
      <c r="O19" s="73"/>
      <c r="P19" s="84">
        <f>SUM(P15:P18)</f>
        <v>0</v>
      </c>
      <c r="Q19" s="77"/>
      <c r="R19" s="25"/>
      <c r="S19" s="25"/>
      <c r="T19" s="25"/>
      <c r="U19" s="25"/>
      <c r="V19" s="112"/>
      <c r="W19" s="52"/>
    </row>
    <row r="20" spans="1:26" ht="18" customHeight="1" x14ac:dyDescent="0.3">
      <c r="A20" s="14"/>
      <c r="B20" s="51" t="s">
        <v>44</v>
      </c>
      <c r="C20" s="56"/>
      <c r="D20" s="94"/>
      <c r="E20" s="95"/>
      <c r="F20" s="350" t="s">
        <v>44</v>
      </c>
      <c r="G20" s="376"/>
      <c r="H20" s="368"/>
      <c r="I20" s="31"/>
      <c r="J20" s="24"/>
      <c r="K20" s="25"/>
      <c r="L20" s="25"/>
      <c r="M20" s="25"/>
      <c r="N20" s="25"/>
      <c r="O20" s="73"/>
      <c r="P20" s="83"/>
      <c r="Q20" s="77"/>
      <c r="R20" s="25"/>
      <c r="S20" s="25"/>
      <c r="T20" s="25"/>
      <c r="U20" s="25"/>
      <c r="V20" s="112"/>
      <c r="W20" s="52"/>
    </row>
    <row r="21" spans="1:26" ht="18" customHeight="1" x14ac:dyDescent="0.3">
      <c r="A21" s="14"/>
      <c r="B21" s="48" t="s">
        <v>45</v>
      </c>
      <c r="C21" s="50"/>
      <c r="D21" s="90"/>
      <c r="E21" s="69">
        <f>((E15*U22*0)+(E16*V22*0)+(E17*W22*0))/100</f>
        <v>0</v>
      </c>
      <c r="F21" s="377" t="s">
        <v>48</v>
      </c>
      <c r="G21" s="370"/>
      <c r="H21" s="320"/>
      <c r="I21" s="24"/>
      <c r="J21" s="24"/>
      <c r="K21" s="25"/>
      <c r="L21" s="25"/>
      <c r="M21" s="25"/>
      <c r="N21" s="25"/>
      <c r="O21" s="73"/>
      <c r="P21" s="82">
        <f>((E15*X22*0)+(E16*Y22*0)+(E17*Z22*0))/100</f>
        <v>0</v>
      </c>
      <c r="Q21" s="77"/>
      <c r="R21" s="25"/>
      <c r="S21" s="25"/>
      <c r="T21" s="25"/>
      <c r="U21" s="25"/>
      <c r="V21" s="112"/>
      <c r="W21" s="52"/>
    </row>
    <row r="22" spans="1:26" ht="18" customHeight="1" x14ac:dyDescent="0.3">
      <c r="A22" s="14"/>
      <c r="B22" s="44" t="s">
        <v>46</v>
      </c>
      <c r="C22" s="33"/>
      <c r="D22" s="71"/>
      <c r="E22" s="70">
        <f>((E15*U23*0)+(E16*V23*0)+(E17*W23*0))/100</f>
        <v>0</v>
      </c>
      <c r="F22" s="377" t="s">
        <v>49</v>
      </c>
      <c r="G22" s="370"/>
      <c r="H22" s="320"/>
      <c r="I22" s="24"/>
      <c r="J22" s="24"/>
      <c r="K22" s="25"/>
      <c r="L22" s="25"/>
      <c r="M22" s="25"/>
      <c r="N22" s="25"/>
      <c r="O22" s="73"/>
      <c r="P22" s="82">
        <f>((E15*X23*0)+(E16*Y23*0)+(E17*Z23*0))/100</f>
        <v>0</v>
      </c>
      <c r="Q22" s="77"/>
      <c r="R22" s="25"/>
      <c r="S22" s="25"/>
      <c r="T22" s="25"/>
      <c r="U22" s="25">
        <v>1</v>
      </c>
      <c r="V22" s="113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47</v>
      </c>
      <c r="C23" s="33"/>
      <c r="D23" s="71"/>
      <c r="E23" s="70">
        <f>((E15*U24*0)+(E16*V24*0)+(E17*W24*0))/100</f>
        <v>0</v>
      </c>
      <c r="F23" s="377" t="s">
        <v>50</v>
      </c>
      <c r="G23" s="370"/>
      <c r="H23" s="320"/>
      <c r="I23" s="24"/>
      <c r="J23" s="24"/>
      <c r="K23" s="25"/>
      <c r="L23" s="25"/>
      <c r="M23" s="25"/>
      <c r="N23" s="25"/>
      <c r="O23" s="73"/>
      <c r="P23" s="82">
        <f>((E15*X24*0)+(E16*Y24*0)+(E17*Z24*0))/100</f>
        <v>0</v>
      </c>
      <c r="Q23" s="77"/>
      <c r="R23" s="25"/>
      <c r="S23" s="25"/>
      <c r="T23" s="25"/>
      <c r="U23" s="25">
        <v>1</v>
      </c>
      <c r="V23" s="113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1"/>
      <c r="E24" s="71"/>
      <c r="F24" s="361"/>
      <c r="G24" s="362"/>
      <c r="H24" s="320"/>
      <c r="I24" s="24"/>
      <c r="J24" s="24"/>
      <c r="K24" s="25"/>
      <c r="L24" s="25"/>
      <c r="M24" s="25"/>
      <c r="N24" s="25"/>
      <c r="O24" s="73"/>
      <c r="P24" s="81"/>
      <c r="Q24" s="77"/>
      <c r="R24" s="25"/>
      <c r="S24" s="25"/>
      <c r="T24" s="25"/>
      <c r="U24" s="25">
        <v>1</v>
      </c>
      <c r="V24" s="113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1"/>
      <c r="E25" s="71"/>
      <c r="F25" s="318" t="s">
        <v>34</v>
      </c>
      <c r="G25" s="319"/>
      <c r="H25" s="320"/>
      <c r="I25" s="24"/>
      <c r="J25" s="24"/>
      <c r="K25" s="25"/>
      <c r="L25" s="25"/>
      <c r="M25" s="25"/>
      <c r="N25" s="25"/>
      <c r="O25" s="73"/>
      <c r="P25" s="84">
        <f>SUM(E21:E24)+SUM(P21:P24)</f>
        <v>0</v>
      </c>
      <c r="Q25" s="77"/>
      <c r="R25" s="25"/>
      <c r="S25" s="25"/>
      <c r="T25" s="25"/>
      <c r="U25" s="25"/>
      <c r="V25" s="112"/>
      <c r="W25" s="52"/>
    </row>
    <row r="26" spans="1:26" ht="18" customHeight="1" x14ac:dyDescent="0.3">
      <c r="A26" s="14"/>
      <c r="B26" s="109" t="s">
        <v>56</v>
      </c>
      <c r="C26" s="97"/>
      <c r="D26" s="99"/>
      <c r="E26" s="105"/>
      <c r="F26" s="350" t="s">
        <v>39</v>
      </c>
      <c r="G26" s="351"/>
      <c r="H26" s="352"/>
      <c r="I26" s="22"/>
      <c r="J26" s="22"/>
      <c r="K26" s="23"/>
      <c r="L26" s="23"/>
      <c r="M26" s="23"/>
      <c r="N26" s="23"/>
      <c r="O26" s="74"/>
      <c r="P26" s="85"/>
      <c r="Q26" s="78"/>
      <c r="R26" s="23"/>
      <c r="S26" s="23"/>
      <c r="T26" s="23"/>
      <c r="U26" s="23"/>
      <c r="V26" s="114"/>
      <c r="W26" s="52"/>
    </row>
    <row r="27" spans="1:26" ht="18" customHeight="1" x14ac:dyDescent="0.3">
      <c r="A27" s="14"/>
      <c r="B27" s="40"/>
      <c r="C27" s="35"/>
      <c r="D27" s="72"/>
      <c r="E27" s="106"/>
      <c r="F27" s="353" t="s">
        <v>40</v>
      </c>
      <c r="G27" s="322"/>
      <c r="H27" s="354"/>
      <c r="I27" s="27"/>
      <c r="J27" s="27"/>
      <c r="K27" s="28"/>
      <c r="L27" s="28"/>
      <c r="M27" s="28"/>
      <c r="N27" s="28"/>
      <c r="O27" s="75"/>
      <c r="P27" s="86">
        <f>E19+P19+E25+P25</f>
        <v>0</v>
      </c>
      <c r="Q27" s="79"/>
      <c r="R27" s="28"/>
      <c r="S27" s="28"/>
      <c r="T27" s="28"/>
      <c r="U27" s="28"/>
      <c r="V27" s="115"/>
      <c r="W27" s="52"/>
    </row>
    <row r="28" spans="1:26" ht="18" customHeight="1" x14ac:dyDescent="0.3">
      <c r="A28" s="14"/>
      <c r="B28" s="41"/>
      <c r="C28" s="36"/>
      <c r="D28" s="14"/>
      <c r="E28" s="107"/>
      <c r="F28" s="355" t="s">
        <v>41</v>
      </c>
      <c r="G28" s="356"/>
      <c r="H28" s="208">
        <f>P27-SUM('SO 15256'!K77:'SO 15256'!K110)</f>
        <v>0</v>
      </c>
      <c r="I28" s="20"/>
      <c r="J28" s="20"/>
      <c r="K28" s="21"/>
      <c r="L28" s="21"/>
      <c r="M28" s="21"/>
      <c r="N28" s="21"/>
      <c r="O28" s="76"/>
      <c r="P28" s="87">
        <f>ROUND(((ROUND(H28,2)*20)*1/100),2)</f>
        <v>0</v>
      </c>
      <c r="Q28" s="80"/>
      <c r="R28" s="21"/>
      <c r="S28" s="21"/>
      <c r="T28" s="21"/>
      <c r="U28" s="21"/>
      <c r="V28" s="116"/>
      <c r="W28" s="52"/>
    </row>
    <row r="29" spans="1:26" ht="18" customHeight="1" x14ac:dyDescent="0.3">
      <c r="A29" s="14"/>
      <c r="B29" s="41"/>
      <c r="C29" s="36"/>
      <c r="D29" s="14"/>
      <c r="E29" s="107"/>
      <c r="F29" s="357" t="s">
        <v>42</v>
      </c>
      <c r="G29" s="358"/>
      <c r="H29" s="32">
        <f>SUM('SO 15256'!K77:'SO 15256'!K110)</f>
        <v>0</v>
      </c>
      <c r="I29" s="24"/>
      <c r="J29" s="24"/>
      <c r="K29" s="25"/>
      <c r="L29" s="25"/>
      <c r="M29" s="25"/>
      <c r="N29" s="25"/>
      <c r="O29" s="73"/>
      <c r="P29" s="88">
        <f>ROUND(((ROUND(H29,2)*0)/100),2)</f>
        <v>0</v>
      </c>
      <c r="Q29" s="77"/>
      <c r="R29" s="25"/>
      <c r="S29" s="25"/>
      <c r="T29" s="25"/>
      <c r="U29" s="25"/>
      <c r="V29" s="112"/>
      <c r="W29" s="52"/>
    </row>
    <row r="30" spans="1:26" ht="18" customHeight="1" x14ac:dyDescent="0.3">
      <c r="A30" s="14"/>
      <c r="B30" s="41"/>
      <c r="C30" s="36"/>
      <c r="D30" s="14"/>
      <c r="E30" s="107"/>
      <c r="F30" s="359" t="s">
        <v>43</v>
      </c>
      <c r="G30" s="360"/>
      <c r="H30" s="102"/>
      <c r="I30" s="103"/>
      <c r="J30" s="20"/>
      <c r="K30" s="21"/>
      <c r="L30" s="21"/>
      <c r="M30" s="21"/>
      <c r="N30" s="21"/>
      <c r="O30" s="76"/>
      <c r="P30" s="104">
        <f>SUM(P27:P29)</f>
        <v>0</v>
      </c>
      <c r="Q30" s="77"/>
      <c r="R30" s="25"/>
      <c r="S30" s="25"/>
      <c r="T30" s="25"/>
      <c r="U30" s="25"/>
      <c r="V30" s="112"/>
      <c r="W30" s="52"/>
    </row>
    <row r="31" spans="1:26" ht="18" customHeight="1" x14ac:dyDescent="0.3">
      <c r="A31" s="14"/>
      <c r="B31" s="37"/>
      <c r="C31" s="29"/>
      <c r="D31" s="100"/>
      <c r="E31" s="108"/>
      <c r="F31" s="322"/>
      <c r="G31" s="323"/>
      <c r="H31" s="33"/>
      <c r="I31" s="24"/>
      <c r="J31" s="24"/>
      <c r="K31" s="25"/>
      <c r="L31" s="25"/>
      <c r="M31" s="25"/>
      <c r="N31" s="25"/>
      <c r="O31" s="73"/>
      <c r="P31" s="89"/>
      <c r="Q31" s="77"/>
      <c r="R31" s="25"/>
      <c r="S31" s="25"/>
      <c r="T31" s="25"/>
      <c r="U31" s="25"/>
      <c r="V31" s="112"/>
      <c r="W31" s="52"/>
    </row>
    <row r="32" spans="1:26" ht="18" customHeight="1" x14ac:dyDescent="0.3">
      <c r="A32" s="14"/>
      <c r="B32" s="109" t="s">
        <v>54</v>
      </c>
      <c r="C32" s="101"/>
      <c r="D32" s="18"/>
      <c r="E32" s="110" t="s">
        <v>55</v>
      </c>
      <c r="F32" s="72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4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7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8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8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8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9"/>
      <c r="W37" s="52"/>
    </row>
    <row r="38" spans="1:23" ht="18" customHeight="1" x14ac:dyDescent="0.3">
      <c r="A38" s="14"/>
      <c r="B38" s="120"/>
      <c r="C38" s="121"/>
      <c r="D38" s="122"/>
      <c r="E38" s="122"/>
      <c r="F38" s="122"/>
      <c r="G38" s="122"/>
      <c r="H38" s="122"/>
      <c r="I38" s="122"/>
      <c r="J38" s="122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4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6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6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6"/>
    </row>
    <row r="42" spans="1:23" x14ac:dyDescent="0.3">
      <c r="A42" s="130"/>
      <c r="B42" s="195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6"/>
    </row>
    <row r="43" spans="1:23" x14ac:dyDescent="0.3">
      <c r="A43" s="130"/>
      <c r="B43" s="19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30"/>
      <c r="B44" s="326" t="s">
        <v>0</v>
      </c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8"/>
      <c r="W44" s="52"/>
    </row>
    <row r="45" spans="1:23" x14ac:dyDescent="0.3">
      <c r="A45" s="130"/>
      <c r="B45" s="19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7"/>
      <c r="W45" s="52"/>
    </row>
    <row r="46" spans="1:23" ht="19.95" customHeight="1" x14ac:dyDescent="0.3">
      <c r="A46" s="194"/>
      <c r="B46" s="329" t="s">
        <v>25</v>
      </c>
      <c r="C46" s="330"/>
      <c r="D46" s="330"/>
      <c r="E46" s="331"/>
      <c r="F46" s="332" t="s">
        <v>22</v>
      </c>
      <c r="G46" s="330"/>
      <c r="H46" s="331"/>
      <c r="I46" s="129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8"/>
      <c r="W46" s="52"/>
    </row>
    <row r="47" spans="1:23" ht="19.95" customHeight="1" x14ac:dyDescent="0.3">
      <c r="A47" s="194"/>
      <c r="B47" s="329" t="s">
        <v>26</v>
      </c>
      <c r="C47" s="330"/>
      <c r="D47" s="330"/>
      <c r="E47" s="331"/>
      <c r="F47" s="332" t="s">
        <v>20</v>
      </c>
      <c r="G47" s="330"/>
      <c r="H47" s="331"/>
      <c r="I47" s="129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8"/>
      <c r="W47" s="52"/>
    </row>
    <row r="48" spans="1:23" ht="19.95" customHeight="1" x14ac:dyDescent="0.3">
      <c r="A48" s="194"/>
      <c r="B48" s="329" t="s">
        <v>27</v>
      </c>
      <c r="C48" s="330"/>
      <c r="D48" s="330"/>
      <c r="E48" s="331"/>
      <c r="F48" s="332" t="s">
        <v>60</v>
      </c>
      <c r="G48" s="330"/>
      <c r="H48" s="331"/>
      <c r="I48" s="129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8"/>
      <c r="W48" s="52"/>
    </row>
    <row r="49" spans="1:26" ht="30" customHeight="1" x14ac:dyDescent="0.3">
      <c r="A49" s="194"/>
      <c r="B49" s="333" t="s">
        <v>1</v>
      </c>
      <c r="C49" s="334"/>
      <c r="D49" s="334"/>
      <c r="E49" s="334"/>
      <c r="F49" s="334"/>
      <c r="G49" s="334"/>
      <c r="H49" s="334"/>
      <c r="I49" s="335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8"/>
      <c r="W49" s="52"/>
    </row>
    <row r="50" spans="1:26" x14ac:dyDescent="0.3">
      <c r="A50" s="14"/>
      <c r="B50" s="198" t="s">
        <v>155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8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8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8"/>
      <c r="W52" s="52"/>
    </row>
    <row r="53" spans="1:26" x14ac:dyDescent="0.3">
      <c r="A53" s="14"/>
      <c r="B53" s="198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8"/>
      <c r="W53" s="52"/>
    </row>
    <row r="54" spans="1:26" x14ac:dyDescent="0.3">
      <c r="A54" s="2"/>
      <c r="B54" s="324" t="s">
        <v>57</v>
      </c>
      <c r="C54" s="325"/>
      <c r="D54" s="128"/>
      <c r="E54" s="128" t="s">
        <v>51</v>
      </c>
      <c r="F54" s="128" t="s">
        <v>52</v>
      </c>
      <c r="G54" s="128" t="s">
        <v>34</v>
      </c>
      <c r="H54" s="128" t="s">
        <v>58</v>
      </c>
      <c r="I54" s="128" t="s">
        <v>59</v>
      </c>
      <c r="J54" s="127"/>
      <c r="K54" s="127"/>
      <c r="L54" s="127"/>
      <c r="M54" s="127"/>
      <c r="N54" s="127"/>
      <c r="O54" s="127"/>
      <c r="P54" s="127"/>
      <c r="Q54" s="125"/>
      <c r="R54" s="125"/>
      <c r="S54" s="125"/>
      <c r="T54" s="125"/>
      <c r="U54" s="125"/>
      <c r="V54" s="149"/>
      <c r="W54" s="52"/>
    </row>
    <row r="55" spans="1:26" x14ac:dyDescent="0.3">
      <c r="A55" s="9"/>
      <c r="B55" s="339" t="s">
        <v>62</v>
      </c>
      <c r="C55" s="321"/>
      <c r="D55" s="321"/>
      <c r="E55" s="135"/>
      <c r="F55" s="135"/>
      <c r="G55" s="135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7"/>
      <c r="S55" s="137"/>
      <c r="T55" s="137"/>
      <c r="U55" s="137"/>
      <c r="V55" s="150"/>
      <c r="W55" s="207"/>
      <c r="X55" s="138"/>
      <c r="Y55" s="138"/>
      <c r="Z55" s="138"/>
    </row>
    <row r="56" spans="1:26" x14ac:dyDescent="0.3">
      <c r="A56" s="9"/>
      <c r="B56" s="340" t="s">
        <v>63</v>
      </c>
      <c r="C56" s="341"/>
      <c r="D56" s="341"/>
      <c r="E56" s="139">
        <f>'SO 15256'!L87</f>
        <v>0</v>
      </c>
      <c r="F56" s="139">
        <f>'SO 15256'!M87</f>
        <v>0</v>
      </c>
      <c r="G56" s="139">
        <f>'SO 15256'!I87</f>
        <v>0</v>
      </c>
      <c r="H56" s="140">
        <f>'SO 15256'!S87</f>
        <v>0</v>
      </c>
      <c r="I56" s="140">
        <f>'SO 15256'!V87</f>
        <v>0</v>
      </c>
      <c r="J56" s="140"/>
      <c r="K56" s="140"/>
      <c r="L56" s="140"/>
      <c r="M56" s="140"/>
      <c r="N56" s="140"/>
      <c r="O56" s="140"/>
      <c r="P56" s="140"/>
      <c r="Q56" s="138"/>
      <c r="R56" s="138"/>
      <c r="S56" s="138"/>
      <c r="T56" s="138"/>
      <c r="U56" s="138"/>
      <c r="V56" s="151"/>
      <c r="W56" s="207"/>
      <c r="X56" s="138"/>
      <c r="Y56" s="138"/>
      <c r="Z56" s="138"/>
    </row>
    <row r="57" spans="1:26" x14ac:dyDescent="0.3">
      <c r="A57" s="9"/>
      <c r="B57" s="340" t="s">
        <v>64</v>
      </c>
      <c r="C57" s="341"/>
      <c r="D57" s="341"/>
      <c r="E57" s="139">
        <f>'SO 15256'!L93</f>
        <v>0</v>
      </c>
      <c r="F57" s="139">
        <f>'SO 15256'!M93</f>
        <v>0</v>
      </c>
      <c r="G57" s="139">
        <f>'SO 15256'!I93</f>
        <v>0</v>
      </c>
      <c r="H57" s="140">
        <f>'SO 15256'!S93</f>
        <v>184.82</v>
      </c>
      <c r="I57" s="140">
        <f>'SO 15256'!V93</f>
        <v>0</v>
      </c>
      <c r="J57" s="140"/>
      <c r="K57" s="140"/>
      <c r="L57" s="140"/>
      <c r="M57" s="140"/>
      <c r="N57" s="140"/>
      <c r="O57" s="140"/>
      <c r="P57" s="140"/>
      <c r="Q57" s="138"/>
      <c r="R57" s="138"/>
      <c r="S57" s="138"/>
      <c r="T57" s="138"/>
      <c r="U57" s="138"/>
      <c r="V57" s="151"/>
      <c r="W57" s="207"/>
      <c r="X57" s="138"/>
      <c r="Y57" s="138"/>
      <c r="Z57" s="138"/>
    </row>
    <row r="58" spans="1:26" x14ac:dyDescent="0.3">
      <c r="A58" s="9"/>
      <c r="B58" s="340" t="s">
        <v>65</v>
      </c>
      <c r="C58" s="341"/>
      <c r="D58" s="341"/>
      <c r="E58" s="139">
        <f>'SO 15256'!L104</f>
        <v>0</v>
      </c>
      <c r="F58" s="139">
        <f>'SO 15256'!M104</f>
        <v>0</v>
      </c>
      <c r="G58" s="139">
        <f>'SO 15256'!I104</f>
        <v>0</v>
      </c>
      <c r="H58" s="140">
        <f>'SO 15256'!S104</f>
        <v>0</v>
      </c>
      <c r="I58" s="140">
        <f>'SO 15256'!V104</f>
        <v>0</v>
      </c>
      <c r="J58" s="140"/>
      <c r="K58" s="140"/>
      <c r="L58" s="140"/>
      <c r="M58" s="140"/>
      <c r="N58" s="140"/>
      <c r="O58" s="140"/>
      <c r="P58" s="140"/>
      <c r="Q58" s="138"/>
      <c r="R58" s="138"/>
      <c r="S58" s="138"/>
      <c r="T58" s="138"/>
      <c r="U58" s="138"/>
      <c r="V58" s="151"/>
      <c r="W58" s="207"/>
      <c r="X58" s="138"/>
      <c r="Y58" s="138"/>
      <c r="Z58" s="138"/>
    </row>
    <row r="59" spans="1:26" x14ac:dyDescent="0.3">
      <c r="A59" s="9"/>
      <c r="B59" s="340" t="s">
        <v>66</v>
      </c>
      <c r="C59" s="341"/>
      <c r="D59" s="341"/>
      <c r="E59" s="139">
        <f>'SO 15256'!L108</f>
        <v>0</v>
      </c>
      <c r="F59" s="139">
        <f>'SO 15256'!M108</f>
        <v>0</v>
      </c>
      <c r="G59" s="139">
        <f>'SO 15256'!I108</f>
        <v>0</v>
      </c>
      <c r="H59" s="140">
        <f>'SO 15256'!S108</f>
        <v>0</v>
      </c>
      <c r="I59" s="140">
        <f>'SO 15256'!V108</f>
        <v>0</v>
      </c>
      <c r="J59" s="140"/>
      <c r="K59" s="140"/>
      <c r="L59" s="140"/>
      <c r="M59" s="140"/>
      <c r="N59" s="140"/>
      <c r="O59" s="140"/>
      <c r="P59" s="140"/>
      <c r="Q59" s="138"/>
      <c r="R59" s="138"/>
      <c r="S59" s="138"/>
      <c r="T59" s="138"/>
      <c r="U59" s="138"/>
      <c r="V59" s="151"/>
      <c r="W59" s="207"/>
      <c r="X59" s="138"/>
      <c r="Y59" s="138"/>
      <c r="Z59" s="138"/>
    </row>
    <row r="60" spans="1:26" x14ac:dyDescent="0.3">
      <c r="A60" s="9"/>
      <c r="B60" s="342" t="s">
        <v>62</v>
      </c>
      <c r="C60" s="317"/>
      <c r="D60" s="317"/>
      <c r="E60" s="141">
        <f>'SO 15256'!L110</f>
        <v>0</v>
      </c>
      <c r="F60" s="141">
        <f>'SO 15256'!M110</f>
        <v>0</v>
      </c>
      <c r="G60" s="141">
        <f>'SO 15256'!I110</f>
        <v>0</v>
      </c>
      <c r="H60" s="142">
        <f>'SO 15256'!S110</f>
        <v>184.82</v>
      </c>
      <c r="I60" s="142">
        <f>'SO 15256'!V110</f>
        <v>0</v>
      </c>
      <c r="J60" s="142"/>
      <c r="K60" s="142"/>
      <c r="L60" s="142"/>
      <c r="M60" s="142"/>
      <c r="N60" s="142"/>
      <c r="O60" s="142"/>
      <c r="P60" s="142"/>
      <c r="Q60" s="138"/>
      <c r="R60" s="138"/>
      <c r="S60" s="138"/>
      <c r="T60" s="138"/>
      <c r="U60" s="138"/>
      <c r="V60" s="151"/>
      <c r="W60" s="207"/>
      <c r="X60" s="138"/>
      <c r="Y60" s="138"/>
      <c r="Z60" s="138"/>
    </row>
    <row r="61" spans="1:26" x14ac:dyDescent="0.3">
      <c r="A61" s="1"/>
      <c r="B61" s="199"/>
      <c r="C61" s="1"/>
      <c r="D61" s="1"/>
      <c r="E61" s="132"/>
      <c r="F61" s="132"/>
      <c r="G61" s="132"/>
      <c r="H61" s="133"/>
      <c r="I61" s="133"/>
      <c r="J61" s="133"/>
      <c r="K61" s="133"/>
      <c r="L61" s="133"/>
      <c r="M61" s="133"/>
      <c r="N61" s="133"/>
      <c r="O61" s="133"/>
      <c r="P61" s="133"/>
      <c r="V61" s="152"/>
      <c r="W61" s="52"/>
    </row>
    <row r="62" spans="1:26" x14ac:dyDescent="0.3">
      <c r="A62" s="143"/>
      <c r="B62" s="343" t="s">
        <v>67</v>
      </c>
      <c r="C62" s="344"/>
      <c r="D62" s="344"/>
      <c r="E62" s="145">
        <f>'SO 15256'!L111</f>
        <v>0</v>
      </c>
      <c r="F62" s="145">
        <f>'SO 15256'!M111</f>
        <v>0</v>
      </c>
      <c r="G62" s="145">
        <f>'SO 15256'!I111</f>
        <v>0</v>
      </c>
      <c r="H62" s="146">
        <f>'SO 15256'!S111</f>
        <v>184.82</v>
      </c>
      <c r="I62" s="146">
        <f>'SO 15256'!V111</f>
        <v>0</v>
      </c>
      <c r="J62" s="147"/>
      <c r="K62" s="147"/>
      <c r="L62" s="147"/>
      <c r="M62" s="147"/>
      <c r="N62" s="147"/>
      <c r="O62" s="147"/>
      <c r="P62" s="147"/>
      <c r="Q62" s="148"/>
      <c r="R62" s="148"/>
      <c r="S62" s="148"/>
      <c r="T62" s="148"/>
      <c r="U62" s="148"/>
      <c r="V62" s="153"/>
      <c r="W62" s="207"/>
      <c r="X62" s="144"/>
      <c r="Y62" s="144"/>
      <c r="Z62" s="144"/>
    </row>
    <row r="63" spans="1:26" x14ac:dyDescent="0.3">
      <c r="A63" s="14"/>
      <c r="B63" s="41"/>
      <c r="C63" s="3"/>
      <c r="D63" s="3"/>
      <c r="E63" s="13"/>
      <c r="F63" s="13"/>
      <c r="G63" s="13"/>
      <c r="H63" s="154"/>
      <c r="I63" s="154"/>
      <c r="J63" s="154"/>
      <c r="K63" s="154"/>
      <c r="L63" s="154"/>
      <c r="M63" s="154"/>
      <c r="N63" s="154"/>
      <c r="O63" s="154"/>
      <c r="P63" s="154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4"/>
      <c r="I64" s="154"/>
      <c r="J64" s="154"/>
      <c r="K64" s="154"/>
      <c r="L64" s="154"/>
      <c r="M64" s="154"/>
      <c r="N64" s="154"/>
      <c r="O64" s="154"/>
      <c r="P64" s="154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5"/>
      <c r="I65" s="155"/>
      <c r="J65" s="155"/>
      <c r="K65" s="155"/>
      <c r="L65" s="155"/>
      <c r="M65" s="155"/>
      <c r="N65" s="155"/>
      <c r="O65" s="155"/>
      <c r="P65" s="155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45" t="s">
        <v>68</v>
      </c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346"/>
      <c r="T66" s="346"/>
      <c r="U66" s="346"/>
      <c r="V66" s="346"/>
      <c r="W66" s="52"/>
    </row>
    <row r="67" spans="1:26" x14ac:dyDescent="0.3">
      <c r="A67" s="14"/>
      <c r="B67" s="96"/>
      <c r="C67" s="18"/>
      <c r="D67" s="18"/>
      <c r="E67" s="98"/>
      <c r="F67" s="98"/>
      <c r="G67" s="98"/>
      <c r="H67" s="169"/>
      <c r="I67" s="169"/>
      <c r="J67" s="169"/>
      <c r="K67" s="169"/>
      <c r="L67" s="169"/>
      <c r="M67" s="169"/>
      <c r="N67" s="169"/>
      <c r="O67" s="169"/>
      <c r="P67" s="169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4"/>
      <c r="B68" s="347" t="s">
        <v>25</v>
      </c>
      <c r="C68" s="348"/>
      <c r="D68" s="348"/>
      <c r="E68" s="349"/>
      <c r="F68" s="167"/>
      <c r="G68" s="167"/>
      <c r="H68" s="168" t="s">
        <v>79</v>
      </c>
      <c r="I68" s="336" t="s">
        <v>80</v>
      </c>
      <c r="J68" s="337"/>
      <c r="K68" s="337"/>
      <c r="L68" s="337"/>
      <c r="M68" s="337"/>
      <c r="N68" s="337"/>
      <c r="O68" s="337"/>
      <c r="P68" s="338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4"/>
      <c r="B69" s="329" t="s">
        <v>26</v>
      </c>
      <c r="C69" s="330"/>
      <c r="D69" s="330"/>
      <c r="E69" s="331"/>
      <c r="F69" s="163"/>
      <c r="G69" s="163"/>
      <c r="H69" s="164" t="s">
        <v>20</v>
      </c>
      <c r="I69" s="164"/>
      <c r="J69" s="154"/>
      <c r="K69" s="154"/>
      <c r="L69" s="154"/>
      <c r="M69" s="154"/>
      <c r="N69" s="154"/>
      <c r="O69" s="154"/>
      <c r="P69" s="154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4"/>
      <c r="B70" s="329" t="s">
        <v>27</v>
      </c>
      <c r="C70" s="330"/>
      <c r="D70" s="330"/>
      <c r="E70" s="331"/>
      <c r="F70" s="163"/>
      <c r="G70" s="163"/>
      <c r="H70" s="164" t="s">
        <v>81</v>
      </c>
      <c r="I70" s="164" t="s">
        <v>24</v>
      </c>
      <c r="J70" s="154"/>
      <c r="K70" s="154"/>
      <c r="L70" s="154"/>
      <c r="M70" s="154"/>
      <c r="N70" s="154"/>
      <c r="O70" s="154"/>
      <c r="P70" s="154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8" t="s">
        <v>82</v>
      </c>
      <c r="C71" s="3"/>
      <c r="D71" s="3"/>
      <c r="E71" s="13"/>
      <c r="F71" s="13"/>
      <c r="G71" s="13"/>
      <c r="H71" s="154"/>
      <c r="I71" s="154"/>
      <c r="J71" s="154"/>
      <c r="K71" s="154"/>
      <c r="L71" s="154"/>
      <c r="M71" s="154"/>
      <c r="N71" s="154"/>
      <c r="O71" s="154"/>
      <c r="P71" s="154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8" t="s">
        <v>155</v>
      </c>
      <c r="C72" s="3"/>
      <c r="D72" s="3"/>
      <c r="E72" s="13"/>
      <c r="F72" s="13"/>
      <c r="G72" s="13"/>
      <c r="H72" s="154"/>
      <c r="I72" s="154"/>
      <c r="J72" s="154"/>
      <c r="K72" s="154"/>
      <c r="L72" s="154"/>
      <c r="M72" s="154"/>
      <c r="N72" s="154"/>
      <c r="O72" s="154"/>
      <c r="P72" s="154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4"/>
      <c r="I73" s="154"/>
      <c r="J73" s="154"/>
      <c r="K73" s="154"/>
      <c r="L73" s="154"/>
      <c r="M73" s="154"/>
      <c r="N73" s="154"/>
      <c r="O73" s="154"/>
      <c r="P73" s="154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4"/>
      <c r="I74" s="154"/>
      <c r="J74" s="154"/>
      <c r="K74" s="154"/>
      <c r="L74" s="154"/>
      <c r="M74" s="154"/>
      <c r="N74" s="154"/>
      <c r="O74" s="154"/>
      <c r="P74" s="154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0" t="s">
        <v>61</v>
      </c>
      <c r="C75" s="165"/>
      <c r="D75" s="165"/>
      <c r="E75" s="13"/>
      <c r="F75" s="13"/>
      <c r="G75" s="13"/>
      <c r="H75" s="154"/>
      <c r="I75" s="154"/>
      <c r="J75" s="154"/>
      <c r="K75" s="154"/>
      <c r="L75" s="154"/>
      <c r="M75" s="154"/>
      <c r="N75" s="154"/>
      <c r="O75" s="154"/>
      <c r="P75" s="154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1" t="s">
        <v>69</v>
      </c>
      <c r="C76" s="128" t="s">
        <v>70</v>
      </c>
      <c r="D76" s="128" t="s">
        <v>71</v>
      </c>
      <c r="E76" s="156"/>
      <c r="F76" s="156" t="s">
        <v>72</v>
      </c>
      <c r="G76" s="156" t="s">
        <v>73</v>
      </c>
      <c r="H76" s="157" t="s">
        <v>74</v>
      </c>
      <c r="I76" s="157" t="s">
        <v>75</v>
      </c>
      <c r="J76" s="157"/>
      <c r="K76" s="157"/>
      <c r="L76" s="157"/>
      <c r="M76" s="157"/>
      <c r="N76" s="157"/>
      <c r="O76" s="157"/>
      <c r="P76" s="157" t="s">
        <v>76</v>
      </c>
      <c r="Q76" s="158"/>
      <c r="R76" s="158"/>
      <c r="S76" s="128" t="s">
        <v>77</v>
      </c>
      <c r="T76" s="159"/>
      <c r="U76" s="159"/>
      <c r="V76" s="128" t="s">
        <v>78</v>
      </c>
      <c r="W76" s="52"/>
    </row>
    <row r="77" spans="1:26" x14ac:dyDescent="0.3">
      <c r="A77" s="9"/>
      <c r="B77" s="202"/>
      <c r="C77" s="170"/>
      <c r="D77" s="321" t="s">
        <v>62</v>
      </c>
      <c r="E77" s="321"/>
      <c r="F77" s="135"/>
      <c r="G77" s="171"/>
      <c r="H77" s="135"/>
      <c r="I77" s="135"/>
      <c r="J77" s="136"/>
      <c r="K77" s="136"/>
      <c r="L77" s="136"/>
      <c r="M77" s="136"/>
      <c r="N77" s="136"/>
      <c r="O77" s="136"/>
      <c r="P77" s="136"/>
      <c r="Q77" s="134"/>
      <c r="R77" s="134"/>
      <c r="S77" s="134"/>
      <c r="T77" s="134"/>
      <c r="U77" s="134"/>
      <c r="V77" s="188"/>
      <c r="W77" s="207"/>
      <c r="X77" s="138"/>
      <c r="Y77" s="138"/>
      <c r="Z77" s="138"/>
    </row>
    <row r="78" spans="1:26" x14ac:dyDescent="0.3">
      <c r="A78" s="9"/>
      <c r="B78" s="203"/>
      <c r="C78" s="173">
        <v>1</v>
      </c>
      <c r="D78" s="316" t="s">
        <v>63</v>
      </c>
      <c r="E78" s="316"/>
      <c r="F78" s="139"/>
      <c r="G78" s="172"/>
      <c r="H78" s="139"/>
      <c r="I78" s="139"/>
      <c r="J78" s="140"/>
      <c r="K78" s="140"/>
      <c r="L78" s="140"/>
      <c r="M78" s="140"/>
      <c r="N78" s="140"/>
      <c r="O78" s="140"/>
      <c r="P78" s="140"/>
      <c r="Q78" s="9"/>
      <c r="R78" s="9"/>
      <c r="S78" s="9"/>
      <c r="T78" s="9"/>
      <c r="U78" s="9"/>
      <c r="V78" s="189"/>
      <c r="W78" s="207"/>
      <c r="X78" s="138"/>
      <c r="Y78" s="138"/>
      <c r="Z78" s="138"/>
    </row>
    <row r="79" spans="1:26" ht="25.05" customHeight="1" x14ac:dyDescent="0.3">
      <c r="A79" s="180"/>
      <c r="B79" s="204">
        <v>1</v>
      </c>
      <c r="C79" s="181" t="s">
        <v>120</v>
      </c>
      <c r="D79" s="315" t="s">
        <v>121</v>
      </c>
      <c r="E79" s="315"/>
      <c r="F79" s="175" t="s">
        <v>85</v>
      </c>
      <c r="G79" s="176">
        <v>121.84</v>
      </c>
      <c r="H79" s="175"/>
      <c r="I79" s="175">
        <f t="shared" ref="I79:I86" si="0">ROUND(G79*(H79),2)</f>
        <v>0</v>
      </c>
      <c r="J79" s="177">
        <f t="shared" ref="J79:J86" si="1">ROUND(G79*(N79),2)</f>
        <v>147.43</v>
      </c>
      <c r="K79" s="178">
        <f t="shared" ref="K79:K86" si="2">ROUND(G79*(O79),2)</f>
        <v>0</v>
      </c>
      <c r="L79" s="178"/>
      <c r="M79" s="178">
        <f t="shared" ref="M79:M86" si="3">ROUND(G79*(H79),2)</f>
        <v>0</v>
      </c>
      <c r="N79" s="178">
        <v>1.21</v>
      </c>
      <c r="O79" s="178"/>
      <c r="P79" s="182"/>
      <c r="Q79" s="182"/>
      <c r="R79" s="182"/>
      <c r="S79" s="179">
        <f t="shared" ref="S79:S86" si="4">ROUND(G79*(P79),3)</f>
        <v>0</v>
      </c>
      <c r="T79" s="179"/>
      <c r="U79" s="179"/>
      <c r="V79" s="190"/>
      <c r="W79" s="52"/>
      <c r="Z79">
        <v>0</v>
      </c>
    </row>
    <row r="80" spans="1:26" ht="25.05" customHeight="1" x14ac:dyDescent="0.3">
      <c r="A80" s="180"/>
      <c r="B80" s="204">
        <v>2</v>
      </c>
      <c r="C80" s="181" t="s">
        <v>156</v>
      </c>
      <c r="D80" s="315" t="s">
        <v>157</v>
      </c>
      <c r="E80" s="315"/>
      <c r="F80" s="175" t="s">
        <v>85</v>
      </c>
      <c r="G80" s="176">
        <v>121.84</v>
      </c>
      <c r="H80" s="175"/>
      <c r="I80" s="175">
        <f t="shared" si="0"/>
        <v>0</v>
      </c>
      <c r="J80" s="177">
        <f t="shared" si="1"/>
        <v>984.47</v>
      </c>
      <c r="K80" s="178">
        <f t="shared" si="2"/>
        <v>0</v>
      </c>
      <c r="L80" s="178"/>
      <c r="M80" s="178">
        <f t="shared" si="3"/>
        <v>0</v>
      </c>
      <c r="N80" s="178">
        <v>8.08</v>
      </c>
      <c r="O80" s="178"/>
      <c r="P80" s="182"/>
      <c r="Q80" s="182"/>
      <c r="R80" s="182"/>
      <c r="S80" s="179">
        <f t="shared" si="4"/>
        <v>0</v>
      </c>
      <c r="T80" s="179"/>
      <c r="U80" s="179"/>
      <c r="V80" s="190"/>
      <c r="W80" s="52"/>
      <c r="Z80">
        <v>0</v>
      </c>
    </row>
    <row r="81" spans="1:26" ht="25.05" customHeight="1" x14ac:dyDescent="0.3">
      <c r="A81" s="180"/>
      <c r="B81" s="204">
        <v>3</v>
      </c>
      <c r="C81" s="181" t="s">
        <v>158</v>
      </c>
      <c r="D81" s="315" t="s">
        <v>159</v>
      </c>
      <c r="E81" s="315"/>
      <c r="F81" s="175" t="s">
        <v>104</v>
      </c>
      <c r="G81" s="176">
        <v>50.21</v>
      </c>
      <c r="H81" s="175"/>
      <c r="I81" s="175">
        <f t="shared" si="0"/>
        <v>0</v>
      </c>
      <c r="J81" s="177">
        <f t="shared" si="1"/>
        <v>387.12</v>
      </c>
      <c r="K81" s="178">
        <f t="shared" si="2"/>
        <v>0</v>
      </c>
      <c r="L81" s="178"/>
      <c r="M81" s="178">
        <f t="shared" si="3"/>
        <v>0</v>
      </c>
      <c r="N81" s="178">
        <v>7.71</v>
      </c>
      <c r="O81" s="178"/>
      <c r="P81" s="182"/>
      <c r="Q81" s="182"/>
      <c r="R81" s="182"/>
      <c r="S81" s="179">
        <f t="shared" si="4"/>
        <v>0</v>
      </c>
      <c r="T81" s="179"/>
      <c r="U81" s="179"/>
      <c r="V81" s="190"/>
      <c r="W81" s="52"/>
      <c r="Z81">
        <v>0</v>
      </c>
    </row>
    <row r="82" spans="1:26" ht="25.05" customHeight="1" x14ac:dyDescent="0.3">
      <c r="A82" s="180"/>
      <c r="B82" s="204">
        <v>4</v>
      </c>
      <c r="C82" s="181" t="s">
        <v>105</v>
      </c>
      <c r="D82" s="315" t="s">
        <v>106</v>
      </c>
      <c r="E82" s="315"/>
      <c r="F82" s="175" t="s">
        <v>104</v>
      </c>
      <c r="G82" s="176">
        <v>15.063000000000001</v>
      </c>
      <c r="H82" s="175"/>
      <c r="I82" s="175">
        <f t="shared" si="0"/>
        <v>0</v>
      </c>
      <c r="J82" s="177">
        <f t="shared" si="1"/>
        <v>17.920000000000002</v>
      </c>
      <c r="K82" s="178">
        <f t="shared" si="2"/>
        <v>0</v>
      </c>
      <c r="L82" s="178"/>
      <c r="M82" s="178">
        <f t="shared" si="3"/>
        <v>0</v>
      </c>
      <c r="N82" s="178">
        <v>1.19</v>
      </c>
      <c r="O82" s="178"/>
      <c r="P82" s="182"/>
      <c r="Q82" s="182"/>
      <c r="R82" s="182"/>
      <c r="S82" s="179">
        <f t="shared" si="4"/>
        <v>0</v>
      </c>
      <c r="T82" s="179"/>
      <c r="U82" s="179"/>
      <c r="V82" s="190"/>
      <c r="W82" s="52"/>
      <c r="Z82">
        <v>0</v>
      </c>
    </row>
    <row r="83" spans="1:26" ht="25.05" customHeight="1" x14ac:dyDescent="0.3">
      <c r="A83" s="180"/>
      <c r="B83" s="204">
        <v>5</v>
      </c>
      <c r="C83" s="181" t="s">
        <v>160</v>
      </c>
      <c r="D83" s="315" t="s">
        <v>161</v>
      </c>
      <c r="E83" s="315"/>
      <c r="F83" s="175" t="s">
        <v>104</v>
      </c>
      <c r="G83" s="176">
        <v>50.21</v>
      </c>
      <c r="H83" s="175"/>
      <c r="I83" s="175">
        <f t="shared" si="0"/>
        <v>0</v>
      </c>
      <c r="J83" s="177">
        <f t="shared" si="1"/>
        <v>248.04</v>
      </c>
      <c r="K83" s="178">
        <f t="shared" si="2"/>
        <v>0</v>
      </c>
      <c r="L83" s="178"/>
      <c r="M83" s="178">
        <f t="shared" si="3"/>
        <v>0</v>
      </c>
      <c r="N83" s="178">
        <v>4.9399999999999995</v>
      </c>
      <c r="O83" s="178"/>
      <c r="P83" s="182"/>
      <c r="Q83" s="182"/>
      <c r="R83" s="182"/>
      <c r="S83" s="179">
        <f t="shared" si="4"/>
        <v>0</v>
      </c>
      <c r="T83" s="179"/>
      <c r="U83" s="179"/>
      <c r="V83" s="190"/>
      <c r="W83" s="52"/>
      <c r="Z83">
        <v>0</v>
      </c>
    </row>
    <row r="84" spans="1:26" ht="34.950000000000003" customHeight="1" x14ac:dyDescent="0.3">
      <c r="A84" s="180"/>
      <c r="B84" s="204">
        <v>6</v>
      </c>
      <c r="C84" s="181" t="s">
        <v>162</v>
      </c>
      <c r="D84" s="315" t="s">
        <v>163</v>
      </c>
      <c r="E84" s="315"/>
      <c r="F84" s="175" t="s">
        <v>104</v>
      </c>
      <c r="G84" s="176">
        <v>100.42</v>
      </c>
      <c r="H84" s="175"/>
      <c r="I84" s="175">
        <f t="shared" si="0"/>
        <v>0</v>
      </c>
      <c r="J84" s="177">
        <f t="shared" si="1"/>
        <v>49.21</v>
      </c>
      <c r="K84" s="178">
        <f t="shared" si="2"/>
        <v>0</v>
      </c>
      <c r="L84" s="178"/>
      <c r="M84" s="178">
        <f t="shared" si="3"/>
        <v>0</v>
      </c>
      <c r="N84" s="178">
        <v>0.49</v>
      </c>
      <c r="O84" s="178"/>
      <c r="P84" s="182"/>
      <c r="Q84" s="182"/>
      <c r="R84" s="182"/>
      <c r="S84" s="179">
        <f t="shared" si="4"/>
        <v>0</v>
      </c>
      <c r="T84" s="179"/>
      <c r="U84" s="179"/>
      <c r="V84" s="190"/>
      <c r="W84" s="52"/>
      <c r="Z84">
        <v>0</v>
      </c>
    </row>
    <row r="85" spans="1:26" ht="25.05" customHeight="1" x14ac:dyDescent="0.3">
      <c r="A85" s="180"/>
      <c r="B85" s="204">
        <v>7</v>
      </c>
      <c r="C85" s="181" t="s">
        <v>164</v>
      </c>
      <c r="D85" s="315" t="s">
        <v>165</v>
      </c>
      <c r="E85" s="315"/>
      <c r="F85" s="175" t="s">
        <v>104</v>
      </c>
      <c r="G85" s="176">
        <v>50.21</v>
      </c>
      <c r="H85" s="175"/>
      <c r="I85" s="175">
        <f t="shared" si="0"/>
        <v>0</v>
      </c>
      <c r="J85" s="177">
        <f t="shared" si="1"/>
        <v>45.19</v>
      </c>
      <c r="K85" s="178">
        <f t="shared" si="2"/>
        <v>0</v>
      </c>
      <c r="L85" s="178"/>
      <c r="M85" s="178">
        <f t="shared" si="3"/>
        <v>0</v>
      </c>
      <c r="N85" s="178">
        <v>0.9</v>
      </c>
      <c r="O85" s="178"/>
      <c r="P85" s="182"/>
      <c r="Q85" s="182"/>
      <c r="R85" s="182"/>
      <c r="S85" s="179">
        <f t="shared" si="4"/>
        <v>0</v>
      </c>
      <c r="T85" s="179"/>
      <c r="U85" s="179"/>
      <c r="V85" s="190"/>
      <c r="W85" s="52"/>
      <c r="Z85">
        <v>0</v>
      </c>
    </row>
    <row r="86" spans="1:26" ht="25.05" customHeight="1" x14ac:dyDescent="0.3">
      <c r="A86" s="180"/>
      <c r="B86" s="204">
        <v>8</v>
      </c>
      <c r="C86" s="181" t="s">
        <v>113</v>
      </c>
      <c r="D86" s="315" t="s">
        <v>114</v>
      </c>
      <c r="E86" s="315"/>
      <c r="F86" s="175" t="s">
        <v>85</v>
      </c>
      <c r="G86" s="176">
        <v>456.55</v>
      </c>
      <c r="H86" s="175"/>
      <c r="I86" s="175">
        <f t="shared" si="0"/>
        <v>0</v>
      </c>
      <c r="J86" s="177">
        <f t="shared" si="1"/>
        <v>228.28</v>
      </c>
      <c r="K86" s="178">
        <f t="shared" si="2"/>
        <v>0</v>
      </c>
      <c r="L86" s="178"/>
      <c r="M86" s="178">
        <f t="shared" si="3"/>
        <v>0</v>
      </c>
      <c r="N86" s="178">
        <v>0.5</v>
      </c>
      <c r="O86" s="178"/>
      <c r="P86" s="182"/>
      <c r="Q86" s="182"/>
      <c r="R86" s="182"/>
      <c r="S86" s="179">
        <f t="shared" si="4"/>
        <v>0</v>
      </c>
      <c r="T86" s="179"/>
      <c r="U86" s="179"/>
      <c r="V86" s="190"/>
      <c r="W86" s="52"/>
      <c r="Z86">
        <v>0</v>
      </c>
    </row>
    <row r="87" spans="1:26" x14ac:dyDescent="0.3">
      <c r="A87" s="9"/>
      <c r="B87" s="203"/>
      <c r="C87" s="173">
        <v>1</v>
      </c>
      <c r="D87" s="316" t="s">
        <v>63</v>
      </c>
      <c r="E87" s="316"/>
      <c r="F87" s="139"/>
      <c r="G87" s="172"/>
      <c r="H87" s="139"/>
      <c r="I87" s="141">
        <f>ROUND((SUM(I78:I86))/1,2)</f>
        <v>0</v>
      </c>
      <c r="J87" s="140"/>
      <c r="K87" s="140"/>
      <c r="L87" s="140">
        <f>ROUND((SUM(L78:L86))/1,2)</f>
        <v>0</v>
      </c>
      <c r="M87" s="140">
        <f>ROUND((SUM(M78:M86))/1,2)</f>
        <v>0</v>
      </c>
      <c r="N87" s="140"/>
      <c r="O87" s="140"/>
      <c r="P87" s="140"/>
      <c r="Q87" s="9"/>
      <c r="R87" s="9"/>
      <c r="S87" s="9">
        <f>ROUND((SUM(S78:S86))/1,2)</f>
        <v>0</v>
      </c>
      <c r="T87" s="9"/>
      <c r="U87" s="9"/>
      <c r="V87" s="191">
        <f>ROUND((SUM(V78:V86))/1,2)</f>
        <v>0</v>
      </c>
      <c r="W87" s="207"/>
      <c r="X87" s="138"/>
      <c r="Y87" s="138"/>
      <c r="Z87" s="138"/>
    </row>
    <row r="88" spans="1:26" x14ac:dyDescent="0.3">
      <c r="A88" s="1"/>
      <c r="B88" s="199"/>
      <c r="C88" s="1"/>
      <c r="D88" s="1"/>
      <c r="E88" s="132"/>
      <c r="F88" s="132"/>
      <c r="G88" s="166"/>
      <c r="H88" s="132"/>
      <c r="I88" s="132"/>
      <c r="J88" s="133"/>
      <c r="K88" s="133"/>
      <c r="L88" s="133"/>
      <c r="M88" s="133"/>
      <c r="N88" s="133"/>
      <c r="O88" s="133"/>
      <c r="P88" s="133"/>
      <c r="Q88" s="1"/>
      <c r="R88" s="1"/>
      <c r="S88" s="1"/>
      <c r="T88" s="1"/>
      <c r="U88" s="1"/>
      <c r="V88" s="192"/>
      <c r="W88" s="52"/>
    </row>
    <row r="89" spans="1:26" x14ac:dyDescent="0.3">
      <c r="A89" s="9"/>
      <c r="B89" s="203"/>
      <c r="C89" s="173">
        <v>5</v>
      </c>
      <c r="D89" s="316" t="s">
        <v>64</v>
      </c>
      <c r="E89" s="316"/>
      <c r="F89" s="139"/>
      <c r="G89" s="172"/>
      <c r="H89" s="139"/>
      <c r="I89" s="139"/>
      <c r="J89" s="140"/>
      <c r="K89" s="140"/>
      <c r="L89" s="140"/>
      <c r="M89" s="140"/>
      <c r="N89" s="140"/>
      <c r="O89" s="140"/>
      <c r="P89" s="140"/>
      <c r="Q89" s="9"/>
      <c r="R89" s="9"/>
      <c r="S89" s="9"/>
      <c r="T89" s="9"/>
      <c r="U89" s="9"/>
      <c r="V89" s="189"/>
      <c r="W89" s="207"/>
      <c r="X89" s="138"/>
      <c r="Y89" s="138"/>
      <c r="Z89" s="138"/>
    </row>
    <row r="90" spans="1:26" ht="25.05" customHeight="1" x14ac:dyDescent="0.3">
      <c r="A90" s="180"/>
      <c r="B90" s="204">
        <v>9</v>
      </c>
      <c r="C90" s="181" t="s">
        <v>124</v>
      </c>
      <c r="D90" s="315" t="s">
        <v>125</v>
      </c>
      <c r="E90" s="315"/>
      <c r="F90" s="175" t="s">
        <v>85</v>
      </c>
      <c r="G90" s="176">
        <v>456.55</v>
      </c>
      <c r="H90" s="175"/>
      <c r="I90" s="175">
        <f>ROUND(G90*(H90),2)</f>
        <v>0</v>
      </c>
      <c r="J90" s="177">
        <f>ROUND(G90*(N90),2)</f>
        <v>3022.36</v>
      </c>
      <c r="K90" s="178">
        <f>ROUND(G90*(O90),2)</f>
        <v>0</v>
      </c>
      <c r="L90" s="178"/>
      <c r="M90" s="178">
        <f>ROUND(G90*(H90),2)</f>
        <v>0</v>
      </c>
      <c r="N90" s="178">
        <v>6.62</v>
      </c>
      <c r="O90" s="178"/>
      <c r="P90" s="182">
        <v>0.40481</v>
      </c>
      <c r="Q90" s="182"/>
      <c r="R90" s="182">
        <v>0.40481</v>
      </c>
      <c r="S90" s="179">
        <f>ROUND(G90*(P90),3)</f>
        <v>184.816</v>
      </c>
      <c r="T90" s="179"/>
      <c r="U90" s="179"/>
      <c r="V90" s="190"/>
      <c r="W90" s="52"/>
      <c r="Z90">
        <v>0</v>
      </c>
    </row>
    <row r="91" spans="1:26" ht="25.05" customHeight="1" x14ac:dyDescent="0.3">
      <c r="A91" s="180"/>
      <c r="B91" s="204">
        <v>10</v>
      </c>
      <c r="C91" s="181" t="s">
        <v>126</v>
      </c>
      <c r="D91" s="315" t="s">
        <v>127</v>
      </c>
      <c r="E91" s="315"/>
      <c r="F91" s="175" t="s">
        <v>85</v>
      </c>
      <c r="G91" s="176">
        <v>456.55</v>
      </c>
      <c r="H91" s="175"/>
      <c r="I91" s="175">
        <f>ROUND(G91*(H91),2)</f>
        <v>0</v>
      </c>
      <c r="J91" s="177">
        <f>ROUND(G91*(N91),2)</f>
        <v>3337.38</v>
      </c>
      <c r="K91" s="178">
        <f>ROUND(G91*(O91),2)</f>
        <v>0</v>
      </c>
      <c r="L91" s="178"/>
      <c r="M91" s="178">
        <f>ROUND(G91*(H91),2)</f>
        <v>0</v>
      </c>
      <c r="N91" s="178">
        <v>7.31</v>
      </c>
      <c r="O91" s="178"/>
      <c r="P91" s="182"/>
      <c r="Q91" s="182"/>
      <c r="R91" s="182"/>
      <c r="S91" s="179">
        <f>ROUND(G91*(P91),3)</f>
        <v>0</v>
      </c>
      <c r="T91" s="179"/>
      <c r="U91" s="179"/>
      <c r="V91" s="190"/>
      <c r="W91" s="52"/>
      <c r="Z91">
        <v>0</v>
      </c>
    </row>
    <row r="92" spans="1:26" ht="25.05" customHeight="1" x14ac:dyDescent="0.3">
      <c r="A92" s="180"/>
      <c r="B92" s="204">
        <v>11</v>
      </c>
      <c r="C92" s="181" t="s">
        <v>128</v>
      </c>
      <c r="D92" s="315" t="s">
        <v>129</v>
      </c>
      <c r="E92" s="315"/>
      <c r="F92" s="175" t="s">
        <v>85</v>
      </c>
      <c r="G92" s="176">
        <v>456.55</v>
      </c>
      <c r="H92" s="175"/>
      <c r="I92" s="175">
        <f>ROUND(G92*(H92),2)</f>
        <v>0</v>
      </c>
      <c r="J92" s="177">
        <f>ROUND(G92*(N92),2)</f>
        <v>5177.28</v>
      </c>
      <c r="K92" s="178">
        <f>ROUND(G92*(O92),2)</f>
        <v>0</v>
      </c>
      <c r="L92" s="178"/>
      <c r="M92" s="178">
        <f>ROUND(G92*(H92),2)</f>
        <v>0</v>
      </c>
      <c r="N92" s="178">
        <v>11.34</v>
      </c>
      <c r="O92" s="178"/>
      <c r="P92" s="182"/>
      <c r="Q92" s="182"/>
      <c r="R92" s="182"/>
      <c r="S92" s="179">
        <f>ROUND(G92*(P92),3)</f>
        <v>0</v>
      </c>
      <c r="T92" s="179"/>
      <c r="U92" s="179"/>
      <c r="V92" s="190"/>
      <c r="W92" s="52"/>
      <c r="Z92">
        <v>0</v>
      </c>
    </row>
    <row r="93" spans="1:26" x14ac:dyDescent="0.3">
      <c r="A93" s="9"/>
      <c r="B93" s="203"/>
      <c r="C93" s="173">
        <v>5</v>
      </c>
      <c r="D93" s="316" t="s">
        <v>64</v>
      </c>
      <c r="E93" s="316"/>
      <c r="F93" s="139"/>
      <c r="G93" s="172"/>
      <c r="H93" s="139"/>
      <c r="I93" s="141">
        <f>ROUND((SUM(I89:I92))/1,2)</f>
        <v>0</v>
      </c>
      <c r="J93" s="140"/>
      <c r="K93" s="140"/>
      <c r="L93" s="140">
        <f>ROUND((SUM(L89:L92))/1,2)</f>
        <v>0</v>
      </c>
      <c r="M93" s="140">
        <f>ROUND((SUM(M89:M92))/1,2)</f>
        <v>0</v>
      </c>
      <c r="N93" s="140"/>
      <c r="O93" s="140"/>
      <c r="P93" s="140"/>
      <c r="Q93" s="9"/>
      <c r="R93" s="9"/>
      <c r="S93" s="9">
        <f>ROUND((SUM(S89:S92))/1,2)</f>
        <v>184.82</v>
      </c>
      <c r="T93" s="9"/>
      <c r="U93" s="9"/>
      <c r="V93" s="191">
        <f>ROUND((SUM(V89:V92))/1,2)</f>
        <v>0</v>
      </c>
      <c r="W93" s="207"/>
      <c r="X93" s="138"/>
      <c r="Y93" s="138"/>
      <c r="Z93" s="138"/>
    </row>
    <row r="94" spans="1:26" x14ac:dyDescent="0.3">
      <c r="A94" s="1"/>
      <c r="B94" s="199"/>
      <c r="C94" s="1"/>
      <c r="D94" s="1"/>
      <c r="E94" s="132"/>
      <c r="F94" s="132"/>
      <c r="G94" s="166"/>
      <c r="H94" s="132"/>
      <c r="I94" s="132"/>
      <c r="J94" s="133"/>
      <c r="K94" s="133"/>
      <c r="L94" s="133"/>
      <c r="M94" s="133"/>
      <c r="N94" s="133"/>
      <c r="O94" s="133"/>
      <c r="P94" s="133"/>
      <c r="Q94" s="1"/>
      <c r="R94" s="1"/>
      <c r="S94" s="1"/>
      <c r="T94" s="1"/>
      <c r="U94" s="1"/>
      <c r="V94" s="192"/>
      <c r="W94" s="52"/>
    </row>
    <row r="95" spans="1:26" x14ac:dyDescent="0.3">
      <c r="A95" s="9"/>
      <c r="B95" s="203"/>
      <c r="C95" s="173">
        <v>9</v>
      </c>
      <c r="D95" s="316" t="s">
        <v>65</v>
      </c>
      <c r="E95" s="316"/>
      <c r="F95" s="139"/>
      <c r="G95" s="172"/>
      <c r="H95" s="139"/>
      <c r="I95" s="139"/>
      <c r="J95" s="140"/>
      <c r="K95" s="140"/>
      <c r="L95" s="140"/>
      <c r="M95" s="140"/>
      <c r="N95" s="140"/>
      <c r="O95" s="140"/>
      <c r="P95" s="140"/>
      <c r="Q95" s="9"/>
      <c r="R95" s="9"/>
      <c r="S95" s="9"/>
      <c r="T95" s="9"/>
      <c r="U95" s="9"/>
      <c r="V95" s="189"/>
      <c r="W95" s="207"/>
      <c r="X95" s="138"/>
      <c r="Y95" s="138"/>
      <c r="Z95" s="138"/>
    </row>
    <row r="96" spans="1:26" ht="25.05" customHeight="1" x14ac:dyDescent="0.3">
      <c r="A96" s="180"/>
      <c r="B96" s="204">
        <v>12</v>
      </c>
      <c r="C96" s="181" t="s">
        <v>130</v>
      </c>
      <c r="D96" s="315" t="s">
        <v>131</v>
      </c>
      <c r="E96" s="315"/>
      <c r="F96" s="175" t="s">
        <v>132</v>
      </c>
      <c r="G96" s="176">
        <v>439.2</v>
      </c>
      <c r="H96" s="175"/>
      <c r="I96" s="175">
        <f t="shared" ref="I96:I103" si="5">ROUND(G96*(H96),2)</f>
        <v>0</v>
      </c>
      <c r="J96" s="177">
        <f t="shared" ref="J96:J103" si="6">ROUND(G96*(N96),2)</f>
        <v>5107.8999999999996</v>
      </c>
      <c r="K96" s="178">
        <f t="shared" ref="K96:K103" si="7">ROUND(G96*(O96),2)</f>
        <v>0</v>
      </c>
      <c r="L96" s="178"/>
      <c r="M96" s="178">
        <f t="shared" ref="M96:M103" si="8">ROUND(G96*(H96),2)</f>
        <v>0</v>
      </c>
      <c r="N96" s="178">
        <v>11.63</v>
      </c>
      <c r="O96" s="178"/>
      <c r="P96" s="182"/>
      <c r="Q96" s="182"/>
      <c r="R96" s="182"/>
      <c r="S96" s="179">
        <f t="shared" ref="S96:S103" si="9">ROUND(G96*(P96),3)</f>
        <v>0</v>
      </c>
      <c r="T96" s="179"/>
      <c r="U96" s="179"/>
      <c r="V96" s="190"/>
      <c r="W96" s="52"/>
      <c r="Z96">
        <v>0</v>
      </c>
    </row>
    <row r="97" spans="1:26" ht="25.05" customHeight="1" x14ac:dyDescent="0.3">
      <c r="A97" s="180"/>
      <c r="B97" s="217">
        <v>13</v>
      </c>
      <c r="C97" s="214" t="s">
        <v>133</v>
      </c>
      <c r="D97" s="394" t="s">
        <v>177</v>
      </c>
      <c r="E97" s="394"/>
      <c r="F97" s="209" t="s">
        <v>134</v>
      </c>
      <c r="G97" s="210">
        <v>443.59199999999998</v>
      </c>
      <c r="H97" s="209"/>
      <c r="I97" s="209">
        <f t="shared" si="5"/>
        <v>0</v>
      </c>
      <c r="J97" s="211">
        <f t="shared" si="6"/>
        <v>4027.82</v>
      </c>
      <c r="K97" s="212">
        <f t="shared" si="7"/>
        <v>0</v>
      </c>
      <c r="L97" s="212"/>
      <c r="M97" s="212">
        <f t="shared" si="8"/>
        <v>0</v>
      </c>
      <c r="N97" s="212">
        <v>9.08</v>
      </c>
      <c r="O97" s="212"/>
      <c r="P97" s="215"/>
      <c r="Q97" s="215"/>
      <c r="R97" s="215"/>
      <c r="S97" s="213">
        <f t="shared" si="9"/>
        <v>0</v>
      </c>
      <c r="T97" s="213"/>
      <c r="U97" s="213"/>
      <c r="V97" s="216"/>
      <c r="W97" s="52"/>
      <c r="Z97">
        <v>0</v>
      </c>
    </row>
    <row r="98" spans="1:26" ht="25.05" customHeight="1" x14ac:dyDescent="0.3">
      <c r="A98" s="180"/>
      <c r="B98" s="204">
        <v>14</v>
      </c>
      <c r="C98" s="181" t="s">
        <v>135</v>
      </c>
      <c r="D98" s="315" t="s">
        <v>136</v>
      </c>
      <c r="E98" s="315"/>
      <c r="F98" s="175" t="s">
        <v>132</v>
      </c>
      <c r="G98" s="176">
        <v>314.63</v>
      </c>
      <c r="H98" s="175"/>
      <c r="I98" s="175">
        <f t="shared" si="5"/>
        <v>0</v>
      </c>
      <c r="J98" s="177">
        <f t="shared" si="6"/>
        <v>2145.7800000000002</v>
      </c>
      <c r="K98" s="178">
        <f t="shared" si="7"/>
        <v>0</v>
      </c>
      <c r="L98" s="178"/>
      <c r="M98" s="178">
        <f t="shared" si="8"/>
        <v>0</v>
      </c>
      <c r="N98" s="178">
        <v>6.82</v>
      </c>
      <c r="O98" s="178"/>
      <c r="P98" s="182"/>
      <c r="Q98" s="182"/>
      <c r="R98" s="182"/>
      <c r="S98" s="179">
        <f t="shared" si="9"/>
        <v>0</v>
      </c>
      <c r="T98" s="179"/>
      <c r="U98" s="179"/>
      <c r="V98" s="190"/>
      <c r="W98" s="52"/>
      <c r="Z98">
        <v>0</v>
      </c>
    </row>
    <row r="99" spans="1:26" ht="25.05" customHeight="1" x14ac:dyDescent="0.3">
      <c r="A99" s="180"/>
      <c r="B99" s="217">
        <v>15</v>
      </c>
      <c r="C99" s="214" t="s">
        <v>137</v>
      </c>
      <c r="D99" s="394" t="s">
        <v>178</v>
      </c>
      <c r="E99" s="394"/>
      <c r="F99" s="209" t="s">
        <v>134</v>
      </c>
      <c r="G99" s="210">
        <v>317.77600000000001</v>
      </c>
      <c r="H99" s="209"/>
      <c r="I99" s="209">
        <f t="shared" si="5"/>
        <v>0</v>
      </c>
      <c r="J99" s="211">
        <f t="shared" si="6"/>
        <v>1471.3</v>
      </c>
      <c r="K99" s="212">
        <f t="shared" si="7"/>
        <v>0</v>
      </c>
      <c r="L99" s="212"/>
      <c r="M99" s="212">
        <f t="shared" si="8"/>
        <v>0</v>
      </c>
      <c r="N99" s="212">
        <v>4.63</v>
      </c>
      <c r="O99" s="212"/>
      <c r="P99" s="215"/>
      <c r="Q99" s="215"/>
      <c r="R99" s="215"/>
      <c r="S99" s="213">
        <f t="shared" si="9"/>
        <v>0</v>
      </c>
      <c r="T99" s="213"/>
      <c r="U99" s="213"/>
      <c r="V99" s="216"/>
      <c r="W99" s="52"/>
      <c r="Z99">
        <v>0</v>
      </c>
    </row>
    <row r="100" spans="1:26" ht="25.05" customHeight="1" x14ac:dyDescent="0.3">
      <c r="A100" s="180"/>
      <c r="B100" s="204">
        <v>16</v>
      </c>
      <c r="C100" s="181" t="s">
        <v>92</v>
      </c>
      <c r="D100" s="315" t="s">
        <v>93</v>
      </c>
      <c r="E100" s="315"/>
      <c r="F100" s="175" t="s">
        <v>94</v>
      </c>
      <c r="G100" s="176">
        <v>72.86</v>
      </c>
      <c r="H100" s="175"/>
      <c r="I100" s="175">
        <f t="shared" si="5"/>
        <v>0</v>
      </c>
      <c r="J100" s="177">
        <f t="shared" si="6"/>
        <v>139.16</v>
      </c>
      <c r="K100" s="178">
        <f t="shared" si="7"/>
        <v>0</v>
      </c>
      <c r="L100" s="178"/>
      <c r="M100" s="178">
        <f t="shared" si="8"/>
        <v>0</v>
      </c>
      <c r="N100" s="178">
        <v>1.9100000000000001</v>
      </c>
      <c r="O100" s="178"/>
      <c r="P100" s="182"/>
      <c r="Q100" s="182"/>
      <c r="R100" s="182"/>
      <c r="S100" s="179">
        <f t="shared" si="9"/>
        <v>0</v>
      </c>
      <c r="T100" s="179"/>
      <c r="U100" s="179"/>
      <c r="V100" s="190"/>
      <c r="W100" s="52"/>
      <c r="Z100">
        <v>0</v>
      </c>
    </row>
    <row r="101" spans="1:26" ht="25.05" customHeight="1" x14ac:dyDescent="0.3">
      <c r="A101" s="180"/>
      <c r="B101" s="204">
        <v>17</v>
      </c>
      <c r="C101" s="181" t="s">
        <v>95</v>
      </c>
      <c r="D101" s="315" t="s">
        <v>96</v>
      </c>
      <c r="E101" s="315"/>
      <c r="F101" s="175" t="s">
        <v>94</v>
      </c>
      <c r="G101" s="176">
        <v>801.46400000000006</v>
      </c>
      <c r="H101" s="175"/>
      <c r="I101" s="175">
        <f t="shared" si="5"/>
        <v>0</v>
      </c>
      <c r="J101" s="177">
        <f t="shared" si="6"/>
        <v>328.6</v>
      </c>
      <c r="K101" s="178">
        <f t="shared" si="7"/>
        <v>0</v>
      </c>
      <c r="L101" s="178"/>
      <c r="M101" s="178">
        <f t="shared" si="8"/>
        <v>0</v>
      </c>
      <c r="N101" s="178">
        <v>0.41</v>
      </c>
      <c r="O101" s="178"/>
      <c r="P101" s="182"/>
      <c r="Q101" s="182"/>
      <c r="R101" s="182"/>
      <c r="S101" s="179">
        <f t="shared" si="9"/>
        <v>0</v>
      </c>
      <c r="T101" s="179"/>
      <c r="U101" s="179"/>
      <c r="V101" s="190"/>
      <c r="W101" s="52"/>
      <c r="Z101">
        <v>0</v>
      </c>
    </row>
    <row r="102" spans="1:26" ht="25.05" customHeight="1" x14ac:dyDescent="0.3">
      <c r="A102" s="180"/>
      <c r="B102" s="204">
        <v>18</v>
      </c>
      <c r="C102" s="181" t="s">
        <v>97</v>
      </c>
      <c r="D102" s="315" t="s">
        <v>98</v>
      </c>
      <c r="E102" s="315"/>
      <c r="F102" s="175" t="s">
        <v>94</v>
      </c>
      <c r="G102" s="176">
        <v>11.94</v>
      </c>
      <c r="H102" s="175"/>
      <c r="I102" s="175">
        <f t="shared" si="5"/>
        <v>0</v>
      </c>
      <c r="J102" s="177">
        <f t="shared" si="6"/>
        <v>307.45999999999998</v>
      </c>
      <c r="K102" s="178">
        <f t="shared" si="7"/>
        <v>0</v>
      </c>
      <c r="L102" s="178"/>
      <c r="M102" s="178">
        <f t="shared" si="8"/>
        <v>0</v>
      </c>
      <c r="N102" s="178">
        <v>25.75</v>
      </c>
      <c r="O102" s="178"/>
      <c r="P102" s="182"/>
      <c r="Q102" s="182"/>
      <c r="R102" s="182"/>
      <c r="S102" s="179">
        <f t="shared" si="9"/>
        <v>0</v>
      </c>
      <c r="T102" s="179"/>
      <c r="U102" s="179"/>
      <c r="V102" s="190"/>
      <c r="W102" s="52"/>
      <c r="Z102">
        <v>0</v>
      </c>
    </row>
    <row r="103" spans="1:26" ht="25.05" customHeight="1" x14ac:dyDescent="0.3">
      <c r="A103" s="180"/>
      <c r="B103" s="204">
        <v>19</v>
      </c>
      <c r="C103" s="181" t="s">
        <v>138</v>
      </c>
      <c r="D103" s="315" t="s">
        <v>139</v>
      </c>
      <c r="E103" s="315"/>
      <c r="F103" s="175" t="s">
        <v>94</v>
      </c>
      <c r="G103" s="176">
        <v>60.92</v>
      </c>
      <c r="H103" s="175"/>
      <c r="I103" s="175">
        <f t="shared" si="5"/>
        <v>0</v>
      </c>
      <c r="J103" s="177">
        <f t="shared" si="6"/>
        <v>313.74</v>
      </c>
      <c r="K103" s="178">
        <f t="shared" si="7"/>
        <v>0</v>
      </c>
      <c r="L103" s="178"/>
      <c r="M103" s="178">
        <f t="shared" si="8"/>
        <v>0</v>
      </c>
      <c r="N103" s="178">
        <v>5.15</v>
      </c>
      <c r="O103" s="178"/>
      <c r="P103" s="182"/>
      <c r="Q103" s="182"/>
      <c r="R103" s="182"/>
      <c r="S103" s="179">
        <f t="shared" si="9"/>
        <v>0</v>
      </c>
      <c r="T103" s="179"/>
      <c r="U103" s="179"/>
      <c r="V103" s="190"/>
      <c r="W103" s="52"/>
      <c r="Z103">
        <v>0</v>
      </c>
    </row>
    <row r="104" spans="1:26" x14ac:dyDescent="0.3">
      <c r="A104" s="9"/>
      <c r="B104" s="203"/>
      <c r="C104" s="173">
        <v>9</v>
      </c>
      <c r="D104" s="316" t="s">
        <v>65</v>
      </c>
      <c r="E104" s="316"/>
      <c r="F104" s="139"/>
      <c r="G104" s="172"/>
      <c r="H104" s="139"/>
      <c r="I104" s="141">
        <f>ROUND((SUM(I95:I103))/1,2)</f>
        <v>0</v>
      </c>
      <c r="J104" s="140"/>
      <c r="K104" s="140"/>
      <c r="L104" s="140">
        <f>ROUND((SUM(L95:L103))/1,2)</f>
        <v>0</v>
      </c>
      <c r="M104" s="140">
        <f>ROUND((SUM(M95:M103))/1,2)</f>
        <v>0</v>
      </c>
      <c r="N104" s="140"/>
      <c r="O104" s="140"/>
      <c r="P104" s="140"/>
      <c r="Q104" s="9"/>
      <c r="R104" s="9"/>
      <c r="S104" s="9">
        <f>ROUND((SUM(S95:S103))/1,2)</f>
        <v>0</v>
      </c>
      <c r="T104" s="9"/>
      <c r="U104" s="9"/>
      <c r="V104" s="191">
        <f>ROUND((SUM(V95:V103))/1,2)</f>
        <v>0</v>
      </c>
      <c r="W104" s="207"/>
      <c r="X104" s="138"/>
      <c r="Y104" s="138"/>
      <c r="Z104" s="138"/>
    </row>
    <row r="105" spans="1:26" x14ac:dyDescent="0.3">
      <c r="A105" s="1"/>
      <c r="B105" s="199"/>
      <c r="C105" s="1"/>
      <c r="D105" s="1"/>
      <c r="E105" s="1"/>
      <c r="F105" s="1"/>
      <c r="G105" s="166"/>
      <c r="H105" s="132"/>
      <c r="I105" s="13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92"/>
      <c r="W105" s="52"/>
    </row>
    <row r="106" spans="1:26" x14ac:dyDescent="0.3">
      <c r="A106" s="9"/>
      <c r="B106" s="203"/>
      <c r="C106" s="173">
        <v>99</v>
      </c>
      <c r="D106" s="316" t="s">
        <v>66</v>
      </c>
      <c r="E106" s="316"/>
      <c r="F106" s="9"/>
      <c r="G106" s="172"/>
      <c r="H106" s="139"/>
      <c r="I106" s="13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89"/>
      <c r="W106" s="207"/>
      <c r="X106" s="138"/>
      <c r="Y106" s="138"/>
      <c r="Z106" s="138"/>
    </row>
    <row r="107" spans="1:26" ht="25.05" customHeight="1" x14ac:dyDescent="0.3">
      <c r="A107" s="180"/>
      <c r="B107" s="204">
        <v>20</v>
      </c>
      <c r="C107" s="181" t="s">
        <v>99</v>
      </c>
      <c r="D107" s="315" t="s">
        <v>100</v>
      </c>
      <c r="E107" s="315"/>
      <c r="F107" s="174" t="s">
        <v>94</v>
      </c>
      <c r="G107" s="176">
        <v>428.13</v>
      </c>
      <c r="H107" s="175"/>
      <c r="I107" s="175">
        <f>ROUND(G107*(H107),2)</f>
        <v>0</v>
      </c>
      <c r="J107" s="174">
        <f>ROUND(G107*(N107),2)</f>
        <v>1048.92</v>
      </c>
      <c r="K107" s="179">
        <f>ROUND(G107*(O107),2)</f>
        <v>0</v>
      </c>
      <c r="L107" s="179"/>
      <c r="M107" s="179">
        <f>ROUND(G107*(H107),2)</f>
        <v>0</v>
      </c>
      <c r="N107" s="179">
        <v>2.4500000000000002</v>
      </c>
      <c r="O107" s="179"/>
      <c r="P107" s="182"/>
      <c r="Q107" s="182"/>
      <c r="R107" s="182"/>
      <c r="S107" s="179">
        <f>ROUND(G107*(P107),3)</f>
        <v>0</v>
      </c>
      <c r="T107" s="179"/>
      <c r="U107" s="179"/>
      <c r="V107" s="190"/>
      <c r="W107" s="52"/>
      <c r="Z107">
        <v>0</v>
      </c>
    </row>
    <row r="108" spans="1:26" x14ac:dyDescent="0.3">
      <c r="A108" s="9"/>
      <c r="B108" s="203"/>
      <c r="C108" s="173">
        <v>99</v>
      </c>
      <c r="D108" s="316" t="s">
        <v>66</v>
      </c>
      <c r="E108" s="316"/>
      <c r="F108" s="9"/>
      <c r="G108" s="172"/>
      <c r="H108" s="139"/>
      <c r="I108" s="141">
        <f>ROUND((SUM(I106:I107))/1,2)</f>
        <v>0</v>
      </c>
      <c r="J108" s="9"/>
      <c r="K108" s="9"/>
      <c r="L108" s="9">
        <f>ROUND((SUM(L106:L107))/1,2)</f>
        <v>0</v>
      </c>
      <c r="M108" s="9">
        <f>ROUND((SUM(M106:M107))/1,2)</f>
        <v>0</v>
      </c>
      <c r="N108" s="9"/>
      <c r="O108" s="9"/>
      <c r="P108" s="183"/>
      <c r="Q108" s="1"/>
      <c r="R108" s="1"/>
      <c r="S108" s="183">
        <f>ROUND((SUM(S106:S107))/1,2)</f>
        <v>0</v>
      </c>
      <c r="T108" s="2"/>
      <c r="U108" s="2"/>
      <c r="V108" s="191">
        <f>ROUND((SUM(V106:V107))/1,2)</f>
        <v>0</v>
      </c>
      <c r="W108" s="52"/>
    </row>
    <row r="109" spans="1:26" x14ac:dyDescent="0.3">
      <c r="A109" s="1"/>
      <c r="B109" s="199"/>
      <c r="C109" s="1"/>
      <c r="D109" s="1"/>
      <c r="E109" s="1"/>
      <c r="F109" s="1"/>
      <c r="G109" s="166"/>
      <c r="H109" s="132"/>
      <c r="I109" s="13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92"/>
      <c r="W109" s="52"/>
    </row>
    <row r="110" spans="1:26" x14ac:dyDescent="0.3">
      <c r="A110" s="9"/>
      <c r="B110" s="203"/>
      <c r="C110" s="9"/>
      <c r="D110" s="317" t="s">
        <v>62</v>
      </c>
      <c r="E110" s="317"/>
      <c r="F110" s="9"/>
      <c r="G110" s="172"/>
      <c r="H110" s="139"/>
      <c r="I110" s="141">
        <f>ROUND((SUM(I77:I109))/2,2)</f>
        <v>0</v>
      </c>
      <c r="J110" s="9"/>
      <c r="K110" s="9"/>
      <c r="L110" s="9">
        <f>ROUND((SUM(L77:L109))/2,2)</f>
        <v>0</v>
      </c>
      <c r="M110" s="9">
        <f>ROUND((SUM(M77:M109))/2,2)</f>
        <v>0</v>
      </c>
      <c r="N110" s="9"/>
      <c r="O110" s="9"/>
      <c r="P110" s="183"/>
      <c r="Q110" s="1"/>
      <c r="R110" s="1"/>
      <c r="S110" s="183">
        <f>ROUND((SUM(S77:S109))/2,2)</f>
        <v>184.82</v>
      </c>
      <c r="T110" s="1"/>
      <c r="U110" s="1"/>
      <c r="V110" s="191">
        <f>ROUND((SUM(V77:V109))/2,2)</f>
        <v>0</v>
      </c>
      <c r="W110" s="52"/>
    </row>
    <row r="111" spans="1:26" x14ac:dyDescent="0.3">
      <c r="A111" s="1"/>
      <c r="B111" s="205"/>
      <c r="C111" s="184"/>
      <c r="D111" s="314" t="s">
        <v>67</v>
      </c>
      <c r="E111" s="314"/>
      <c r="F111" s="184"/>
      <c r="G111" s="186"/>
      <c r="H111" s="185"/>
      <c r="I111" s="185">
        <f>ROUND((SUM(I77:I110))/3,2)</f>
        <v>0</v>
      </c>
      <c r="J111" s="184"/>
      <c r="K111" s="184">
        <f>ROUND((SUM(K77:K110))/3,2)</f>
        <v>0</v>
      </c>
      <c r="L111" s="184">
        <f>ROUND((SUM(L77:L110))/3,2)</f>
        <v>0</v>
      </c>
      <c r="M111" s="184">
        <f>ROUND((SUM(M77:M110))/3,2)</f>
        <v>0</v>
      </c>
      <c r="N111" s="184"/>
      <c r="O111" s="184"/>
      <c r="P111" s="186"/>
      <c r="Q111" s="184"/>
      <c r="R111" s="184"/>
      <c r="S111" s="186">
        <f>ROUND((SUM(S77:S110))/3,2)</f>
        <v>184.82</v>
      </c>
      <c r="T111" s="184"/>
      <c r="U111" s="184"/>
      <c r="V111" s="193">
        <f>ROUND((SUM(V77:V110))/3,2)</f>
        <v>0</v>
      </c>
      <c r="W111" s="52"/>
      <c r="Z111">
        <f>(SUM(Z77:Z110))</f>
        <v>0</v>
      </c>
    </row>
  </sheetData>
  <mergeCells count="78">
    <mergeCell ref="B9:H9"/>
    <mergeCell ref="B1:C1"/>
    <mergeCell ref="E1:F1"/>
    <mergeCell ref="B2:V2"/>
    <mergeCell ref="B3:V3"/>
    <mergeCell ref="B7:H7"/>
    <mergeCell ref="H1:I1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6:H26"/>
    <mergeCell ref="F27:H27"/>
    <mergeCell ref="F28:G28"/>
    <mergeCell ref="F29:G29"/>
    <mergeCell ref="F30:G3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D89:E89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F31:G31"/>
    <mergeCell ref="B70:E70"/>
    <mergeCell ref="B69:E69"/>
    <mergeCell ref="D102:E102"/>
    <mergeCell ref="D90:E90"/>
    <mergeCell ref="D91:E91"/>
    <mergeCell ref="D92:E92"/>
    <mergeCell ref="D93:E93"/>
    <mergeCell ref="D95:E95"/>
    <mergeCell ref="D96:E96"/>
    <mergeCell ref="D97:E97"/>
    <mergeCell ref="D98:E98"/>
    <mergeCell ref="D99:E99"/>
    <mergeCell ref="D100:E100"/>
    <mergeCell ref="D101:E101"/>
    <mergeCell ref="D111:E111"/>
    <mergeCell ref="D103:E103"/>
    <mergeCell ref="D104:E104"/>
    <mergeCell ref="D106:E106"/>
    <mergeCell ref="D107:E107"/>
    <mergeCell ref="D108:E108"/>
    <mergeCell ref="D110:E110"/>
  </mergeCells>
  <hyperlinks>
    <hyperlink ref="B1:C1" location="A2:A2" tooltip="Klikni na prechod ku Kryciemu listu..." display="Krycí list rozpočtu" xr:uid="{5884B657-ACEC-4325-82B9-2DD44AFCE679}"/>
    <hyperlink ref="E1:F1" location="A54:A54" tooltip="Klikni na prechod ku rekapitulácii..." display="Rekapitulácia rozpočtu" xr:uid="{18DD12DD-6200-403B-92B1-332EBC283B1E}"/>
    <hyperlink ref="H1:I1" location="B76:B76" tooltip="Klikni na prechod ku Rozpočet..." display="Rozpočet" xr:uid="{B5392E0F-6CBB-4DCE-91B1-C8C9F8A7541D}"/>
  </hyperlink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DOBUDOVANIE ZÁKLADNEJ TECHNICKEJ INFRAŠTRUKTÚRY V OBCI BYSTRÉ / Ul. Zemplíinská, Školská - Nový chodník pre peších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5</vt:i4>
      </vt:variant>
    </vt:vector>
  </HeadingPairs>
  <TitlesOfParts>
    <vt:vector size="12" baseType="lpstr">
      <vt:lpstr>Rekapitulácia</vt:lpstr>
      <vt:lpstr>Krycí list stavby</vt:lpstr>
      <vt:lpstr>SO 15250</vt:lpstr>
      <vt:lpstr>SO 15251</vt:lpstr>
      <vt:lpstr>SO 15253</vt:lpstr>
      <vt:lpstr>SO 15254</vt:lpstr>
      <vt:lpstr>SO 15256</vt:lpstr>
      <vt:lpstr>'SO 15250'!Oblasť_tlače</vt:lpstr>
      <vt:lpstr>'SO 15251'!Oblasť_tlače</vt:lpstr>
      <vt:lpstr>'SO 15253'!Oblasť_tlače</vt:lpstr>
      <vt:lpstr>'SO 15254'!Oblasť_tlače</vt:lpstr>
      <vt:lpstr>'SO 15256'!Oblasť_tlače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2021-03-11T19:08:18Z</dcterms:created>
  <dcterms:modified xsi:type="dcterms:W3CDTF">2021-03-11T19:22:44Z</dcterms:modified>
</cp:coreProperties>
</file>