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0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<sst xmlns="http://schemas.openxmlformats.org/spreadsheetml/2006/main" count="1574" uniqueCount="777">
  <si>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</si>
  <si>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</si>
  <si>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</si>
  <si>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</si>
  <si>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</si>
  <si>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</si>
  <si>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</si>
  <si>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</si>
  <si>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</si>
  <si>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</si>
  <si>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</si>
  <si>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</si>
  <si>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JKSO: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</si>
  <si>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</si>
  <si>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</si>
  <si>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</si>
  <si>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</si>
  <si>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</si>
  <si>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</si>
  <si>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</si>
  <si>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</si>
  <si>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</si>
  <si>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</si>
  <si>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</si>
  <si>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</si>
  <si>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</si>
  <si>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</si>
  <si>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</si>
  <si>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</si>
  <si>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</si>
  <si>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</si>
  <si>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</si>
  <si>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</si>
  <si>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</si>
  <si>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</si>
  <si>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</si>
  <si>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</si>
  <si>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</si>
  <si>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</si>
  <si>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</si>
  <si>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</si>
  <si>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</si>
  <si>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</si>
  <si>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</si>
  <si>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</si>
  <si>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</si>
  <si>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</si>
  <si>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</si>
  <si>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</si>
  <si>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</si>
  <si>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</si>
  <si>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</si>
  <si>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</si>
  <si>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</si>
  <si>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</si>
  <si>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</si>
  <si>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</si>
  <si>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</si>
  <si>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</si>
  <si>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Rekapitulácia rozpočtu v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</si>
  <si>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</si>
  <si>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</si>
  <si>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</si>
  <si>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</si>
  <si>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</si>
  <si>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</si>
  <si>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</si>
  <si>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</si>
  <si>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</si>
  <si>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</si>
  <si>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</si>
  <si>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</si>
  <si>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</si>
  <si>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</si>
  <si>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</si>
  <si>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</si>
  <si>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</si>
  <si>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</si>
  <si>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</si>
  <si>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</si>
  <si>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</si>
  <si>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</si>
  <si>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</si>
  <si>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</si>
  <si>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</si>
  <si>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</si>
  <si>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</si>
  <si>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</si>
  <si>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</si>
  <si>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</si>
  <si>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</si>
  <si>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</si>
  <si>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</si>
  <si>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</si>
  <si>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</si>
  <si>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</si>
  <si>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</si>
  <si>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</si>
  <si>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</si>
  <si>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</si>
  <si>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</si>
  <si>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</si>
  <si>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</si>
  <si>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</si>
  <si>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</si>
  <si>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Stredná odborná škola v Źarnovici </t>
  </si>
  <si>
    <t xml:space="preserve">Dodávateľ: Neurčený -stavebno montážna firma bude vybratá neskôr </t>
  </si>
  <si>
    <t>Výmeny stúpacích,ležatých rozvodov splaškovej kanal.rozvodov vody studenej,TUV ,zmeny sociál.zariade</t>
  </si>
  <si>
    <t>Objekt : SO 01 internát</t>
  </si>
  <si>
    <t>2.NP vybúranie priečok,podlah.vrstiev,keram.obkladov, odstrán.zariad,predmetov,/nové konštrukcie.</t>
  </si>
  <si>
    <t>Ceny</t>
  </si>
  <si>
    <t xml:space="preserve"> Výmeny stúpacích,ležatých rozvodov splaškovej kanal.rozvodov vody studenej,TUV ,zmeny sociál.zariade</t>
  </si>
  <si>
    <t>Rekonštrukcia,Internát SOŚ Źarnovic</t>
  </si>
  <si>
    <t xml:space="preserve"> Objekt : SO 01 internát</t>
  </si>
  <si>
    <t xml:space="preserve"> 2.NP vybúranie priečok,podlah.vrstiev,keram.obkladov, odstrán.zariad,predmetov,/nové konštrukcie.</t>
  </si>
  <si>
    <t xml:space="preserve">Stredná odborná škola v Źarnovici </t>
  </si>
  <si>
    <t/>
  </si>
  <si>
    <t>Źarnovica</t>
  </si>
  <si>
    <t xml:space="preserve">Neurčený -stavebno montážna firma bude vybratá neskôr </t>
  </si>
  <si>
    <t>Źiar nad Hronom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</si>
  <si>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</si>
  <si>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</si>
  <si>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</si>
  <si>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</si>
  <si>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</si>
  <si>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</si>
  <si>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</si>
  <si>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</si>
  <si>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</si>
  <si>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</si>
  <si>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</si>
  <si>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</si>
  <si>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3 - ZVISLÉ A KOMPLETNÉ KONŠTRUKCIE</t>
  </si>
  <si>
    <t xml:space="preserve">       </t>
  </si>
  <si>
    <t>012</t>
  </si>
  <si>
    <t xml:space="preserve">31712-1101   </t>
  </si>
  <si>
    <t>Montáž prefabrik. prekladov pre svetlosť otvoru do 105 cm</t>
  </si>
  <si>
    <t>kus</t>
  </si>
  <si>
    <t xml:space="preserve">                    </t>
  </si>
  <si>
    <t>011</t>
  </si>
  <si>
    <t xml:space="preserve">41135-4171   </t>
  </si>
  <si>
    <t>Podperná konštr. prekladov pre zaťaženie do 5 kPa zhotovenie</t>
  </si>
  <si>
    <t>m2</t>
  </si>
  <si>
    <t>1,050*0,100*6,0 =   0,630</t>
  </si>
  <si>
    <t xml:space="preserve">41135-4172   </t>
  </si>
  <si>
    <t>Podperná konštr. prekladov pre zaťaženie do 5 kPa odstránenie</t>
  </si>
  <si>
    <t>0,630 =   0,630</t>
  </si>
  <si>
    <t>MAT</t>
  </si>
  <si>
    <t xml:space="preserve">595 3A0161   </t>
  </si>
  <si>
    <t>Preklad Porfix samonosný 1000x250x100mm</t>
  </si>
  <si>
    <t>dvere do WC</t>
  </si>
  <si>
    <t>321</t>
  </si>
  <si>
    <t xml:space="preserve">31691-1111r  </t>
  </si>
  <si>
    <t>Kotvenie murivovej spojky YTONG rozm.150/150 mm do ložnej škáry v priečk.murive</t>
  </si>
  <si>
    <t>včetne navrtania otvoru pre ukotvenie spojky do panelu</t>
  </si>
  <si>
    <t xml:space="preserve">548 722100   </t>
  </si>
  <si>
    <t>Murivová spojka YTONG oceľová lisovaná 150/150mm</t>
  </si>
  <si>
    <t>8,00+8,00 =   16,000</t>
  </si>
  <si>
    <t>ukotvenie priečkového muriva o murivo,ukotvenie preič.muriva o stojku obvod.haly</t>
  </si>
  <si>
    <t xml:space="preserve">3 - ZVISLÉ A KOMPLETNÉ KONŠTRUKCIE  spolu: </t>
  </si>
  <si>
    <t>4 - VODOROVNÉ KONŠTRUKCIE</t>
  </si>
  <si>
    <t xml:space="preserve">34225-5000   </t>
  </si>
  <si>
    <t>Priečky z tvárnic pórobetónových YPOR P3-580 hr. 75 mm</t>
  </si>
  <si>
    <t>(1,40*2,70+2,50*2,70+2,0*2,27-0,6*1,97*2,0+2,80*2,70+1,75*2,70-0,6*1,97*2)*1,07 =   24,211</t>
  </si>
  <si>
    <t>.</t>
  </si>
  <si>
    <t xml:space="preserve">34225-5001   </t>
  </si>
  <si>
    <t>Priečky z tvárnic pórobetónových YPOR P3-580 hr. 100 mm</t>
  </si>
  <si>
    <t>(2,120*3,70-0,60*1,97*2,0)*1,06 =   5,809</t>
  </si>
  <si>
    <t>0,80*0,20*2,00 =   0,320</t>
  </si>
  <si>
    <t xml:space="preserve">4 - VODOROVNÉ KONŠTRUKCIE  spolu: </t>
  </si>
  <si>
    <t>6 - ÚPRAVY POVRCHOV, PODLAHY, VÝPLNE</t>
  </si>
  <si>
    <t xml:space="preserve">313 268000   </t>
  </si>
  <si>
    <t>Rohová lišta pre interiér. omietky so sietkou</t>
  </si>
  <si>
    <t>m</t>
  </si>
  <si>
    <t>(2,85*8,00+2,20*8,0)*1,06 =   42,824</t>
  </si>
  <si>
    <t>(4,80*4,00+1,20*8,0)*1,06 =   30,528</t>
  </si>
  <si>
    <t xml:space="preserve">61140-42731  </t>
  </si>
  <si>
    <t>Stierka stien vyrovnávacia BAUMIT strojne miešaná, nanášaná ručne hr.3 mm</t>
  </si>
  <si>
    <t>33,350 =   33,350</t>
  </si>
  <si>
    <t xml:space="preserve">61140-5223,1 </t>
  </si>
  <si>
    <t>Vloženie rohovej lišty so sieťkou</t>
  </si>
  <si>
    <t>27,24 =   27,240</t>
  </si>
  <si>
    <t>vnútorná rohová hrana dverí</t>
  </si>
  <si>
    <t xml:space="preserve">61148-1111,1 </t>
  </si>
  <si>
    <t>Potiahnutie ostenia otvorov vypnutím výstužnej mriežky</t>
  </si>
  <si>
    <t>1,50*0,18*2,0+1,55*0,18+(1,50*0,18*6,0+2,38*0,18*3,0) =   3,724</t>
  </si>
  <si>
    <t xml:space="preserve">61148-1112.  </t>
  </si>
  <si>
    <t>Potiahnutie vnút. stien do sklotextilnej mriežky do lepivej malty</t>
  </si>
  <si>
    <t>(38,93*1,13) =   43,991</t>
  </si>
  <si>
    <t>014</t>
  </si>
  <si>
    <t xml:space="preserve">61246-2515   </t>
  </si>
  <si>
    <t>Penetračný náter Baumit-regulátor</t>
  </si>
  <si>
    <t>38,930 =   38,930</t>
  </si>
  <si>
    <t xml:space="preserve">61247-4101   </t>
  </si>
  <si>
    <t>Omietka vnút. stien zo suchých zmesí hladká Baumit</t>
  </si>
  <si>
    <t>*    Cena určená na podklad: Pálené tehly a bloky, betónové tvarovky z ľahčeného alebo klasického kameniva</t>
  </si>
  <si>
    <t>*    Cena nezahŕňa Baumit prednástrek (Vorsprizer) !</t>
  </si>
  <si>
    <t xml:space="preserve">61247-5312   </t>
  </si>
  <si>
    <t>Vnút. hydroizol. stierka Vandex BB.75 na tesnenie proti vlhk. hr. 1,5mm</t>
  </si>
  <si>
    <t>1,50*1,20*2 =   3,600</t>
  </si>
  <si>
    <t>ochrana steny okolo umývadla -2ks</t>
  </si>
  <si>
    <t>*    Cena je bez prípravy (zdrsnenia starých podkladov) podkladov, bez podkladných cementových omietok</t>
  </si>
  <si>
    <t xml:space="preserve">61247-6331   </t>
  </si>
  <si>
    <t>Omietka vnút. stien sanačná vyrovnávacia jadrová SAKRET ASP hr.10 mm</t>
  </si>
  <si>
    <t>2,95*0,40 =   1,180</t>
  </si>
  <si>
    <t>oprava poškodeného nadpražia okien</t>
  </si>
  <si>
    <t xml:space="preserve">62460-1010   </t>
  </si>
  <si>
    <t>Tmelenie škár 5 x 3 mm tmelom akrylátovým Ceresit CS-biely</t>
  </si>
  <si>
    <t>predbežná výmera,neskor bude upresnená v priebehu prác</t>
  </si>
  <si>
    <t xml:space="preserve">63243-3341   </t>
  </si>
  <si>
    <t>Poter betónový samonivelizačný hr. do 40 mm tr. C25/30</t>
  </si>
  <si>
    <t>7,90*2,85 =   22,515</t>
  </si>
  <si>
    <t xml:space="preserve">246 1H0306   </t>
  </si>
  <si>
    <t>Hmota samonivelizačná betónová interiér.podlahová bal.25kg hr.1mm</t>
  </si>
  <si>
    <t>kg</t>
  </si>
  <si>
    <t>81,392 =   81,392</t>
  </si>
  <si>
    <t>1,5kg/m2 hr.1mm</t>
  </si>
  <si>
    <t xml:space="preserve">63243-5111   </t>
  </si>
  <si>
    <t>Penetrácia podkladu Nibogrund G16 pod samonivelizačnú stierku - podlaha</t>
  </si>
  <si>
    <t>18,070 =   18,070</t>
  </si>
  <si>
    <t xml:space="preserve">63243-5112.1 </t>
  </si>
  <si>
    <t>Samonivelizačná stierka Niboplan U hr. 5 mm pre admin. budovy</t>
  </si>
  <si>
    <t>18,200 =   18,200</t>
  </si>
  <si>
    <t xml:space="preserve">63243-5115   </t>
  </si>
  <si>
    <t>Penetrácia po otlčení - základný náter na nesiakavé podklady</t>
  </si>
  <si>
    <t>18,000 =   18,000</t>
  </si>
  <si>
    <t>penetrácia hlbková stien</t>
  </si>
  <si>
    <t>*    mimoriadne priľnavý základný náter na nesiakavé podklady (dlažba, terazzo, kameň...)</t>
  </si>
  <si>
    <t xml:space="preserve">63243-5116.1 </t>
  </si>
  <si>
    <t>Epoxidový náter podlahy Polycol 225 -penetrácia podkladová -základný náter spojovací</t>
  </si>
  <si>
    <t>19,575 =   19,575</t>
  </si>
  <si>
    <t xml:space="preserve">63245-7504   </t>
  </si>
  <si>
    <t>Poter na balkóny Weber Terranova s polypropylénovými vláknami, hr. 30 - 40 mm</t>
  </si>
  <si>
    <t xml:space="preserve">6 - ÚPRAVY POVRCHOV, PODLAHY, VÝPLNE  spolu: </t>
  </si>
  <si>
    <t>9 - OSTATNÉ KONŠTRUKCIE A PRÁCE</t>
  </si>
  <si>
    <t>003</t>
  </si>
  <si>
    <t xml:space="preserve">94195-5002   </t>
  </si>
  <si>
    <t>Lešenie ľahké prac. pomocné výš. podlahy do 1,9 m</t>
  </si>
  <si>
    <t>5,8*2,00 =   11,600</t>
  </si>
  <si>
    <t xml:space="preserve">95290-1111   </t>
  </si>
  <si>
    <t>Vyčistenie budov byt. alebo občian. výstavby pri výške podlažia do 4 m</t>
  </si>
  <si>
    <t>19,500*3,0 =   58,500</t>
  </si>
  <si>
    <t>viacnásobné vyčistenir podláh</t>
  </si>
  <si>
    <t xml:space="preserve">95290-1111.1 </t>
  </si>
  <si>
    <t>Zakrývanie podláh budov foliou proti zašpineniu pri výške podlažia do 4 m</t>
  </si>
  <si>
    <t>73,500 =   73,500</t>
  </si>
  <si>
    <t>pred ometkami stropov a stien:</t>
  </si>
  <si>
    <t>013</t>
  </si>
  <si>
    <t xml:space="preserve">96203-1133   </t>
  </si>
  <si>
    <t>Búranie priečok z tehál MV, MVC hr. do 15 cm, plocha nad 4 m2</t>
  </si>
  <si>
    <t>1,390*2,22+2,950*2,22-0,60*1,97 =   8,453</t>
  </si>
  <si>
    <t xml:space="preserve">96502-4121   </t>
  </si>
  <si>
    <t>Búranie keramického soklíka v.100 mm</t>
  </si>
  <si>
    <t>(6,70+2,10) =   8,800</t>
  </si>
  <si>
    <t xml:space="preserve">96503-21311  </t>
  </si>
  <si>
    <t>Búranie dlažieb keramických 150x150  uložených do malty</t>
  </si>
  <si>
    <t>4,70*2,70+2,70*1,70 =   17,280</t>
  </si>
  <si>
    <t xml:space="preserve">96504-3441   </t>
  </si>
  <si>
    <t>Búranie bet. podkladu s poterom hr. do 15 cm nad 4 m2</t>
  </si>
  <si>
    <t>m3</t>
  </si>
  <si>
    <t>17,280 =   17,280</t>
  </si>
  <si>
    <t xml:space="preserve">96605-3121.  </t>
  </si>
  <si>
    <t>Vybúranie vpuste podlahy DN 80</t>
  </si>
  <si>
    <t xml:space="preserve">64294-2111   </t>
  </si>
  <si>
    <t>Osadenie dverných zárubní alebo rámov oceľových do 2,5 m2</t>
  </si>
  <si>
    <t>7,00 =   7,000</t>
  </si>
  <si>
    <t xml:space="preserve">96807-2455   </t>
  </si>
  <si>
    <t>Vybúranie kov. dverných zárubní do 2 m2</t>
  </si>
  <si>
    <t>2,00 +2,00 =   4,000</t>
  </si>
  <si>
    <t>miestn.č.0.12+0.14</t>
  </si>
  <si>
    <t>253</t>
  </si>
  <si>
    <t xml:space="preserve">97205-1112   </t>
  </si>
  <si>
    <t>Búranie otv. BZ strop. pl. do 01m2 hĺ. 40cm</t>
  </si>
  <si>
    <t xml:space="preserve">97408-2832.  </t>
  </si>
  <si>
    <t>Vysek. rýhy  vedenia vodovod.potrubia  š. do 7 cm v stene</t>
  </si>
  <si>
    <t>12,50+0,650*5,0 =   15,750</t>
  </si>
  <si>
    <t xml:space="preserve">97802-32611  </t>
  </si>
  <si>
    <t>Oškrabanie zašpinených omietok</t>
  </si>
  <si>
    <t xml:space="preserve">97805-9531   </t>
  </si>
  <si>
    <t>Vybúranie obkladov vnút. z obkladačiek plochy nad 2 m2</t>
  </si>
  <si>
    <t>1,60*1,70*2,06+1,80*1,70*4,0+0,70*1,70 =   19,033</t>
  </si>
  <si>
    <t>002</t>
  </si>
  <si>
    <t xml:space="preserve">97901-7112   </t>
  </si>
  <si>
    <t>Zvislé prem. vybúr. hmôt k miestu nakládky nosením do 3,5 m</t>
  </si>
  <si>
    <t>t</t>
  </si>
  <si>
    <t>2,490 =   2,490</t>
  </si>
  <si>
    <t>221</t>
  </si>
  <si>
    <t xml:space="preserve">97908-4219   </t>
  </si>
  <si>
    <t>Príplatok za každých ďalších 5 km vybúr. hmôt nad 5 km</t>
  </si>
  <si>
    <t>1,107*5,00 =   5,535</t>
  </si>
  <si>
    <t>383</t>
  </si>
  <si>
    <t xml:space="preserve">03597-8111   </t>
  </si>
  <si>
    <t>Odvoz sute na skládku do 1 km</t>
  </si>
  <si>
    <t xml:space="preserve">03597-8121   </t>
  </si>
  <si>
    <t>Odvoz sute na skládku za každý ďalší 1 km</t>
  </si>
  <si>
    <t>2,49*10,00 =   24,900</t>
  </si>
  <si>
    <t xml:space="preserve">03597-9111   </t>
  </si>
  <si>
    <t>Vnútrostavenisková doprava sute do 10 m</t>
  </si>
  <si>
    <t xml:space="preserve">03597-9121   </t>
  </si>
  <si>
    <t>Vnútrostavenisková doprava sute za každých ďalších 5 m</t>
  </si>
  <si>
    <t xml:space="preserve">97908-7213   </t>
  </si>
  <si>
    <t>Nakladanie vybúraných hmôt na dopravný prostriedok</t>
  </si>
  <si>
    <t>váha 1m2 obkladu = 21,0 kg,váha 1m2 dlažby= 23,0kg,váha cemen.ložka obkladu 16,5</t>
  </si>
  <si>
    <t>47,55*0,021+16,30*0,023+51,45*0,016+16,30*0,018 =   2,490</t>
  </si>
  <si>
    <t>;</t>
  </si>
  <si>
    <t xml:space="preserve">97913-1409   </t>
  </si>
  <si>
    <t>Poplatok za ulož.a znešk.staveb.sute na vymedzených skládkach "O"-ostatný odpad</t>
  </si>
  <si>
    <t>*    Položky nahradené skupinami  položiek :</t>
  </si>
  <si>
    <t>*    9951 Uskladnenie stavebných odpadov,</t>
  </si>
  <si>
    <t>*    9952 Recyklácia stavebných odpadov,</t>
  </si>
  <si>
    <t>*    9953 Dekontaminácia stavebných odpadov (obsahujúcich nebezpečné látky),</t>
  </si>
  <si>
    <t>*    9954 Zneškodnenie odpadov neznečistených škodlivinami,</t>
  </si>
  <si>
    <t>*    9955 Zneškodnenie nebezpečných odpadov.</t>
  </si>
  <si>
    <t xml:space="preserve">95290-1114   </t>
  </si>
  <si>
    <t>Vyčistenie budov byt. alebo občian. výstavby pri výške podlaž. nad 4 m</t>
  </si>
  <si>
    <t>19,95*2,00 =   39,900</t>
  </si>
  <si>
    <t xml:space="preserve">99801-1001   </t>
  </si>
  <si>
    <t>Presun hmôt pre budovy murované výšky do 6 m</t>
  </si>
  <si>
    <t>1,394*2,25 =   3,137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</si>
  <si>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</si>
  <si>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</si>
  <si>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</si>
  <si>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</si>
  <si>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</si>
  <si>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 xml:space="preserve">72110-0902.  </t>
  </si>
  <si>
    <t>Vyčistenie hrdla odpad. potrubia DN do 100 /napojenie vpuste odpadovej/</t>
  </si>
  <si>
    <t xml:space="preserve">72114-0806   </t>
  </si>
  <si>
    <t>Demontáž potrubia z liatinových rúr DN do 200/stúpacieho potrubia/</t>
  </si>
  <si>
    <t>2,70+0,30 =   3,000</t>
  </si>
  <si>
    <t>zvslé potrubie,v strope</t>
  </si>
  <si>
    <t xml:space="preserve">72117-0972r  </t>
  </si>
  <si>
    <t>Opr. PVC potrubia, dopojenie rúr D 63 k ležatému rozvodu z liatiny D110</t>
  </si>
  <si>
    <t>vypílenie otvoru v liatin.potrubí dlžky 700mm,,vloženie PVC potrubia DN110</t>
  </si>
  <si>
    <t>vyhotovenie presuvky a odbočky PVC DN65</t>
  </si>
  <si>
    <t>6,000 =   6,000</t>
  </si>
  <si>
    <t xml:space="preserve">72122-3416   </t>
  </si>
  <si>
    <t>Zápachové uzávery nerezové podlahové monáž DN 50/75</t>
  </si>
  <si>
    <t>miestnost m.č.1.29 sklad ,miestnost m.č.1.28 upratovačka</t>
  </si>
  <si>
    <t xml:space="preserve">72117-1106   </t>
  </si>
  <si>
    <t>Potrubie kanal. z PVC-U rúr hrdlových odpadné D 63x1,8</t>
  </si>
  <si>
    <t>8,400*1,04 =   8,736</t>
  </si>
  <si>
    <t xml:space="preserve">72117-5315   </t>
  </si>
  <si>
    <t>Potrubie z rúr REHAU RAUPIANO Plus odpadné zavesené DN 125</t>
  </si>
  <si>
    <t>16,240 =   16,240</t>
  </si>
  <si>
    <t xml:space="preserve">72117-5317   </t>
  </si>
  <si>
    <t>Potrubie z rúr REHAU RAUPIANO Plus odpadné zavesené DN 160</t>
  </si>
  <si>
    <t>5,80 =   5,800</t>
  </si>
  <si>
    <t xml:space="preserve">72117-8116   </t>
  </si>
  <si>
    <t>Montáž odpadného potrubia PP-HT systém vodorovného DN 125</t>
  </si>
  <si>
    <t xml:space="preserve">72117-8226   </t>
  </si>
  <si>
    <t>Montáž kolena potrubia PP-HT systém DN 125</t>
  </si>
  <si>
    <t xml:space="preserve">72121-08171  </t>
  </si>
  <si>
    <t>Demontáž vpustov podlahových DN 70</t>
  </si>
  <si>
    <t xml:space="preserve">552 437460   </t>
  </si>
  <si>
    <t>Vpust podlahová bočná DN 110 s mriežkou 150/150 mm napojenie na klasické hrdlové potrubie stesnením</t>
  </si>
  <si>
    <t xml:space="preserve">72121-1514   </t>
  </si>
  <si>
    <t>Montáž podlahového vpustu s vodorovným odtokom z PVC DN 110</t>
  </si>
  <si>
    <t xml:space="preserve">72122-0801   </t>
  </si>
  <si>
    <t>Demontáž zápachových uzáverov DN 70</t>
  </si>
  <si>
    <t xml:space="preserve">72122-6212   </t>
  </si>
  <si>
    <t>Zápachová uzávierka pisoárová DN 40</t>
  </si>
  <si>
    <t xml:space="preserve">72129-0111   </t>
  </si>
  <si>
    <t>Skúška tesnosti kanalizácie vodou do DN 125</t>
  </si>
  <si>
    <t>160,000 =   160,000</t>
  </si>
  <si>
    <t xml:space="preserve">72130-9101   </t>
  </si>
  <si>
    <t>Pomocné práce -sekacie -kanalizácia vnútorná</t>
  </si>
  <si>
    <t>2,500 =   2,500</t>
  </si>
  <si>
    <t xml:space="preserve">552 001500   </t>
  </si>
  <si>
    <t>Ostatný drobný inštalačný materiál pre vnútornú kanalizáciu</t>
  </si>
  <si>
    <t>súb.</t>
  </si>
  <si>
    <t>lepidlo,rozperky,</t>
  </si>
  <si>
    <t>1,000 =   1,000</t>
  </si>
  <si>
    <t xml:space="preserve">72190-0002   </t>
  </si>
  <si>
    <t>Pripojenie na jestvujúci rozvod kanalizácie</t>
  </si>
  <si>
    <t xml:space="preserve">99872-1102   </t>
  </si>
  <si>
    <t>Presun hmôt pre vnút. kanalizáciu v objektoch výšky do 12 m</t>
  </si>
  <si>
    <t xml:space="preserve">721 - Vnútorná kanalizácia  spolu: </t>
  </si>
  <si>
    <t>722 - Vnútorný vodovod</t>
  </si>
  <si>
    <t xml:space="preserve">72213-0801   </t>
  </si>
  <si>
    <t>Demontáž potrubia z oceľ. rúrok závitových DN do 25</t>
  </si>
  <si>
    <t>3,90*2,00 =   7,800</t>
  </si>
  <si>
    <t xml:space="preserve">72213-0831   </t>
  </si>
  <si>
    <t>Demontáž nástenky</t>
  </si>
  <si>
    <t xml:space="preserve">286 3D6901   </t>
  </si>
  <si>
    <t>Spona upevňovacia ADC 16/20 - 27.85.016</t>
  </si>
  <si>
    <t>* balenie - 100 ks</t>
  </si>
  <si>
    <t xml:space="preserve">72217-3911   </t>
  </si>
  <si>
    <t>Montáž potrubia plastového spoje zvar polyfúzia D do 16 mm</t>
  </si>
  <si>
    <t xml:space="preserve">72217-3913   </t>
  </si>
  <si>
    <t>Montáž potrubia plastového spoje zvar polyfúzia D do 25 mm</t>
  </si>
  <si>
    <t xml:space="preserve">72218-2111   </t>
  </si>
  <si>
    <t>Ochrana potrubia izoláciou Mirelon DN 20</t>
  </si>
  <si>
    <t>4,250 =   4,250</t>
  </si>
  <si>
    <t xml:space="preserve">72218-2112   </t>
  </si>
  <si>
    <t>Ochrana potrubia izoláciou Mirelon DN 22</t>
  </si>
  <si>
    <t>4,300 =   4,300</t>
  </si>
  <si>
    <t xml:space="preserve">72219-0901   </t>
  </si>
  <si>
    <t>Opr. uzatvorenie alebo otvorenie vodov. potrubia</t>
  </si>
  <si>
    <t xml:space="preserve">72222-0151   </t>
  </si>
  <si>
    <t>Nástenka závitová plastová PPR PN 20 DN 16 x G 1/2</t>
  </si>
  <si>
    <t xml:space="preserve">72222-0211   </t>
  </si>
  <si>
    <t>Koleno prechodové 90° PPR PN 20 D 20 x G 1/2 s kovovým vnútorným závitom</t>
  </si>
  <si>
    <t>2,00+2,00 =   4,000</t>
  </si>
  <si>
    <t xml:space="preserve">72222-0851   </t>
  </si>
  <si>
    <t>Demontáž armatúr vodov. s 1 závitom G do 3/4</t>
  </si>
  <si>
    <t xml:space="preserve">72222-0853,  </t>
  </si>
  <si>
    <t>Demontáž baterie vodov. 3/4 " včetne odstránenia vývodu</t>
  </si>
  <si>
    <t>2,00+2,000 =   4,000</t>
  </si>
  <si>
    <t xml:space="preserve">72222-0996,  </t>
  </si>
  <si>
    <t>Zaslepenie otvoru po demontáži baterie 3/4 "</t>
  </si>
  <si>
    <t xml:space="preserve">72222-1118   </t>
  </si>
  <si>
    <t>Armat. vodov. s 1 závitom, ventil výtokový K1D G 3/4</t>
  </si>
  <si>
    <t>súbor</t>
  </si>
  <si>
    <t xml:space="preserve">72222-9102   </t>
  </si>
  <si>
    <t>Montáž vodov. armatúr ostatných s 1 závitom G 3/4</t>
  </si>
  <si>
    <t>6,00+6,00 =   12,000</t>
  </si>
  <si>
    <t xml:space="preserve">72582-9203   </t>
  </si>
  <si>
    <t>Montáž batérií umýv. a drez. ostatných typov nást. termost.</t>
  </si>
  <si>
    <t xml:space="preserve">551 B02010   </t>
  </si>
  <si>
    <t>Batéria pre umývadlo typ PL 21 - chróm</t>
  </si>
  <si>
    <t>POLAR, A - rozteč 100 mm, B - rozteč 150 mm</t>
  </si>
  <si>
    <t xml:space="preserve">551 J00102   </t>
  </si>
  <si>
    <t>Hadica Flexi - 1/2" (14x20) 1/2" (14x20) - 25102199</t>
  </si>
  <si>
    <t>4,00+4,00 =   8,000</t>
  </si>
  <si>
    <t xml:space="preserve">72299-9904   </t>
  </si>
  <si>
    <t>Vnútorný vodovod HZS T4</t>
  </si>
  <si>
    <t>hod</t>
  </si>
  <si>
    <t xml:space="preserve">99872-2102   </t>
  </si>
  <si>
    <t>Presun hmôt pre vnút. vodovod v objektoch výšky do 12 m</t>
  </si>
  <si>
    <t xml:space="preserve">722 - Vnútorný vodovod  spolu: </t>
  </si>
  <si>
    <t>725 - Zariaďovacie predmety</t>
  </si>
  <si>
    <t xml:space="preserve">72511-0611   </t>
  </si>
  <si>
    <t>Demontáž záchoda splachovacieho s nádržou alebo s tlakovým splachovačom na ďalšie použitie</t>
  </si>
  <si>
    <t>4,00 =   4,000</t>
  </si>
  <si>
    <t xml:space="preserve">72513-0812   </t>
  </si>
  <si>
    <t>Demontáž pisoárového stánia s nádržkou 2 dielne</t>
  </si>
  <si>
    <t xml:space="preserve">72521-0611   </t>
  </si>
  <si>
    <t>Demontáž umývadiel alebo umývadielok bez výtokovej armatúry na ďalšie použitie</t>
  </si>
  <si>
    <t>2,000+2,000 =   4,000</t>
  </si>
  <si>
    <t xml:space="preserve">72511-9305   </t>
  </si>
  <si>
    <t>Montáž záchodovým mís kombinovaných</t>
  </si>
  <si>
    <t>včetne dodania harmoniky</t>
  </si>
  <si>
    <t xml:space="preserve">642 3E1011   </t>
  </si>
  <si>
    <t>Misa kombinačná LYRA 2427.6, biela</t>
  </si>
  <si>
    <t xml:space="preserve">72511-9309   </t>
  </si>
  <si>
    <t>Príplatok za použitie silikónového tmelu 0,30 kg/kus</t>
  </si>
  <si>
    <t xml:space="preserve">642 5C0201   </t>
  </si>
  <si>
    <t>Urinál odsávací GOLEM 4306.0, biela</t>
  </si>
  <si>
    <t xml:space="preserve">642 5C9002   </t>
  </si>
  <si>
    <t>Sifón plastový k urinálu GOLEM - 9200.3</t>
  </si>
  <si>
    <t xml:space="preserve">642 5C9005   </t>
  </si>
  <si>
    <t>Skrutka upevňovacia k urinálu GOLEM 9034.9.000</t>
  </si>
  <si>
    <t xml:space="preserve">642 5D0203   </t>
  </si>
  <si>
    <t>Splachovač ALCAPLAST pisoarový so senzorom ASP 4GK1</t>
  </si>
  <si>
    <t xml:space="preserve">642 5D9001   </t>
  </si>
  <si>
    <t>Rám montážny pre pisoár so zenzorom ALCAPLAST A10775-1200</t>
  </si>
  <si>
    <t xml:space="preserve">72513-9101   </t>
  </si>
  <si>
    <t>Montáž ostatných typov pisoár. stánia z biel.keram(ditur.) bez splach nádrže</t>
  </si>
  <si>
    <t xml:space="preserve">72513-9102   </t>
  </si>
  <si>
    <t>Príplatok za použitie silikónového tmelu 0,6 kg/kus</t>
  </si>
  <si>
    <t xml:space="preserve">72521-2200   </t>
  </si>
  <si>
    <t>Umývadlo z diturvitu so zápach. uzáv. štandardná kvalita</t>
  </si>
  <si>
    <t xml:space="preserve">72581-9402   </t>
  </si>
  <si>
    <t>Montáž ventilov rohových G 1/2</t>
  </si>
  <si>
    <t xml:space="preserve">72582-9201   </t>
  </si>
  <si>
    <t>Montáž batérií umýv. a drez. ostatných typov nást. chromov.</t>
  </si>
  <si>
    <t xml:space="preserve">72586-9101   </t>
  </si>
  <si>
    <t>Montáž zápach. uzávierok umývadlových D 40</t>
  </si>
  <si>
    <t xml:space="preserve">551 B64020   </t>
  </si>
  <si>
    <t>Sifón umývadlový typ 1321 - biela</t>
  </si>
  <si>
    <t>Príslušenstvo</t>
  </si>
  <si>
    <t xml:space="preserve">551 H14101   </t>
  </si>
  <si>
    <t>Ventil rohový ADLON G 1/2"x1/2" Chróm - 518430520 pre WC</t>
  </si>
  <si>
    <t>4,000 =   4,000</t>
  </si>
  <si>
    <t xml:space="preserve">99872-5102   </t>
  </si>
  <si>
    <t>Presun hmôt pre zariaď. predmety v objektoch výšky do 12 m</t>
  </si>
  <si>
    <t xml:space="preserve">725 - Zariaďovacie predmety  spolu: </t>
  </si>
  <si>
    <t>763 - Konštrukcie  - drevostavby</t>
  </si>
  <si>
    <t>763</t>
  </si>
  <si>
    <t xml:space="preserve">76313-5045   </t>
  </si>
  <si>
    <t>Podhľady sadr. kazet RIGIPS 600x600 mm hrana A viditel.konstr GYPTONE Point11</t>
  </si>
  <si>
    <t>19,750*1,06 =   20,935</t>
  </si>
  <si>
    <t xml:space="preserve">76313-5090   </t>
  </si>
  <si>
    <t>Montáž nosnej konštr. Rigips kazetového podhľadu, hrana A</t>
  </si>
  <si>
    <t xml:space="preserve">99876-3101   </t>
  </si>
  <si>
    <t>Presun hmôt pre drevostavby v objektoch výšky do 12 m</t>
  </si>
  <si>
    <t xml:space="preserve">763 - Konštrukcie  - drevostavby  spolu: </t>
  </si>
  <si>
    <t>766 - Konštrukcie stolárske</t>
  </si>
  <si>
    <t>766</t>
  </si>
  <si>
    <t xml:space="preserve">76666-2811   </t>
  </si>
  <si>
    <t>Demontáž prahov dvier 1-krídlových</t>
  </si>
  <si>
    <t xml:space="preserve">96806-1125   </t>
  </si>
  <si>
    <t>Vyvesenie alebo zavesenie drev. krídiel dvier do 2 m2</t>
  </si>
  <si>
    <t>1,00 =   1,000</t>
  </si>
  <si>
    <t xml:space="preserve">96806-1136,1 </t>
  </si>
  <si>
    <t>Vyhotovenie kovania dverí a zámku</t>
  </si>
  <si>
    <t xml:space="preserve">76666-4121.  </t>
  </si>
  <si>
    <t>Demontáž dvier kompl. kýv. do ocel. zárubne 1-krídl. do 1m</t>
  </si>
  <si>
    <t xml:space="preserve">549 136680   </t>
  </si>
  <si>
    <t>Kovanie K 406-kľučka so štítmi dver. pre vložku</t>
  </si>
  <si>
    <t>sada</t>
  </si>
  <si>
    <t>7,000 =   7,000</t>
  </si>
  <si>
    <t xml:space="preserve">553 314160   </t>
  </si>
  <si>
    <t>Zárubňa oceľová CGA 60x197x11cm L</t>
  </si>
  <si>
    <t xml:space="preserve">553 319860   </t>
  </si>
  <si>
    <t>Zárubňa oceľová CGU 90x197x16cm L</t>
  </si>
  <si>
    <t xml:space="preserve">611 640400   </t>
  </si>
  <si>
    <t>Dvere vnútorné plné 60x197 profilované s náterom</t>
  </si>
  <si>
    <t xml:space="preserve">611 640430   </t>
  </si>
  <si>
    <t>Dvere vnútorné plné 90x197 profilované s náterom</t>
  </si>
  <si>
    <t xml:space="preserve">611 873560   </t>
  </si>
  <si>
    <t>Prah bukový dĺžka 60šírka 10cm</t>
  </si>
  <si>
    <t xml:space="preserve">611 874210   </t>
  </si>
  <si>
    <t>Prah bukový dĺžka 92 šírka 15cm</t>
  </si>
  <si>
    <t xml:space="preserve">64295-2110   </t>
  </si>
  <si>
    <t>Vybúranie dverných zárubní alebo rámov dr do 2,5 m2</t>
  </si>
  <si>
    <t>položka nezahrna vybúranie  zvačšenie otvoru pre podávacie okno</t>
  </si>
  <si>
    <t xml:space="preserve">99876-6102   </t>
  </si>
  <si>
    <t>Presun hmôt pre konštr. stolárske v objektoch výšky do 12 m</t>
  </si>
  <si>
    <t xml:space="preserve">766 - Konštrukcie stolárske  spolu: </t>
  </si>
  <si>
    <t>767 - Konštrukcie doplnk. kovové stavebné</t>
  </si>
  <si>
    <t xml:space="preserve">76649-2100   </t>
  </si>
  <si>
    <t>Montáž dvierok revíznych</t>
  </si>
  <si>
    <t>767</t>
  </si>
  <si>
    <t xml:space="preserve">76711-5214   </t>
  </si>
  <si>
    <t>Montáž vloženie profilu ocel. L 50/50/5 /nad otvor revíznych dvierok IŚ/</t>
  </si>
  <si>
    <t xml:space="preserve">920 AN62899  </t>
  </si>
  <si>
    <t>Dvierka revízne plastové DM 500x600</t>
  </si>
  <si>
    <t>001</t>
  </si>
  <si>
    <t xml:space="preserve">10000-4101   </t>
  </si>
  <si>
    <t>Naloženie a odvoz oškrabaných starých omietok</t>
  </si>
  <si>
    <t>88,92*0,0025 =   0,222</t>
  </si>
  <si>
    <t xml:space="preserve">76799-5101   </t>
  </si>
  <si>
    <t>Montáž atypických stavebných doplnk. konštrukcií do 5 kg</t>
  </si>
  <si>
    <t>5,00*1,950 =   9,750</t>
  </si>
  <si>
    <t>včetne navrtania otvoru a provizor.lešenia</t>
  </si>
  <si>
    <t>suterén pre zavesené potrubie PVC DN 63 a PVC DN 60</t>
  </si>
  <si>
    <t xml:space="preserve">920 AN64993  </t>
  </si>
  <si>
    <t>Konzoly pre zavesenie potrubia vodorovn.kanalizácie vyhotovenie z konzoly profil L profilu 250/25/2,2 a závit.tyče d6</t>
  </si>
  <si>
    <t>konzoly včetne ukotvenia a spoj.materiálu, bez náterov</t>
  </si>
  <si>
    <t>suterén zavesené potrubie</t>
  </si>
  <si>
    <t xml:space="preserve">767 - Konštrukcie doplnk. kovové stavebné  spolu: </t>
  </si>
  <si>
    <t>771 - Podlahy z dlaždíc  keramických</t>
  </si>
  <si>
    <t>771</t>
  </si>
  <si>
    <t xml:space="preserve">77157-1106   </t>
  </si>
  <si>
    <t>Montáž  soklíka z dlaždíc keram. rež. hlad. 200x100 do malty</t>
  </si>
  <si>
    <t>1,47-0,9+2,0*2,0-0,80+2,0+1,55-0,90+3,16 =   9,580</t>
  </si>
  <si>
    <t xml:space="preserve">77157-5107   </t>
  </si>
  <si>
    <t>Montáž podláh z dlaždíc keram. rež. hlad. 200x200 do tmelu</t>
  </si>
  <si>
    <t>22,515 =   22,515</t>
  </si>
  <si>
    <t xml:space="preserve">597 3A1031   </t>
  </si>
  <si>
    <t>Dlažba 200 x 200 x 7 mm - Dk, 361, I.tr.</t>
  </si>
  <si>
    <t>22,515*1,06 =   23,866</t>
  </si>
  <si>
    <t xml:space="preserve">77157-9791   </t>
  </si>
  <si>
    <t>Prípl. za plochu do 5m2 jednotlivo pri montáži podláh keram.</t>
  </si>
  <si>
    <t>0,83*1,17 =   0,971</t>
  </si>
  <si>
    <t xml:space="preserve">99877-1102   </t>
  </si>
  <si>
    <t>Presun hmôt pre podlahy z dlaždíc v objektoch výšky do 12 m</t>
  </si>
  <si>
    <t xml:space="preserve">771 - Podlahy z dlaždíc  keramických  spolu: </t>
  </si>
  <si>
    <t>781 - Obklady z obkladačiek a dosiek</t>
  </si>
  <si>
    <t xml:space="preserve">78141-1810   </t>
  </si>
  <si>
    <t>Demontáž obkladov z obkladačiek pórovinových kladených do malty</t>
  </si>
  <si>
    <t>(4,70*2,0+2,70*2,0)*2,00 =   29,600</t>
  </si>
  <si>
    <t xml:space="preserve">78144-6133   </t>
  </si>
  <si>
    <t>Montáž obkladov vnút. a vonk. stien z obkladačiek hutných alebo keram. do malty, škárovanie Ceresit CE33 150 x 150 mm</t>
  </si>
  <si>
    <t>66,465 =   66,465</t>
  </si>
  <si>
    <t xml:space="preserve">78144-7763   </t>
  </si>
  <si>
    <t>Montáž obkladov stien z obkladačiek hutných, keram. do tmelu flex., v obmedz. priest., škár. bielym cem. 300x150 mm</t>
  </si>
  <si>
    <t>1,50*0,95*3,0 =   4,275</t>
  </si>
  <si>
    <t xml:space="preserve">78144-9701   </t>
  </si>
  <si>
    <t>Prípl. za práce v obmedz. priestore pri montáži obkl. hut.</t>
  </si>
  <si>
    <t>13,30*2,10 =   27,930</t>
  </si>
  <si>
    <t xml:space="preserve">597 4A3409   </t>
  </si>
  <si>
    <t>Obkladačka 200 x 200 x 7 mm - Nk, 368, I.tr.</t>
  </si>
  <si>
    <t>70,760*1,09 =   77,128</t>
  </si>
  <si>
    <t xml:space="preserve">99878-1102   </t>
  </si>
  <si>
    <t>Presun hmôt pre obklady keramické v objektoch výšky do 12 m</t>
  </si>
  <si>
    <t xml:space="preserve">781 - Obklady z obkladačiek a dosiek  spolu: </t>
  </si>
  <si>
    <t>783 - Nátery</t>
  </si>
  <si>
    <t>783</t>
  </si>
  <si>
    <t xml:space="preserve">78311-4730,  </t>
  </si>
  <si>
    <t>Nátery ocel. konštr. ľahk. C, syntetic. základné /zárubní/</t>
  </si>
  <si>
    <t>0,15*2,05*2,0+0,15*0,08 =   0,627</t>
  </si>
  <si>
    <t xml:space="preserve">783 - Nátery  spolu: </t>
  </si>
  <si>
    <t>784 - Maľby</t>
  </si>
  <si>
    <t>784</t>
  </si>
  <si>
    <t xml:space="preserve">78445-1931   </t>
  </si>
  <si>
    <t>Opr. maľba zmes práš. 1 f. dvoj. b. strop obrús. m. do 3,8m</t>
  </si>
  <si>
    <t>211</t>
  </si>
  <si>
    <t xml:space="preserve">62041-3111   </t>
  </si>
  <si>
    <t>Pačokovanie cementovým mliekom jednoduché -</t>
  </si>
  <si>
    <t>34,500 =   34,500</t>
  </si>
  <si>
    <t xml:space="preserve">78445-2271   </t>
  </si>
  <si>
    <t>Maľba zo zmesí tekut. 1 far. dvojnás. v miest. do 3,8m -náter stropu Sadakrylom</t>
  </si>
  <si>
    <t xml:space="preserve">784 - Maľby  spolu: </t>
  </si>
  <si>
    <t xml:space="preserve">PRÁCE A DODÁVKY PSV  spolu: </t>
  </si>
  <si>
    <t>Za rozpočet celkom</t>
  </si>
  <si>
    <t>Figura</t>
  </si>
  <si>
    <t>hms</t>
  </si>
  <si>
    <t>hrúbka muriva v suteréne</t>
  </si>
  <si>
    <t>0,44</t>
  </si>
  <si>
    <t>vms</t>
  </si>
  <si>
    <t>výška muriva v suteréne</t>
  </si>
  <si>
    <t>2,61</t>
  </si>
  <si>
    <t>o1</t>
  </si>
  <si>
    <t>okno 1</t>
  </si>
  <si>
    <t>0,90*0,45</t>
  </si>
  <si>
    <t>o2</t>
  </si>
  <si>
    <t>okno 2</t>
  </si>
  <si>
    <t>0,90*0,90</t>
  </si>
  <si>
    <t>o3</t>
  </si>
  <si>
    <t>okno 3</t>
  </si>
  <si>
    <t>0,90*0,60</t>
  </si>
  <si>
    <t>o4</t>
  </si>
  <si>
    <t>okno 4</t>
  </si>
  <si>
    <t>1,20*1,40</t>
  </si>
  <si>
    <t>o5</t>
  </si>
  <si>
    <t>fr. okno 5</t>
  </si>
  <si>
    <t>1,80*2,25</t>
  </si>
  <si>
    <t>o6</t>
  </si>
  <si>
    <t>fr. okno 6</t>
  </si>
  <si>
    <t>1,80*2,15</t>
  </si>
  <si>
    <t>o7</t>
  </si>
  <si>
    <t>okno 7</t>
  </si>
  <si>
    <t>o8</t>
  </si>
  <si>
    <t>fr. okno</t>
  </si>
  <si>
    <t>0,60*2,15</t>
  </si>
  <si>
    <t>o9</t>
  </si>
  <si>
    <t>okno a balk. dvere</t>
  </si>
  <si>
    <t>1,50*1,35+1,00*2,15</t>
  </si>
  <si>
    <t>o10</t>
  </si>
  <si>
    <t>okno</t>
  </si>
  <si>
    <t>0,90*1,97</t>
  </si>
  <si>
    <t>o11</t>
  </si>
  <si>
    <t>okno strešné</t>
  </si>
  <si>
    <t>1,10*2,20</t>
  </si>
  <si>
    <t>o12</t>
  </si>
  <si>
    <t>1,10*1,70</t>
  </si>
  <si>
    <t>o13</t>
  </si>
  <si>
    <t>1,10*1,10</t>
  </si>
  <si>
    <t>d14</t>
  </si>
  <si>
    <t>vstupné dvere do suterénu</t>
  </si>
  <si>
    <t>d15</t>
  </si>
  <si>
    <t>dvere</t>
  </si>
  <si>
    <t>0,80*1,97</t>
  </si>
  <si>
    <t>d16</t>
  </si>
  <si>
    <t>0,60*1,97</t>
  </si>
  <si>
    <t>d17</t>
  </si>
  <si>
    <t>vstupné dvere</t>
  </si>
  <si>
    <t>1,50*2,40</t>
  </si>
  <si>
    <t>d18</t>
  </si>
  <si>
    <t>garážové dvere</t>
  </si>
  <si>
    <t>2,50*2,20</t>
  </si>
  <si>
    <t>d19</t>
  </si>
  <si>
    <t>vmp</t>
  </si>
  <si>
    <t>výška muriva v prízemí</t>
  </si>
  <si>
    <t>2,69</t>
  </si>
  <si>
    <t>hmp</t>
  </si>
  <si>
    <t>hrúbka muriva prízemie, podkr.</t>
  </si>
  <si>
    <t>vs</t>
  </si>
  <si>
    <t>výška pre omietky suterénu</t>
  </si>
  <si>
    <t>2,49</t>
  </si>
  <si>
    <t>vp</t>
  </si>
  <si>
    <t>výška pre omietky prízemia</t>
  </si>
  <si>
    <t>vpo</t>
  </si>
  <si>
    <t>výška pre omietky podkrovia</t>
  </si>
  <si>
    <t>2,60</t>
  </si>
  <si>
    <t>omietky suterén,miestnosť 002</t>
  </si>
  <si>
    <t>+(3,55+2,00+3,90+1,00)*vs</t>
  </si>
  <si>
    <t>+(2,40+1,46+1,50+1,40+0,55)*vs</t>
  </si>
  <si>
    <t>004</t>
  </si>
  <si>
    <t>+(3,55+3,00)*2*vs</t>
  </si>
  <si>
    <t>005</t>
  </si>
  <si>
    <t>+(8,46+8,97)*2*vs</t>
  </si>
  <si>
    <t>007</t>
  </si>
  <si>
    <t>+(5,30*2+1,10*3+1,75+1,35)*vs</t>
  </si>
  <si>
    <t>008</t>
  </si>
  <si>
    <t>+(3,06+3,47)*2*vs</t>
  </si>
  <si>
    <t>009</t>
  </si>
  <si>
    <t>+(3,01+2,50)*2*0,69</t>
  </si>
  <si>
    <t>oss</t>
  </si>
  <si>
    <t>omietky stien suterén</t>
  </si>
  <si>
    <t>++ Medzisuma :</t>
  </si>
  <si>
    <t>os</t>
  </si>
  <si>
    <t>odpočet otvorov suterén</t>
  </si>
  <si>
    <t>(o1*6+d14+d15*12)</t>
  </si>
  <si>
    <t>osts</t>
  </si>
  <si>
    <t>prípočet ostenia suterén</t>
  </si>
  <si>
    <t>(0,90+2*0,45)*0,20*6</t>
  </si>
  <si>
    <t>omietky prízemie,miestnosť104</t>
  </si>
  <si>
    <t>+(2,83+0,60+5,51)*2*vp</t>
  </si>
  <si>
    <t>105</t>
  </si>
  <si>
    <t>+(2,50+1,40+0,60)*2*0,89+0,10*0,89</t>
  </si>
  <si>
    <t>106+110+112</t>
  </si>
  <si>
    <t>+(8,46+6,70+0,60+3,91+2,62)*2*vp</t>
  </si>
  <si>
    <t>107</t>
  </si>
  <si>
    <t>+(4,50+3,47)*2*vp</t>
  </si>
  <si>
    <t>108</t>
  </si>
  <si>
    <t>+(3,00+2,50+0,60)*2*0,89+0,10*0,89</t>
  </si>
  <si>
    <t>109</t>
  </si>
  <si>
    <t>+(4,37+3,47)*2*vp</t>
  </si>
  <si>
    <t>111</t>
  </si>
  <si>
    <t>+(1,10+1,20)*2*vp</t>
  </si>
  <si>
    <t>114</t>
  </si>
  <si>
    <t>+(2,38*2+3,01*2+1,20)*vp</t>
  </si>
  <si>
    <t>116</t>
  </si>
  <si>
    <t>+(1,775*2+1,20)*vp</t>
  </si>
  <si>
    <t>osp</t>
  </si>
  <si>
    <t>omietka stien prízemie</t>
  </si>
  <si>
    <t>odpočet otvorov prízemie</t>
  </si>
  <si>
    <t>+(o3+o4*3+o5*5+d15*5*2+d16*3+d17*2+d19)</t>
  </si>
  <si>
    <t>+1,80*2,00*2+2,00*2,00*2</t>
  </si>
  <si>
    <t>op</t>
  </si>
  <si>
    <t>o3+o4</t>
  </si>
  <si>
    <t>+(0,90+2*0,60)*0,20+(1,20+2*1,40)*0,20*3</t>
  </si>
  <si>
    <t>o5+d17</t>
  </si>
  <si>
    <t>+(1,80+2*2,25)*0,20*5+(1,50+2*2,40)*0,20*2</t>
  </si>
  <si>
    <t>ostp</t>
  </si>
  <si>
    <t>prípočet ostenia prízemie</t>
  </si>
  <si>
    <t>omietky stien podkrovie 202</t>
  </si>
  <si>
    <t>+(1,10+2,96*2+1,96+0,75*2+0,60*5+1,20+2,20+1,10)*vpo</t>
  </si>
  <si>
    <t>203</t>
  </si>
  <si>
    <t>+2,00*4*vpo</t>
  </si>
  <si>
    <t>204</t>
  </si>
  <si>
    <t>+(5,35+3,25)*0,77</t>
  </si>
  <si>
    <t>+(3,00+4,00+2,00+1,70)*vpo+2,60*(2,60+0,77)*0,5*vpo</t>
  </si>
  <si>
    <t>205</t>
  </si>
  <si>
    <t>+(2,90+3,25)*0,77+(3,00+4,00+2,00+4,30+2,45)*vpo</t>
  </si>
  <si>
    <t>206</t>
  </si>
  <si>
    <t>+(2,56+2,50+1,10*2+2,10)*0,80</t>
  </si>
  <si>
    <t>207</t>
  </si>
  <si>
    <t>+(5,16+3,47+0,30+0,60*4+0,10*2+0,70)*vpo</t>
  </si>
  <si>
    <t>+3,30*(2,60+0,77)*0,5+2,77*0,77</t>
  </si>
  <si>
    <t>208</t>
  </si>
  <si>
    <t>+(3,00+2,50)*2*0,80</t>
  </si>
  <si>
    <t>209+211</t>
  </si>
  <si>
    <t>+7,57*0,77+3,00*(2,60+0,77)*0,5</t>
  </si>
  <si>
    <t>+(1,70+1,50*2+3,06)*vpo+1,50*(2,60+0,77)*0,5</t>
  </si>
  <si>
    <t>+(1,30+1,50)*0,77+2,30*1,70</t>
  </si>
  <si>
    <t>+2,60*(2,60+0,77)*0,5*2+3,26*2,60</t>
  </si>
  <si>
    <t>210</t>
  </si>
  <si>
    <t>+(1,40+2,40)*2,00</t>
  </si>
  <si>
    <t>ospo</t>
  </si>
  <si>
    <t>omietky stien podkrovie</t>
  </si>
  <si>
    <t>opo</t>
  </si>
  <si>
    <t>odpočet otvorov podkrovie</t>
  </si>
  <si>
    <t>o6+o7*2+o9*2+o10+d15*15+d19</t>
  </si>
  <si>
    <t>príp. ostenia podkrovie 6+7+9</t>
  </si>
  <si>
    <t>+(1,80+2*2,15)*0,20+0,90*3*2*0,20+(2,50+2*2,15)*0,20*2</t>
  </si>
  <si>
    <t>10+19</t>
  </si>
  <si>
    <t>+(0,90+2*1,80)*0,20+(0,80+2*1,97)*0,15</t>
  </si>
  <si>
    <t>ostpo</t>
  </si>
  <si>
    <t>omietky stien v schodišti sut.</t>
  </si>
  <si>
    <t>+(3,16*2+2,50+1,96*2+0,10+1,20*2)*vs</t>
  </si>
  <si>
    <t>prízemie</t>
  </si>
  <si>
    <t>+(3,16*2+2,50+1,96*2+0,10)*vp</t>
  </si>
  <si>
    <t>podkrovie</t>
  </si>
  <si>
    <t>+2,50*0,77+3,16*2*(0,77+2,60)*0,5</t>
  </si>
  <si>
    <t>osch</t>
  </si>
  <si>
    <t>omietka stien v schodišti</t>
  </si>
  <si>
    <t>odsch</t>
  </si>
  <si>
    <t>odpočet otvorov</t>
  </si>
  <si>
    <t>obklady suterén 009</t>
  </si>
  <si>
    <t>+(3,01+2,50)*1,80*2</t>
  </si>
  <si>
    <t>prízemie 105</t>
  </si>
  <si>
    <t>+(2,50*2+1,40*2+0,60*2+0,10)*1,80</t>
  </si>
  <si>
    <t>+(3,00*2+2,50*2+0,60*2+0,10)*1,80</t>
  </si>
  <si>
    <t>podkrovie 206</t>
  </si>
  <si>
    <t>+(2,56+2,50+1,10*2+2,10)*1,80</t>
  </si>
  <si>
    <t>+(3,00+2,50)*2*1,80</t>
  </si>
  <si>
    <t>-(0,80*1,80*4+0,60*1,80*2+0,90*0,40)</t>
  </si>
  <si>
    <t>prípočet ostenia</t>
  </si>
  <si>
    <t>+(0,90+2*0,40)*0,20+1,80*0,15*2</t>
  </si>
  <si>
    <t>obkl</t>
  </si>
  <si>
    <t>obklady</t>
  </si>
  <si>
    <t xml:space="preserve">Projektant: </t>
  </si>
  <si>
    <t>Projektant: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</si>
</sst>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7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49" xfId="70" applyFont="1" applyBorder="1" applyAlignment="1">
      <alignment horizontal="center" vertical="center"/>
      <protection/>
    </xf>
    <xf numFmtId="182" fontId="4" fillId="0" borderId="25" xfId="70" applyNumberFormat="1" applyFont="1" applyBorder="1" applyAlignment="1">
      <alignment horizontal="centerContinuous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4" fillId="0" borderId="51" xfId="70" applyFont="1" applyBorder="1" applyAlignment="1">
      <alignment horizontal="left" vertical="center"/>
      <protection/>
    </xf>
    <xf numFmtId="182" fontId="4" fillId="0" borderId="52" xfId="70" applyNumberFormat="1" applyFont="1" applyBorder="1" applyAlignment="1">
      <alignment horizontal="righ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86" fontId="4" fillId="0" borderId="13" xfId="70" applyNumberFormat="1" applyFont="1" applyBorder="1" applyAlignment="1">
      <alignment horizontal="left" vertical="center"/>
      <protection/>
    </xf>
    <xf numFmtId="186" fontId="4" fillId="0" borderId="47" xfId="70" applyNumberFormat="1" applyFont="1" applyBorder="1" applyAlignment="1">
      <alignment horizontal="left" vertical="center"/>
      <protection/>
    </xf>
    <xf numFmtId="185" fontId="4" fillId="0" borderId="13" xfId="70" applyNumberFormat="1" applyFont="1" applyBorder="1" applyAlignment="1">
      <alignment horizontal="right" vertical="center"/>
      <protection/>
    </xf>
    <xf numFmtId="185" fontId="4" fillId="0" borderId="47" xfId="70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3" fontId="4" fillId="0" borderId="53" xfId="70" applyNumberFormat="1" applyFont="1" applyBorder="1" applyAlignment="1">
      <alignment horizontal="right" vertical="center"/>
      <protection/>
    </xf>
    <xf numFmtId="3" fontId="4" fillId="0" borderId="5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Continuous"/>
      <protection/>
    </xf>
    <xf numFmtId="0" fontId="4" fillId="0" borderId="57" xfId="0" applyFont="1" applyBorder="1" applyAlignment="1" applyProtection="1">
      <alignment horizontal="centerContinuous"/>
      <protection/>
    </xf>
    <xf numFmtId="0" fontId="4" fillId="0" borderId="58" xfId="0" applyFont="1" applyBorder="1" applyAlignment="1" applyProtection="1">
      <alignment horizontal="centerContinuous"/>
      <protection/>
    </xf>
    <xf numFmtId="0" fontId="4" fillId="0" borderId="55" xfId="0" applyNumberFormat="1" applyFont="1" applyBorder="1" applyAlignment="1" applyProtection="1">
      <alignment horizontal="center"/>
      <protection/>
    </xf>
    <xf numFmtId="0" fontId="4" fillId="0" borderId="59" xfId="0" applyNumberFormat="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3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4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28" fillId="0" borderId="0" xfId="0" applyNumberFormat="1" applyFont="1" applyAlignment="1" applyProtection="1">
      <alignment horizontal="left" vertical="top" wrapText="1"/>
      <protection/>
    </xf>
    <xf numFmtId="180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8" fillId="0" borderId="0" xfId="0" applyNumberFormat="1" applyFont="1" applyAlignment="1" applyProtection="1">
      <alignment vertical="top"/>
      <protection/>
    </xf>
    <xf numFmtId="181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tabSelected="1" zoomScalePageLayoutView="0" workbookViewId="0" topLeftCell="A1">
      <selection activeCell="I24" sqref="I24"/>
    </sheetView>
  </sheetViews>
  <sheetFormatPr defaultColWidth="9.140625" defaultRowHeight="12.75"/>
  <cols>
    <col min="1" max="1" width="0.71875" style="61" customWidth="1"/>
    <col min="2" max="2" width="3.7109375" style="61" customWidth="1"/>
    <col min="3" max="3" width="6.8515625" style="61" customWidth="1"/>
    <col min="4" max="6" width="14.00390625" style="61" customWidth="1"/>
    <col min="7" max="7" width="3.8515625" style="61" customWidth="1"/>
    <col min="8" max="8" width="22.7109375" style="61" customWidth="1"/>
    <col min="9" max="9" width="14.00390625" style="61" customWidth="1"/>
    <col min="10" max="10" width="4.28125" style="61" customWidth="1"/>
    <col min="11" max="11" width="19.7109375" style="61" customWidth="1"/>
    <col min="12" max="12" width="9.7109375" style="61" customWidth="1"/>
    <col min="13" max="13" width="14.00390625" style="61" customWidth="1"/>
    <col min="14" max="14" width="0.71875" style="61" customWidth="1"/>
    <col min="15" max="15" width="1.421875" style="61" customWidth="1"/>
    <col min="16" max="23" width="9.140625" style="61" customWidth="1"/>
    <col min="24" max="25" width="5.7109375" style="61" customWidth="1"/>
    <col min="26" max="26" width="6.57421875" style="61" customWidth="1"/>
    <col min="27" max="27" width="21.421875" style="61" customWidth="1"/>
    <col min="28" max="28" width="4.28125" style="61" customWidth="1"/>
    <col min="29" max="29" width="8.28125" style="61" customWidth="1"/>
    <col min="30" max="30" width="8.7109375" style="61" customWidth="1"/>
    <col min="31" max="16384" width="9.140625" style="61" customWidth="1"/>
  </cols>
  <sheetData>
    <row r="1" spans="2:30" ht="28.5" customHeight="1" thickBot="1">
      <c r="B1" s="62"/>
      <c r="C1" s="62"/>
      <c r="D1" s="62"/>
      <c r="E1" s="62"/>
      <c r="F1" s="62"/>
      <c r="G1" s="62"/>
      <c r="H1" s="10" t="str">
        <f>CONCATENATE(AA2," ",AB2," ",AC2," ",AD2)</f>
        <v>Krycí list rozpočtu v EUR  </v>
      </c>
      <c r="I1" s="62"/>
      <c r="J1" s="62"/>
      <c r="K1" s="62"/>
      <c r="L1" s="62"/>
      <c r="M1" s="62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2:30" ht="18" customHeight="1" thickTop="1">
      <c r="B2" s="11" t="s">
        <v>111</v>
      </c>
      <c r="C2" s="12"/>
      <c r="D2" s="12"/>
      <c r="E2" s="12"/>
      <c r="F2" s="12"/>
      <c r="G2" s="13" t="s">
        <v>7</v>
      </c>
      <c r="H2" s="12" t="s">
        <v>112</v>
      </c>
      <c r="I2" s="12"/>
      <c r="J2" s="13" t="s">
        <v>8</v>
      </c>
      <c r="K2" s="12"/>
      <c r="L2" s="12"/>
      <c r="M2" s="14"/>
      <c r="Z2" s="104" t="s">
        <v>9</v>
      </c>
      <c r="AA2" s="106" t="s">
        <v>10</v>
      </c>
      <c r="AB2" s="106" t="s">
        <v>11</v>
      </c>
      <c r="AC2" s="106"/>
      <c r="AD2" s="105"/>
    </row>
    <row r="3" spans="2:30" ht="18" customHeight="1">
      <c r="B3" s="15" t="s">
        <v>113</v>
      </c>
      <c r="C3" s="16"/>
      <c r="D3" s="16"/>
      <c r="E3" s="16"/>
      <c r="F3" s="16"/>
      <c r="G3" s="17" t="s">
        <v>12</v>
      </c>
      <c r="H3" s="16"/>
      <c r="I3" s="16"/>
      <c r="J3" s="17" t="s">
        <v>13</v>
      </c>
      <c r="K3" s="16"/>
      <c r="L3" s="16"/>
      <c r="M3" s="18"/>
      <c r="Z3" s="104" t="s">
        <v>14</v>
      </c>
      <c r="AA3" s="106" t="s">
        <v>15</v>
      </c>
      <c r="AB3" s="106" t="s">
        <v>11</v>
      </c>
      <c r="AC3" s="106" t="s">
        <v>16</v>
      </c>
      <c r="AD3" s="105" t="s">
        <v>17</v>
      </c>
    </row>
    <row r="4" spans="2:30" ht="18" customHeight="1" thickBot="1">
      <c r="B4" s="19" t="s">
        <v>114</v>
      </c>
      <c r="C4" s="20"/>
      <c r="D4" s="20"/>
      <c r="E4" s="20"/>
      <c r="F4" s="20"/>
      <c r="G4" s="21"/>
      <c r="H4" s="20"/>
      <c r="I4" s="20"/>
      <c r="J4" s="21" t="s">
        <v>18</v>
      </c>
      <c r="K4" s="20"/>
      <c r="L4" s="20" t="s">
        <v>19</v>
      </c>
      <c r="M4" s="22"/>
      <c r="Z4" s="104" t="s">
        <v>20</v>
      </c>
      <c r="AA4" s="106" t="s">
        <v>21</v>
      </c>
      <c r="AB4" s="106" t="s">
        <v>11</v>
      </c>
      <c r="AC4" s="106"/>
      <c r="AD4" s="105"/>
    </row>
    <row r="5" spans="2:30" ht="18" customHeight="1" thickTop="1">
      <c r="B5" s="11" t="s">
        <v>22</v>
      </c>
      <c r="C5" s="12"/>
      <c r="D5" s="12" t="s">
        <v>115</v>
      </c>
      <c r="E5" s="12"/>
      <c r="F5" s="12"/>
      <c r="G5" s="68" t="s">
        <v>116</v>
      </c>
      <c r="H5" s="12" t="s">
        <v>117</v>
      </c>
      <c r="I5" s="12"/>
      <c r="J5" s="12" t="s">
        <v>23</v>
      </c>
      <c r="K5" s="12"/>
      <c r="L5" s="12" t="s">
        <v>24</v>
      </c>
      <c r="M5" s="14"/>
      <c r="Z5" s="104" t="s">
        <v>25</v>
      </c>
      <c r="AA5" s="106" t="s">
        <v>15</v>
      </c>
      <c r="AB5" s="106" t="s">
        <v>11</v>
      </c>
      <c r="AC5" s="106" t="s">
        <v>16</v>
      </c>
      <c r="AD5" s="105" t="s">
        <v>17</v>
      </c>
    </row>
    <row r="6" spans="2:13" ht="18" customHeight="1">
      <c r="B6" s="15" t="s">
        <v>26</v>
      </c>
      <c r="C6" s="16"/>
      <c r="D6" s="16" t="s">
        <v>118</v>
      </c>
      <c r="E6" s="16"/>
      <c r="F6" s="16"/>
      <c r="G6" s="69" t="s">
        <v>116</v>
      </c>
      <c r="H6" s="16"/>
      <c r="I6" s="16"/>
      <c r="J6" s="16" t="s">
        <v>23</v>
      </c>
      <c r="K6" s="16"/>
      <c r="L6" s="16" t="s">
        <v>24</v>
      </c>
      <c r="M6" s="18"/>
    </row>
    <row r="7" spans="2:13" ht="18" customHeight="1" thickBot="1">
      <c r="B7" s="19" t="s">
        <v>27</v>
      </c>
      <c r="C7" s="20"/>
      <c r="D7" s="20"/>
      <c r="E7" s="20"/>
      <c r="F7" s="20"/>
      <c r="G7" s="70" t="s">
        <v>116</v>
      </c>
      <c r="H7" s="20" t="s">
        <v>119</v>
      </c>
      <c r="I7" s="20"/>
      <c r="J7" s="20" t="s">
        <v>23</v>
      </c>
      <c r="K7" s="20"/>
      <c r="L7" s="20" t="s">
        <v>24</v>
      </c>
      <c r="M7" s="22"/>
    </row>
    <row r="8" spans="2:13" ht="18" customHeight="1" thickTop="1">
      <c r="B8" s="71"/>
      <c r="C8" s="75"/>
      <c r="D8" s="76"/>
      <c r="E8" s="78"/>
      <c r="F8" s="90">
        <f>IF(B8&lt;&gt;0,ROUND($M$26/B8,0),0)</f>
        <v>0</v>
      </c>
      <c r="G8" s="68"/>
      <c r="H8" s="75"/>
      <c r="I8" s="90">
        <f>IF(G8&lt;&gt;0,ROUND($M$26/G8,0),0)</f>
        <v>0</v>
      </c>
      <c r="J8" s="13"/>
      <c r="K8" s="75"/>
      <c r="L8" s="78"/>
      <c r="M8" s="92">
        <f>IF(J8&lt;&gt;0,ROUND($M$26/J8,0),0)</f>
        <v>0</v>
      </c>
    </row>
    <row r="9" spans="2:13" ht="18" customHeight="1" thickBot="1">
      <c r="B9" s="72"/>
      <c r="C9" s="73"/>
      <c r="D9" s="77"/>
      <c r="E9" s="79"/>
      <c r="F9" s="91">
        <f>IF(B9&lt;&gt;0,ROUND($M$26/B9,0),0)</f>
        <v>0</v>
      </c>
      <c r="G9" s="74"/>
      <c r="H9" s="73"/>
      <c r="I9" s="91">
        <f>IF(G9&lt;&gt;0,ROUND($M$26/G9,0),0)</f>
        <v>0</v>
      </c>
      <c r="J9" s="74"/>
      <c r="K9" s="73"/>
      <c r="L9" s="79"/>
      <c r="M9" s="93">
        <f>IF(J9&lt;&gt;0,ROUND($M$26/J9,0),0)</f>
        <v>0</v>
      </c>
    </row>
    <row r="10" spans="2:13" ht="18" customHeight="1" thickTop="1">
      <c r="B10" s="63" t="s">
        <v>28</v>
      </c>
      <c r="C10" s="24" t="s">
        <v>29</v>
      </c>
      <c r="D10" s="25" t="s">
        <v>30</v>
      </c>
      <c r="E10" s="25" t="s">
        <v>31</v>
      </c>
      <c r="F10" s="26" t="s">
        <v>32</v>
      </c>
      <c r="G10" s="63" t="s">
        <v>33</v>
      </c>
      <c r="H10" s="27" t="s">
        <v>34</v>
      </c>
      <c r="I10" s="28"/>
      <c r="J10" s="63" t="s">
        <v>35</v>
      </c>
      <c r="K10" s="27" t="s">
        <v>36</v>
      </c>
      <c r="L10" s="29"/>
      <c r="M10" s="28"/>
    </row>
    <row r="11" spans="2:13" ht="18" customHeight="1">
      <c r="B11" s="30">
        <v>1</v>
      </c>
      <c r="C11" s="31" t="s">
        <v>37</v>
      </c>
      <c r="D11" s="125">
        <f>Prehlad!H154</f>
        <v>0</v>
      </c>
      <c r="E11" s="125">
        <f>Prehlad!I154</f>
        <v>0</v>
      </c>
      <c r="F11" s="126">
        <f>D11+E11</f>
        <v>0</v>
      </c>
      <c r="G11" s="30">
        <v>6</v>
      </c>
      <c r="H11" s="31" t="s">
        <v>120</v>
      </c>
      <c r="I11" s="126">
        <v>0</v>
      </c>
      <c r="J11" s="30">
        <v>11</v>
      </c>
      <c r="K11" s="32" t="s">
        <v>123</v>
      </c>
      <c r="L11" s="33">
        <v>0</v>
      </c>
      <c r="M11" s="126">
        <v>0</v>
      </c>
    </row>
    <row r="12" spans="2:13" ht="18" customHeight="1">
      <c r="B12" s="34">
        <v>2</v>
      </c>
      <c r="C12" s="35" t="s">
        <v>38</v>
      </c>
      <c r="D12" s="127">
        <f>Prehlad!H353</f>
        <v>0</v>
      </c>
      <c r="E12" s="127">
        <f>Prehlad!I353</f>
        <v>0</v>
      </c>
      <c r="F12" s="126">
        <f>D12+E12</f>
        <v>0</v>
      </c>
      <c r="G12" s="34">
        <v>7</v>
      </c>
      <c r="H12" s="35" t="s">
        <v>121</v>
      </c>
      <c r="I12" s="128">
        <v>0</v>
      </c>
      <c r="J12" s="34">
        <v>12</v>
      </c>
      <c r="K12" s="36" t="s">
        <v>124</v>
      </c>
      <c r="L12" s="37">
        <v>0</v>
      </c>
      <c r="M12" s="128">
        <v>0</v>
      </c>
    </row>
    <row r="13" spans="2:13" ht="18" customHeight="1">
      <c r="B13" s="34">
        <v>3</v>
      </c>
      <c r="C13" s="35" t="s">
        <v>39</v>
      </c>
      <c r="D13" s="127"/>
      <c r="E13" s="127"/>
      <c r="F13" s="126">
        <f>D13+E13</f>
        <v>0</v>
      </c>
      <c r="G13" s="34">
        <v>8</v>
      </c>
      <c r="H13" s="35" t="s">
        <v>122</v>
      </c>
      <c r="I13" s="128">
        <v>0</v>
      </c>
      <c r="J13" s="34">
        <v>13</v>
      </c>
      <c r="K13" s="36" t="s">
        <v>125</v>
      </c>
      <c r="L13" s="37">
        <v>0</v>
      </c>
      <c r="M13" s="128">
        <v>0</v>
      </c>
    </row>
    <row r="14" spans="2:13" ht="18" customHeight="1" thickBot="1">
      <c r="B14" s="34">
        <v>4</v>
      </c>
      <c r="C14" s="35" t="s">
        <v>40</v>
      </c>
      <c r="D14" s="127"/>
      <c r="E14" s="127"/>
      <c r="F14" s="129">
        <f>D14+E14</f>
        <v>0</v>
      </c>
      <c r="G14" s="34">
        <v>9</v>
      </c>
      <c r="H14" s="35" t="s">
        <v>0</v>
      </c>
      <c r="I14" s="128">
        <v>0</v>
      </c>
      <c r="J14" s="34">
        <v>14</v>
      </c>
      <c r="K14" s="36" t="s">
        <v>0</v>
      </c>
      <c r="L14" s="37">
        <v>0</v>
      </c>
      <c r="M14" s="128">
        <v>0</v>
      </c>
    </row>
    <row r="15" spans="2:13" ht="18" customHeight="1" thickBot="1">
      <c r="B15" s="38">
        <v>5</v>
      </c>
      <c r="C15" s="39" t="s">
        <v>41</v>
      </c>
      <c r="D15" s="130">
        <f>SUM(D11:D14)</f>
        <v>0</v>
      </c>
      <c r="E15" s="131">
        <f>SUM(E11:E14)</f>
        <v>0</v>
      </c>
      <c r="F15" s="132">
        <f>SUM(F11:F14)</f>
        <v>0</v>
      </c>
      <c r="G15" s="40">
        <v>10</v>
      </c>
      <c r="H15" s="41" t="s">
        <v>42</v>
      </c>
      <c r="I15" s="132">
        <f>SUM(I11:I14)</f>
        <v>0</v>
      </c>
      <c r="J15" s="38">
        <v>15</v>
      </c>
      <c r="K15" s="42"/>
      <c r="L15" s="43" t="s">
        <v>43</v>
      </c>
      <c r="M15" s="132">
        <f>SUM(M11:M14)</f>
        <v>0</v>
      </c>
    </row>
    <row r="16" spans="2:13" ht="18" customHeight="1" thickTop="1">
      <c r="B16" s="44" t="s">
        <v>44</v>
      </c>
      <c r="C16" s="45"/>
      <c r="D16" s="45"/>
      <c r="E16" s="45"/>
      <c r="F16" s="46"/>
      <c r="G16" s="44" t="s">
        <v>45</v>
      </c>
      <c r="H16" s="45"/>
      <c r="I16" s="47"/>
      <c r="J16" s="63" t="s">
        <v>46</v>
      </c>
      <c r="K16" s="27" t="s">
        <v>47</v>
      </c>
      <c r="L16" s="29"/>
      <c r="M16" s="64"/>
    </row>
    <row r="17" spans="2:13" ht="18" customHeight="1">
      <c r="B17" s="48"/>
      <c r="C17" s="49" t="s">
        <v>48</v>
      </c>
      <c r="D17" s="49"/>
      <c r="E17" s="49" t="s">
        <v>49</v>
      </c>
      <c r="F17" s="50"/>
      <c r="G17" s="48"/>
      <c r="H17" s="51"/>
      <c r="I17" s="52"/>
      <c r="J17" s="34">
        <v>16</v>
      </c>
      <c r="K17" s="36" t="s">
        <v>50</v>
      </c>
      <c r="L17" s="53"/>
      <c r="M17" s="128">
        <v>0</v>
      </c>
    </row>
    <row r="18" spans="2:13" ht="18" customHeight="1">
      <c r="B18" s="54"/>
      <c r="C18" s="51" t="s">
        <v>51</v>
      </c>
      <c r="D18" s="51"/>
      <c r="E18" s="51"/>
      <c r="F18" s="55"/>
      <c r="G18" s="54"/>
      <c r="H18" s="51" t="s">
        <v>48</v>
      </c>
      <c r="I18" s="52"/>
      <c r="J18" s="34">
        <v>17</v>
      </c>
      <c r="K18" s="36" t="s">
        <v>126</v>
      </c>
      <c r="L18" s="53"/>
      <c r="M18" s="128">
        <v>0</v>
      </c>
    </row>
    <row r="19" spans="2:13" ht="18" customHeight="1">
      <c r="B19" s="54"/>
      <c r="C19" s="51"/>
      <c r="D19" s="51"/>
      <c r="E19" s="51"/>
      <c r="F19" s="55"/>
      <c r="G19" s="54"/>
      <c r="H19" s="56"/>
      <c r="I19" s="52"/>
      <c r="J19" s="34">
        <v>18</v>
      </c>
      <c r="K19" s="36" t="s">
        <v>127</v>
      </c>
      <c r="L19" s="53"/>
      <c r="M19" s="128">
        <v>0</v>
      </c>
    </row>
    <row r="20" spans="2:13" ht="18" customHeight="1" thickBot="1">
      <c r="B20" s="54"/>
      <c r="C20" s="51"/>
      <c r="D20" s="51"/>
      <c r="E20" s="51"/>
      <c r="F20" s="55"/>
      <c r="G20" s="54"/>
      <c r="H20" s="49" t="s">
        <v>49</v>
      </c>
      <c r="I20" s="52"/>
      <c r="J20" s="34">
        <v>19</v>
      </c>
      <c r="K20" s="36" t="s">
        <v>0</v>
      </c>
      <c r="L20" s="53"/>
      <c r="M20" s="128">
        <v>0</v>
      </c>
    </row>
    <row r="21" spans="2:13" ht="18" customHeight="1" thickBot="1">
      <c r="B21" s="48"/>
      <c r="C21" s="51"/>
      <c r="D21" s="51"/>
      <c r="E21" s="51"/>
      <c r="F21" s="51"/>
      <c r="G21" s="48"/>
      <c r="H21" s="51" t="s">
        <v>51</v>
      </c>
      <c r="I21" s="52"/>
      <c r="J21" s="38">
        <v>20</v>
      </c>
      <c r="K21" s="42"/>
      <c r="L21" s="43" t="s">
        <v>52</v>
      </c>
      <c r="M21" s="132">
        <f>SUM(M17:M20)</f>
        <v>0</v>
      </c>
    </row>
    <row r="22" spans="2:13" ht="18" customHeight="1" thickTop="1">
      <c r="B22" s="44" t="s">
        <v>53</v>
      </c>
      <c r="C22" s="45"/>
      <c r="D22" s="45"/>
      <c r="E22" s="45"/>
      <c r="F22" s="46"/>
      <c r="G22" s="48"/>
      <c r="H22" s="51"/>
      <c r="I22" s="52"/>
      <c r="J22" s="63" t="s">
        <v>54</v>
      </c>
      <c r="K22" s="27" t="s">
        <v>55</v>
      </c>
      <c r="L22" s="29"/>
      <c r="M22" s="64"/>
    </row>
    <row r="23" spans="2:13" ht="18" customHeight="1">
      <c r="B23" s="48"/>
      <c r="C23" s="49" t="s">
        <v>48</v>
      </c>
      <c r="D23" s="49"/>
      <c r="E23" s="49" t="s">
        <v>49</v>
      </c>
      <c r="F23" s="50"/>
      <c r="G23" s="48"/>
      <c r="H23" s="51"/>
      <c r="I23" s="52"/>
      <c r="J23" s="30">
        <v>21</v>
      </c>
      <c r="K23" s="32"/>
      <c r="L23" s="57" t="s">
        <v>56</v>
      </c>
      <c r="M23" s="126">
        <f>ROUND(F15,2)+I15+M15+M21</f>
        <v>0</v>
      </c>
    </row>
    <row r="24" spans="2:13" ht="18" customHeight="1">
      <c r="B24" s="54"/>
      <c r="C24" s="51" t="s">
        <v>51</v>
      </c>
      <c r="D24" s="51"/>
      <c r="E24" s="51"/>
      <c r="F24" s="55"/>
      <c r="G24" s="48"/>
      <c r="H24" s="51"/>
      <c r="I24" s="52"/>
      <c r="J24" s="34">
        <v>22</v>
      </c>
      <c r="K24" s="36" t="s">
        <v>128</v>
      </c>
      <c r="L24" s="133">
        <f>M23-L25</f>
        <v>0</v>
      </c>
      <c r="M24" s="128">
        <f>ROUND((L24*20)/100,2)</f>
        <v>0</v>
      </c>
    </row>
    <row r="25" spans="2:13" ht="18" customHeight="1" thickBot="1">
      <c r="B25" s="54"/>
      <c r="C25" s="51"/>
      <c r="D25" s="51"/>
      <c r="E25" s="51"/>
      <c r="F25" s="55"/>
      <c r="G25" s="48"/>
      <c r="H25" s="51"/>
      <c r="I25" s="52"/>
      <c r="J25" s="34">
        <v>23</v>
      </c>
      <c r="K25" s="36" t="s">
        <v>129</v>
      </c>
      <c r="L25" s="133">
        <f>SUMIF(Prehlad!O11:O9999,0,Prehlad!J11:J9999)</f>
        <v>0</v>
      </c>
      <c r="M25" s="128">
        <f>ROUND((L25*0)/100,1)</f>
        <v>0</v>
      </c>
    </row>
    <row r="26" spans="2:13" ht="18" customHeight="1" thickBot="1">
      <c r="B26" s="54"/>
      <c r="C26" s="51"/>
      <c r="D26" s="51"/>
      <c r="E26" s="51"/>
      <c r="F26" s="55"/>
      <c r="G26" s="48"/>
      <c r="H26" s="51"/>
      <c r="I26" s="52"/>
      <c r="J26" s="38">
        <v>24</v>
      </c>
      <c r="K26" s="42"/>
      <c r="L26" s="43" t="s">
        <v>57</v>
      </c>
      <c r="M26" s="132">
        <f>M23+M24+M25</f>
        <v>0</v>
      </c>
    </row>
    <row r="27" spans="2:13" ht="16.5" customHeight="1" thickBot="1" thickTop="1">
      <c r="B27" s="58"/>
      <c r="C27" s="59"/>
      <c r="D27" s="59"/>
      <c r="E27" s="59"/>
      <c r="F27" s="59"/>
      <c r="G27" s="58"/>
      <c r="H27" s="59"/>
      <c r="I27" s="60"/>
      <c r="J27" s="65" t="s">
        <v>58</v>
      </c>
      <c r="K27" s="66" t="s">
        <v>130</v>
      </c>
      <c r="L27" s="23"/>
      <c r="M27" s="67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105</v>
      </c>
      <c r="C1" s="1"/>
      <c r="E1" s="9"/>
      <c r="F1" s="1"/>
      <c r="G1" s="1"/>
      <c r="Z1" s="104" t="s">
        <v>2</v>
      </c>
      <c r="AA1" s="104" t="s">
        <v>3</v>
      </c>
      <c r="AB1" s="104" t="s">
        <v>4</v>
      </c>
      <c r="AC1" s="104" t="s">
        <v>5</v>
      </c>
      <c r="AD1" s="104" t="s">
        <v>6</v>
      </c>
    </row>
    <row r="2" spans="1:30" ht="12.75">
      <c r="A2" s="9" t="s">
        <v>776</v>
      </c>
      <c r="C2" s="1"/>
      <c r="E2" s="9"/>
      <c r="F2" s="1"/>
      <c r="G2" s="1"/>
      <c r="Z2" s="104" t="s">
        <v>9</v>
      </c>
      <c r="AA2" s="106" t="s">
        <v>59</v>
      </c>
      <c r="AB2" s="106" t="s">
        <v>11</v>
      </c>
      <c r="AC2" s="106"/>
      <c r="AD2" s="105"/>
    </row>
    <row r="3" spans="1:30" ht="12.75">
      <c r="A3" s="9" t="s">
        <v>106</v>
      </c>
      <c r="C3" s="1"/>
      <c r="E3" s="9"/>
      <c r="F3" s="1"/>
      <c r="G3" s="1"/>
      <c r="Z3" s="104" t="s">
        <v>14</v>
      </c>
      <c r="AA3" s="106" t="s">
        <v>60</v>
      </c>
      <c r="AB3" s="106" t="s">
        <v>11</v>
      </c>
      <c r="AC3" s="106" t="s">
        <v>16</v>
      </c>
      <c r="AD3" s="105" t="s">
        <v>17</v>
      </c>
    </row>
    <row r="4" spans="2:30" ht="12.75">
      <c r="B4" s="1"/>
      <c r="C4" s="1"/>
      <c r="D4" s="1"/>
      <c r="E4" s="1"/>
      <c r="F4" s="1"/>
      <c r="G4" s="1"/>
      <c r="Z4" s="104" t="s">
        <v>20</v>
      </c>
      <c r="AA4" s="106" t="s">
        <v>61</v>
      </c>
      <c r="AB4" s="106" t="s">
        <v>11</v>
      </c>
      <c r="AC4" s="106"/>
      <c r="AD4" s="105"/>
    </row>
    <row r="5" spans="1:30" ht="12.75">
      <c r="A5" s="9" t="s">
        <v>107</v>
      </c>
      <c r="B5" s="1"/>
      <c r="C5" s="1"/>
      <c r="D5" s="1"/>
      <c r="E5" s="1"/>
      <c r="F5" s="1"/>
      <c r="G5" s="1"/>
      <c r="Z5" s="104" t="s">
        <v>25</v>
      </c>
      <c r="AA5" s="106" t="s">
        <v>60</v>
      </c>
      <c r="AB5" s="106" t="s">
        <v>11</v>
      </c>
      <c r="AC5" s="106" t="s">
        <v>16</v>
      </c>
      <c r="AD5" s="105" t="s">
        <v>17</v>
      </c>
    </row>
    <row r="6" spans="1:7" ht="12.75">
      <c r="A6" s="9" t="s">
        <v>108</v>
      </c>
      <c r="B6" s="1"/>
      <c r="C6" s="1"/>
      <c r="D6" s="1"/>
      <c r="E6" s="1"/>
      <c r="F6" s="1"/>
      <c r="G6" s="1"/>
    </row>
    <row r="7" spans="1:7" ht="12.75">
      <c r="A7" s="9" t="s">
        <v>109</v>
      </c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107" t="s">
        <v>62</v>
      </c>
      <c r="B9" s="107" t="s">
        <v>30</v>
      </c>
      <c r="C9" s="107" t="s">
        <v>63</v>
      </c>
      <c r="D9" s="107" t="s">
        <v>64</v>
      </c>
      <c r="E9" s="123" t="s">
        <v>65</v>
      </c>
      <c r="F9" s="123" t="s">
        <v>66</v>
      </c>
      <c r="G9" s="1"/>
    </row>
    <row r="10" spans="1:7" ht="12.75">
      <c r="A10" s="113"/>
      <c r="B10" s="113"/>
      <c r="C10" s="113" t="s">
        <v>67</v>
      </c>
      <c r="D10" s="113"/>
      <c r="E10" s="113" t="s">
        <v>64</v>
      </c>
      <c r="F10" s="113" t="s">
        <v>64</v>
      </c>
      <c r="G10" s="81" t="s">
        <v>68</v>
      </c>
    </row>
    <row r="12" spans="1:7" ht="12.75">
      <c r="A12" s="1" t="s">
        <v>132</v>
      </c>
      <c r="B12" s="6">
        <f>Prehlad!H26</f>
        <v>0</v>
      </c>
      <c r="C12" s="6">
        <f>Prehlad!I26</f>
        <v>0</v>
      </c>
      <c r="D12" s="6">
        <f>Prehlad!J26</f>
        <v>0</v>
      </c>
      <c r="E12" s="7">
        <f>Prehlad!L26</f>
        <v>0</v>
      </c>
      <c r="F12" s="5">
        <f>Prehlad!N26</f>
        <v>0</v>
      </c>
      <c r="G12" s="5">
        <f>Prehlad!W26</f>
        <v>0</v>
      </c>
    </row>
    <row r="13" spans="1:7" ht="12.75">
      <c r="A13" s="1" t="s">
        <v>160</v>
      </c>
      <c r="B13" s="6">
        <f>Prehlad!H35</f>
        <v>0</v>
      </c>
      <c r="C13" s="6">
        <f>Prehlad!I35</f>
        <v>0</v>
      </c>
      <c r="D13" s="6">
        <f>Prehlad!J35</f>
        <v>0</v>
      </c>
      <c r="E13" s="7">
        <f>Prehlad!L35</f>
        <v>0</v>
      </c>
      <c r="F13" s="5">
        <f>Prehlad!N35</f>
        <v>0</v>
      </c>
      <c r="G13" s="5">
        <f>Prehlad!W35</f>
        <v>0</v>
      </c>
    </row>
    <row r="14" spans="1:7" ht="12.75">
      <c r="A14" s="1" t="s">
        <v>170</v>
      </c>
      <c r="B14" s="6">
        <f>Prehlad!H88</f>
        <v>0</v>
      </c>
      <c r="C14" s="6">
        <f>Prehlad!I88</f>
        <v>0</v>
      </c>
      <c r="D14" s="6">
        <f>Prehlad!J88</f>
        <v>0</v>
      </c>
      <c r="E14" s="7">
        <f>Prehlad!L88</f>
        <v>0</v>
      </c>
      <c r="F14" s="5">
        <f>Prehlad!N88</f>
        <v>0</v>
      </c>
      <c r="G14" s="5">
        <f>Prehlad!W88</f>
        <v>0</v>
      </c>
    </row>
    <row r="15" spans="1:7" ht="12.75">
      <c r="A15" s="1" t="s">
        <v>234</v>
      </c>
      <c r="B15" s="6">
        <f>Prehlad!H152</f>
        <v>0</v>
      </c>
      <c r="C15" s="6">
        <f>Prehlad!I152</f>
        <v>0</v>
      </c>
      <c r="D15" s="6">
        <f>Prehlad!J152</f>
        <v>0</v>
      </c>
      <c r="E15" s="7">
        <f>Prehlad!L152</f>
        <v>0</v>
      </c>
      <c r="F15" s="5">
        <f>Prehlad!N152</f>
        <v>0</v>
      </c>
      <c r="G15" s="5">
        <f>Prehlad!W152</f>
        <v>0</v>
      </c>
    </row>
    <row r="16" spans="1:7" ht="12.75">
      <c r="A16" s="1" t="s">
        <v>320</v>
      </c>
      <c r="B16" s="6">
        <f>Prehlad!H154</f>
        <v>0</v>
      </c>
      <c r="C16" s="6">
        <f>Prehlad!I154</f>
        <v>0</v>
      </c>
      <c r="D16" s="6">
        <f>Prehlad!J154</f>
        <v>0</v>
      </c>
      <c r="E16" s="7">
        <f>Prehlad!L154</f>
        <v>0</v>
      </c>
      <c r="F16" s="5">
        <f>Prehlad!N154</f>
        <v>0</v>
      </c>
      <c r="G16" s="5">
        <f>Prehlad!W154</f>
        <v>0</v>
      </c>
    </row>
    <row r="18" spans="1:7" ht="12.75">
      <c r="A18" s="1" t="s">
        <v>322</v>
      </c>
      <c r="B18" s="6">
        <f>Prehlad!H195</f>
        <v>0</v>
      </c>
      <c r="C18" s="6">
        <f>Prehlad!I195</f>
        <v>0</v>
      </c>
      <c r="D18" s="6">
        <f>Prehlad!J195</f>
        <v>0</v>
      </c>
      <c r="E18" s="7">
        <f>Prehlad!L195</f>
        <v>0</v>
      </c>
      <c r="F18" s="5">
        <f>Prehlad!N195</f>
        <v>0</v>
      </c>
      <c r="G18" s="5">
        <f>Prehlad!W195</f>
        <v>0</v>
      </c>
    </row>
    <row r="19" spans="1:7" ht="12.75">
      <c r="A19" s="1" t="s">
        <v>377</v>
      </c>
      <c r="B19" s="6">
        <f>Prehlad!H229</f>
        <v>0</v>
      </c>
      <c r="C19" s="6">
        <f>Prehlad!I229</f>
        <v>0</v>
      </c>
      <c r="D19" s="6">
        <f>Prehlad!J229</f>
        <v>0</v>
      </c>
      <c r="E19" s="7">
        <f>Prehlad!L229</f>
        <v>0</v>
      </c>
      <c r="F19" s="5">
        <f>Prehlad!N229</f>
        <v>0</v>
      </c>
      <c r="G19" s="5">
        <f>Prehlad!W229</f>
        <v>0</v>
      </c>
    </row>
    <row r="20" spans="1:7" ht="12.75">
      <c r="A20" s="1" t="s">
        <v>430</v>
      </c>
      <c r="B20" s="6">
        <f>Prehlad!H260</f>
        <v>0</v>
      </c>
      <c r="C20" s="6">
        <f>Prehlad!I260</f>
        <v>0</v>
      </c>
      <c r="D20" s="6">
        <f>Prehlad!J260</f>
        <v>0</v>
      </c>
      <c r="E20" s="7">
        <f>Prehlad!L260</f>
        <v>0</v>
      </c>
      <c r="F20" s="5">
        <f>Prehlad!N260</f>
        <v>0</v>
      </c>
      <c r="G20" s="5">
        <f>Prehlad!W260</f>
        <v>0</v>
      </c>
    </row>
    <row r="21" spans="1:7" ht="12.75">
      <c r="A21" s="1" t="s">
        <v>477</v>
      </c>
      <c r="B21" s="6">
        <f>Prehlad!H267</f>
        <v>0</v>
      </c>
      <c r="C21" s="6">
        <f>Prehlad!I267</f>
        <v>0</v>
      </c>
      <c r="D21" s="6">
        <f>Prehlad!J267</f>
        <v>0</v>
      </c>
      <c r="E21" s="7">
        <f>Prehlad!L267</f>
        <v>0</v>
      </c>
      <c r="F21" s="5">
        <f>Prehlad!N267</f>
        <v>0</v>
      </c>
      <c r="G21" s="5">
        <f>Prehlad!W267</f>
        <v>0</v>
      </c>
    </row>
    <row r="22" spans="1:7" ht="12.75">
      <c r="A22" s="1" t="s">
        <v>487</v>
      </c>
      <c r="B22" s="6">
        <f>Prehlad!H293</f>
        <v>0</v>
      </c>
      <c r="C22" s="6">
        <f>Prehlad!I293</f>
        <v>0</v>
      </c>
      <c r="D22" s="6">
        <f>Prehlad!J293</f>
        <v>0</v>
      </c>
      <c r="E22" s="7">
        <f>Prehlad!L293</f>
        <v>0</v>
      </c>
      <c r="F22" s="5">
        <f>Prehlad!N293</f>
        <v>0</v>
      </c>
      <c r="G22" s="5">
        <f>Prehlad!W293</f>
        <v>0</v>
      </c>
    </row>
    <row r="23" spans="1:7" ht="12.75">
      <c r="A23" s="1" t="s">
        <v>520</v>
      </c>
      <c r="B23" s="6">
        <f>Prehlad!H310</f>
        <v>0</v>
      </c>
      <c r="C23" s="6">
        <f>Prehlad!I310</f>
        <v>0</v>
      </c>
      <c r="D23" s="6">
        <f>Prehlad!J310</f>
        <v>0</v>
      </c>
      <c r="E23" s="7">
        <f>Prehlad!L310</f>
        <v>0</v>
      </c>
      <c r="F23" s="5">
        <f>Prehlad!N310</f>
        <v>0</v>
      </c>
      <c r="G23" s="5">
        <f>Prehlad!W310</f>
        <v>0</v>
      </c>
    </row>
    <row r="24" spans="1:7" ht="12.75">
      <c r="A24" s="1" t="s">
        <v>542</v>
      </c>
      <c r="B24" s="6">
        <f>Prehlad!H322</f>
        <v>0</v>
      </c>
      <c r="C24" s="6">
        <f>Prehlad!I322</f>
        <v>0</v>
      </c>
      <c r="D24" s="6">
        <f>Prehlad!J322</f>
        <v>0</v>
      </c>
      <c r="E24" s="7">
        <f>Prehlad!L322</f>
        <v>0</v>
      </c>
      <c r="F24" s="5">
        <f>Prehlad!N322</f>
        <v>0</v>
      </c>
      <c r="G24" s="5">
        <f>Prehlad!W322</f>
        <v>0</v>
      </c>
    </row>
    <row r="25" spans="1:7" ht="12.75">
      <c r="A25" s="1" t="s">
        <v>559</v>
      </c>
      <c r="B25" s="6">
        <f>Prehlad!H337</f>
        <v>0</v>
      </c>
      <c r="C25" s="6">
        <f>Prehlad!I337</f>
        <v>0</v>
      </c>
      <c r="D25" s="6">
        <f>Prehlad!J337</f>
        <v>0</v>
      </c>
      <c r="E25" s="7">
        <f>Prehlad!L337</f>
        <v>0</v>
      </c>
      <c r="F25" s="5">
        <f>Prehlad!N337</f>
        <v>0</v>
      </c>
      <c r="G25" s="5">
        <f>Prehlad!W337</f>
        <v>0</v>
      </c>
    </row>
    <row r="26" spans="1:7" ht="12.75">
      <c r="A26" s="1" t="s">
        <v>578</v>
      </c>
      <c r="B26" s="6">
        <f>Prehlad!H342</f>
        <v>0</v>
      </c>
      <c r="C26" s="6">
        <f>Prehlad!I342</f>
        <v>0</v>
      </c>
      <c r="D26" s="6">
        <f>Prehlad!J342</f>
        <v>0</v>
      </c>
      <c r="E26" s="7">
        <f>Prehlad!L342</f>
        <v>0</v>
      </c>
      <c r="F26" s="5">
        <f>Prehlad!N342</f>
        <v>0</v>
      </c>
      <c r="G26" s="5">
        <f>Prehlad!W342</f>
        <v>0</v>
      </c>
    </row>
    <row r="27" spans="1:7" ht="12.75">
      <c r="A27" s="1" t="s">
        <v>584</v>
      </c>
      <c r="B27" s="6">
        <f>Prehlad!H351</f>
        <v>0</v>
      </c>
      <c r="C27" s="6">
        <f>Prehlad!I351</f>
        <v>0</v>
      </c>
      <c r="D27" s="6">
        <f>Prehlad!J351</f>
        <v>0</v>
      </c>
      <c r="E27" s="7">
        <f>Prehlad!L351</f>
        <v>0</v>
      </c>
      <c r="F27" s="5">
        <f>Prehlad!N351</f>
        <v>0</v>
      </c>
      <c r="G27" s="5">
        <f>Prehlad!W351</f>
        <v>0</v>
      </c>
    </row>
    <row r="28" spans="1:7" ht="12.75">
      <c r="A28" s="1" t="s">
        <v>595</v>
      </c>
      <c r="B28" s="6">
        <f>Prehlad!H353</f>
        <v>0</v>
      </c>
      <c r="C28" s="6">
        <f>Prehlad!I353</f>
        <v>0</v>
      </c>
      <c r="D28" s="6">
        <f>Prehlad!J353</f>
        <v>0</v>
      </c>
      <c r="E28" s="7">
        <f>Prehlad!L353</f>
        <v>0</v>
      </c>
      <c r="F28" s="5">
        <f>Prehlad!N353</f>
        <v>0</v>
      </c>
      <c r="G28" s="5">
        <f>Prehlad!W353</f>
        <v>0</v>
      </c>
    </row>
    <row r="31" spans="1:7" ht="12.75">
      <c r="A31" s="1" t="s">
        <v>596</v>
      </c>
      <c r="B31" s="6">
        <f>Prehlad!H355</f>
        <v>0</v>
      </c>
      <c r="C31" s="6">
        <f>Prehlad!I355</f>
        <v>0</v>
      </c>
      <c r="D31" s="6">
        <f>Prehlad!J355</f>
        <v>0</v>
      </c>
      <c r="E31" s="7">
        <f>Prehlad!L355</f>
        <v>0</v>
      </c>
      <c r="F31" s="5">
        <f>Prehlad!N355</f>
        <v>0</v>
      </c>
      <c r="G31" s="5">
        <f>Prehlad!W355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5"/>
  <sheetViews>
    <sheetView showGridLines="0" zoomScalePageLayoutView="0" workbookViewId="0" topLeftCell="A1">
      <selection activeCell="G345" sqref="G345:M349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.00390625" style="97" customWidth="1"/>
    <col min="4" max="4" width="45.7109375" style="124" customWidth="1"/>
    <col min="5" max="5" width="11.28125" style="99" customWidth="1"/>
    <col min="6" max="6" width="5.8515625" style="98" customWidth="1"/>
    <col min="7" max="7" width="8.7109375" style="100" customWidth="1"/>
    <col min="8" max="10" width="9.7109375" style="100" customWidth="1"/>
    <col min="11" max="11" width="7.421875" style="101" customWidth="1"/>
    <col min="12" max="12" width="8.28125" style="101" customWidth="1"/>
    <col min="13" max="13" width="7.140625" style="99" customWidth="1"/>
    <col min="14" max="14" width="7.00390625" style="99" customWidth="1"/>
    <col min="15" max="15" width="3.57421875" style="98" customWidth="1"/>
    <col min="16" max="16" width="12.7109375" style="98" customWidth="1"/>
    <col min="17" max="19" width="11.28125" style="99" customWidth="1"/>
    <col min="20" max="20" width="10.57421875" style="102" customWidth="1"/>
    <col min="21" max="21" width="10.28125" style="102" customWidth="1"/>
    <col min="22" max="22" width="5.7109375" style="102" customWidth="1"/>
    <col min="23" max="23" width="9.140625" style="99" customWidth="1"/>
    <col min="24" max="25" width="9.140625" style="98" customWidth="1"/>
    <col min="26" max="26" width="7.57421875" style="97" customWidth="1"/>
    <col min="27" max="27" width="24.8515625" style="97" customWidth="1"/>
    <col min="28" max="28" width="4.28125" style="98" customWidth="1"/>
    <col min="29" max="29" width="8.28125" style="98" customWidth="1"/>
    <col min="30" max="30" width="8.7109375" style="98" customWidth="1"/>
    <col min="31" max="34" width="9.140625" style="98" customWidth="1"/>
    <col min="35" max="16384" width="9.140625" style="1" customWidth="1"/>
  </cols>
  <sheetData>
    <row r="1" spans="1:34" ht="12.75">
      <c r="A1" s="9" t="s">
        <v>105</v>
      </c>
      <c r="B1" s="1"/>
      <c r="C1" s="1"/>
      <c r="D1" s="1"/>
      <c r="E1" s="1"/>
      <c r="F1" s="1"/>
      <c r="G1" s="6"/>
      <c r="H1" s="1"/>
      <c r="I1" s="9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2</v>
      </c>
      <c r="AA1" s="103" t="s">
        <v>3</v>
      </c>
      <c r="AB1" s="104" t="s">
        <v>4</v>
      </c>
      <c r="AC1" s="104" t="s">
        <v>5</v>
      </c>
      <c r="AD1" s="104" t="s">
        <v>6</v>
      </c>
      <c r="AE1" s="1"/>
      <c r="AF1" s="1"/>
      <c r="AG1" s="1"/>
      <c r="AH1" s="1"/>
    </row>
    <row r="2" spans="1:34" ht="12.75">
      <c r="A2" s="9" t="s">
        <v>775</v>
      </c>
      <c r="B2" s="1"/>
      <c r="C2" s="1"/>
      <c r="D2" s="1"/>
      <c r="E2" s="1"/>
      <c r="F2" s="1"/>
      <c r="G2" s="6"/>
      <c r="H2" s="8"/>
      <c r="I2" s="9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9</v>
      </c>
      <c r="AA2" s="105" t="s">
        <v>69</v>
      </c>
      <c r="AB2" s="106" t="s">
        <v>11</v>
      </c>
      <c r="AC2" s="106"/>
      <c r="AD2" s="105"/>
      <c r="AE2" s="1"/>
      <c r="AF2" s="1"/>
      <c r="AG2" s="1"/>
      <c r="AH2" s="1"/>
    </row>
    <row r="3" spans="1:34" ht="12.75">
      <c r="A3" s="9" t="s">
        <v>106</v>
      </c>
      <c r="B3" s="1"/>
      <c r="C3" s="1"/>
      <c r="D3" s="1"/>
      <c r="E3" s="1"/>
      <c r="F3" s="1"/>
      <c r="G3" s="6"/>
      <c r="H3" s="1"/>
      <c r="I3" s="9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14</v>
      </c>
      <c r="AA3" s="105" t="s">
        <v>70</v>
      </c>
      <c r="AB3" s="106" t="s">
        <v>11</v>
      </c>
      <c r="AC3" s="106" t="s">
        <v>16</v>
      </c>
      <c r="AD3" s="105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20</v>
      </c>
      <c r="AA4" s="105" t="s">
        <v>71</v>
      </c>
      <c r="AB4" s="106" t="s">
        <v>11</v>
      </c>
      <c r="AC4" s="106"/>
      <c r="AD4" s="105"/>
      <c r="AE4" s="1"/>
      <c r="AF4" s="1"/>
      <c r="AG4" s="1"/>
      <c r="AH4" s="1"/>
    </row>
    <row r="5" spans="1:34" ht="12.75">
      <c r="A5" s="9" t="s">
        <v>107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25</v>
      </c>
      <c r="AA5" s="105" t="s">
        <v>70</v>
      </c>
      <c r="AB5" s="106" t="s">
        <v>11</v>
      </c>
      <c r="AC5" s="106" t="s">
        <v>16</v>
      </c>
      <c r="AD5" s="105" t="s">
        <v>17</v>
      </c>
      <c r="AE5" s="1"/>
      <c r="AF5" s="1"/>
      <c r="AG5" s="1"/>
      <c r="AH5" s="1"/>
    </row>
    <row r="6" spans="1:34" ht="12.75">
      <c r="A6" s="9" t="s">
        <v>108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 t="s">
        <v>109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107" t="s">
        <v>72</v>
      </c>
      <c r="B9" s="107" t="s">
        <v>73</v>
      </c>
      <c r="C9" s="107" t="s">
        <v>74</v>
      </c>
      <c r="D9" s="107" t="s">
        <v>75</v>
      </c>
      <c r="E9" s="107" t="s">
        <v>76</v>
      </c>
      <c r="F9" s="107" t="s">
        <v>77</v>
      </c>
      <c r="G9" s="107" t="s">
        <v>78</v>
      </c>
      <c r="H9" s="107" t="s">
        <v>30</v>
      </c>
      <c r="I9" s="107" t="s">
        <v>63</v>
      </c>
      <c r="J9" s="107" t="s">
        <v>64</v>
      </c>
      <c r="K9" s="108" t="s">
        <v>65</v>
      </c>
      <c r="L9" s="109"/>
      <c r="M9" s="110" t="s">
        <v>66</v>
      </c>
      <c r="N9" s="109"/>
      <c r="O9" s="107" t="s">
        <v>1</v>
      </c>
      <c r="P9" s="112" t="s">
        <v>79</v>
      </c>
      <c r="Q9" s="111" t="s">
        <v>76</v>
      </c>
      <c r="R9" s="111" t="s">
        <v>76</v>
      </c>
      <c r="S9" s="112" t="s">
        <v>76</v>
      </c>
      <c r="T9" s="80" t="s">
        <v>80</v>
      </c>
      <c r="U9" s="80" t="s">
        <v>81</v>
      </c>
      <c r="V9" s="80" t="s">
        <v>82</v>
      </c>
      <c r="W9" s="81" t="s">
        <v>68</v>
      </c>
      <c r="X9" s="81" t="s">
        <v>83</v>
      </c>
      <c r="Y9" s="81" t="s">
        <v>84</v>
      </c>
      <c r="Z9" s="94" t="s">
        <v>85</v>
      </c>
      <c r="AA9" s="94" t="s">
        <v>86</v>
      </c>
      <c r="AB9" s="1" t="s">
        <v>82</v>
      </c>
      <c r="AC9" s="1"/>
      <c r="AD9" s="1"/>
      <c r="AE9" s="1"/>
      <c r="AF9" s="1"/>
      <c r="AG9" s="1"/>
      <c r="AH9" s="1"/>
    </row>
    <row r="10" spans="1:34" ht="12.75">
      <c r="A10" s="113" t="s">
        <v>87</v>
      </c>
      <c r="B10" s="113" t="s">
        <v>88</v>
      </c>
      <c r="C10" s="114"/>
      <c r="D10" s="113" t="s">
        <v>89</v>
      </c>
      <c r="E10" s="113" t="s">
        <v>90</v>
      </c>
      <c r="F10" s="113" t="s">
        <v>91</v>
      </c>
      <c r="G10" s="113" t="s">
        <v>92</v>
      </c>
      <c r="H10" s="113"/>
      <c r="I10" s="113" t="s">
        <v>67</v>
      </c>
      <c r="J10" s="113"/>
      <c r="K10" s="113" t="s">
        <v>78</v>
      </c>
      <c r="L10" s="113" t="s">
        <v>64</v>
      </c>
      <c r="M10" s="115" t="s">
        <v>78</v>
      </c>
      <c r="N10" s="113" t="s">
        <v>64</v>
      </c>
      <c r="O10" s="113" t="s">
        <v>93</v>
      </c>
      <c r="P10" s="117"/>
      <c r="Q10" s="116" t="s">
        <v>94</v>
      </c>
      <c r="R10" s="116" t="s">
        <v>95</v>
      </c>
      <c r="S10" s="117" t="s">
        <v>96</v>
      </c>
      <c r="T10" s="80" t="s">
        <v>97</v>
      </c>
      <c r="U10" s="80" t="s">
        <v>98</v>
      </c>
      <c r="V10" s="80" t="s">
        <v>99</v>
      </c>
      <c r="W10" s="5"/>
      <c r="X10" s="1"/>
      <c r="Y10" s="1"/>
      <c r="Z10" s="94" t="s">
        <v>100</v>
      </c>
      <c r="AA10" s="94" t="s">
        <v>87</v>
      </c>
      <c r="AB10" s="1" t="s">
        <v>110</v>
      </c>
      <c r="AC10" s="1"/>
      <c r="AD10" s="1"/>
      <c r="AE10" s="1"/>
      <c r="AF10" s="1"/>
      <c r="AG10" s="1"/>
      <c r="AH10" s="1"/>
    </row>
    <row r="12" ht="12.75">
      <c r="B12" s="134" t="s">
        <v>131</v>
      </c>
    </row>
    <row r="13" ht="12.75">
      <c r="B13" s="97" t="s">
        <v>132</v>
      </c>
    </row>
    <row r="14" spans="1:16" ht="12.75">
      <c r="A14" s="95" t="s">
        <v>133</v>
      </c>
      <c r="B14" s="96" t="s">
        <v>134</v>
      </c>
      <c r="C14" s="97" t="s">
        <v>135</v>
      </c>
      <c r="D14" s="124" t="s">
        <v>136</v>
      </c>
      <c r="E14" s="99">
        <v>6</v>
      </c>
      <c r="F14" s="98" t="s">
        <v>137</v>
      </c>
      <c r="O14" s="98">
        <v>20</v>
      </c>
      <c r="P14" s="98" t="s">
        <v>138</v>
      </c>
    </row>
    <row r="15" spans="1:16" ht="12.75">
      <c r="A15" s="95" t="s">
        <v>133</v>
      </c>
      <c r="B15" s="96" t="s">
        <v>139</v>
      </c>
      <c r="C15" s="97" t="s">
        <v>140</v>
      </c>
      <c r="D15" s="124" t="s">
        <v>141</v>
      </c>
      <c r="E15" s="99">
        <v>0.63</v>
      </c>
      <c r="F15" s="98" t="s">
        <v>142</v>
      </c>
      <c r="O15" s="98">
        <v>20</v>
      </c>
      <c r="P15" s="98" t="s">
        <v>138</v>
      </c>
    </row>
    <row r="16" spans="4:24" ht="12.75">
      <c r="D16" s="135" t="s">
        <v>143</v>
      </c>
      <c r="E16" s="136"/>
      <c r="F16" s="137"/>
      <c r="G16" s="138"/>
      <c r="H16" s="138"/>
      <c r="I16" s="138"/>
      <c r="J16" s="138"/>
      <c r="K16" s="139"/>
      <c r="L16" s="139"/>
      <c r="M16" s="136"/>
      <c r="N16" s="136"/>
      <c r="O16" s="137"/>
      <c r="P16" s="137"/>
      <c r="Q16" s="136"/>
      <c r="R16" s="136"/>
      <c r="S16" s="136"/>
      <c r="T16" s="140"/>
      <c r="U16" s="140"/>
      <c r="V16" s="140"/>
      <c r="W16" s="136"/>
      <c r="X16" s="137"/>
    </row>
    <row r="17" spans="1:16" ht="12.75">
      <c r="A17" s="95" t="s">
        <v>133</v>
      </c>
      <c r="B17" s="96" t="s">
        <v>139</v>
      </c>
      <c r="C17" s="97" t="s">
        <v>144</v>
      </c>
      <c r="D17" s="124" t="s">
        <v>145</v>
      </c>
      <c r="E17" s="99">
        <v>0.63</v>
      </c>
      <c r="F17" s="98" t="s">
        <v>142</v>
      </c>
      <c r="O17" s="98">
        <v>20</v>
      </c>
      <c r="P17" s="98" t="s">
        <v>138</v>
      </c>
    </row>
    <row r="18" spans="4:24" ht="12.75">
      <c r="D18" s="135" t="s">
        <v>146</v>
      </c>
      <c r="E18" s="136"/>
      <c r="F18" s="137"/>
      <c r="G18" s="138"/>
      <c r="H18" s="138"/>
      <c r="I18" s="138"/>
      <c r="J18" s="138"/>
      <c r="K18" s="139"/>
      <c r="L18" s="139"/>
      <c r="M18" s="136"/>
      <c r="N18" s="136"/>
      <c r="O18" s="137"/>
      <c r="P18" s="137"/>
      <c r="Q18" s="136"/>
      <c r="R18" s="136"/>
      <c r="S18" s="136"/>
      <c r="T18" s="140"/>
      <c r="U18" s="140"/>
      <c r="V18" s="140"/>
      <c r="W18" s="136"/>
      <c r="X18" s="137"/>
    </row>
    <row r="19" spans="1:16" ht="12.75">
      <c r="A19" s="95" t="s">
        <v>133</v>
      </c>
      <c r="B19" s="96" t="s">
        <v>147</v>
      </c>
      <c r="C19" s="97" t="s">
        <v>148</v>
      </c>
      <c r="D19" s="124" t="s">
        <v>149</v>
      </c>
      <c r="E19" s="99">
        <v>6</v>
      </c>
      <c r="F19" s="98" t="s">
        <v>137</v>
      </c>
      <c r="O19" s="98">
        <v>20</v>
      </c>
      <c r="P19" s="98" t="s">
        <v>138</v>
      </c>
    </row>
    <row r="20" spans="4:24" ht="12.75">
      <c r="D20" s="135" t="s">
        <v>150</v>
      </c>
      <c r="E20" s="136"/>
      <c r="F20" s="137"/>
      <c r="G20" s="138"/>
      <c r="H20" s="138"/>
      <c r="I20" s="138"/>
      <c r="J20" s="138"/>
      <c r="K20" s="139"/>
      <c r="L20" s="139"/>
      <c r="M20" s="136"/>
      <c r="N20" s="136"/>
      <c r="O20" s="137"/>
      <c r="P20" s="137"/>
      <c r="Q20" s="136"/>
      <c r="R20" s="136"/>
      <c r="S20" s="136"/>
      <c r="T20" s="140"/>
      <c r="U20" s="140"/>
      <c r="V20" s="140"/>
      <c r="W20" s="136"/>
      <c r="X20" s="137"/>
    </row>
    <row r="21" spans="1:16" ht="25.5">
      <c r="A21" s="95" t="s">
        <v>133</v>
      </c>
      <c r="B21" s="96" t="s">
        <v>151</v>
      </c>
      <c r="C21" s="97" t="s">
        <v>152</v>
      </c>
      <c r="D21" s="124" t="s">
        <v>153</v>
      </c>
      <c r="E21" s="99">
        <v>16</v>
      </c>
      <c r="F21" s="98" t="s">
        <v>137</v>
      </c>
      <c r="O21" s="98">
        <v>20</v>
      </c>
      <c r="P21" s="98" t="s">
        <v>138</v>
      </c>
    </row>
    <row r="22" spans="4:24" ht="12.75">
      <c r="D22" s="135" t="s">
        <v>154</v>
      </c>
      <c r="E22" s="136"/>
      <c r="F22" s="137"/>
      <c r="G22" s="138"/>
      <c r="H22" s="138"/>
      <c r="I22" s="138"/>
      <c r="J22" s="138"/>
      <c r="K22" s="139"/>
      <c r="L22" s="139"/>
      <c r="M22" s="136"/>
      <c r="N22" s="136"/>
      <c r="O22" s="137"/>
      <c r="P22" s="137"/>
      <c r="Q22" s="136"/>
      <c r="R22" s="136"/>
      <c r="S22" s="136"/>
      <c r="T22" s="140"/>
      <c r="U22" s="140"/>
      <c r="V22" s="140"/>
      <c r="W22" s="136"/>
      <c r="X22" s="137"/>
    </row>
    <row r="23" spans="1:16" ht="12.75">
      <c r="A23" s="95" t="s">
        <v>133</v>
      </c>
      <c r="B23" s="96" t="s">
        <v>147</v>
      </c>
      <c r="C23" s="97" t="s">
        <v>155</v>
      </c>
      <c r="D23" s="124" t="s">
        <v>156</v>
      </c>
      <c r="E23" s="99">
        <v>16</v>
      </c>
      <c r="F23" s="98" t="s">
        <v>137</v>
      </c>
      <c r="O23" s="98">
        <v>20</v>
      </c>
      <c r="P23" s="98" t="s">
        <v>138</v>
      </c>
    </row>
    <row r="24" spans="4:24" ht="12.75">
      <c r="D24" s="135" t="s">
        <v>157</v>
      </c>
      <c r="E24" s="136"/>
      <c r="F24" s="137"/>
      <c r="G24" s="138"/>
      <c r="H24" s="138"/>
      <c r="I24" s="138"/>
      <c r="J24" s="138"/>
      <c r="K24" s="139"/>
      <c r="L24" s="139"/>
      <c r="M24" s="136"/>
      <c r="N24" s="136"/>
      <c r="O24" s="137"/>
      <c r="P24" s="137"/>
      <c r="Q24" s="136"/>
      <c r="R24" s="136"/>
      <c r="S24" s="136"/>
      <c r="T24" s="140"/>
      <c r="U24" s="140"/>
      <c r="V24" s="140"/>
      <c r="W24" s="136"/>
      <c r="X24" s="137"/>
    </row>
    <row r="25" spans="4:24" ht="25.5">
      <c r="D25" s="135" t="s">
        <v>158</v>
      </c>
      <c r="E25" s="136"/>
      <c r="F25" s="137"/>
      <c r="G25" s="138"/>
      <c r="H25" s="138"/>
      <c r="I25" s="138"/>
      <c r="J25" s="138"/>
      <c r="K25" s="139"/>
      <c r="L25" s="139"/>
      <c r="M25" s="136"/>
      <c r="N25" s="136"/>
      <c r="O25" s="137"/>
      <c r="P25" s="137"/>
      <c r="Q25" s="136"/>
      <c r="R25" s="136"/>
      <c r="S25" s="136"/>
      <c r="T25" s="140"/>
      <c r="U25" s="140"/>
      <c r="V25" s="140"/>
      <c r="W25" s="136"/>
      <c r="X25" s="137"/>
    </row>
    <row r="26" spans="4:14" ht="12.75">
      <c r="D26" s="141" t="s">
        <v>159</v>
      </c>
      <c r="E26" s="142">
        <f>J26</f>
        <v>0</v>
      </c>
      <c r="H26" s="142">
        <f>SUM(H12:H25)</f>
        <v>0</v>
      </c>
      <c r="I26" s="142">
        <f>SUM(I12:I25)</f>
        <v>0</v>
      </c>
      <c r="J26" s="142">
        <f>SUM(J12:J25)</f>
        <v>0</v>
      </c>
      <c r="L26" s="143">
        <f>SUM(L12:L25)</f>
        <v>0</v>
      </c>
      <c r="N26" s="144">
        <f>SUM(N12:N25)</f>
        <v>0</v>
      </c>
    </row>
    <row r="28" ht="12.75">
      <c r="B28" s="97" t="s">
        <v>160</v>
      </c>
    </row>
    <row r="29" spans="1:16" ht="12.75">
      <c r="A29" s="95" t="s">
        <v>133</v>
      </c>
      <c r="B29" s="96" t="s">
        <v>139</v>
      </c>
      <c r="C29" s="97" t="s">
        <v>161</v>
      </c>
      <c r="D29" s="124" t="s">
        <v>162</v>
      </c>
      <c r="E29" s="99">
        <v>24.211</v>
      </c>
      <c r="F29" s="98" t="s">
        <v>142</v>
      </c>
      <c r="O29" s="98">
        <v>20</v>
      </c>
      <c r="P29" s="98" t="s">
        <v>138</v>
      </c>
    </row>
    <row r="30" spans="4:24" ht="25.5">
      <c r="D30" s="135" t="s">
        <v>163</v>
      </c>
      <c r="E30" s="136"/>
      <c r="F30" s="137"/>
      <c r="G30" s="138"/>
      <c r="H30" s="138"/>
      <c r="I30" s="138"/>
      <c r="J30" s="138"/>
      <c r="K30" s="139"/>
      <c r="L30" s="139"/>
      <c r="M30" s="136"/>
      <c r="N30" s="136"/>
      <c r="O30" s="137"/>
      <c r="P30" s="137"/>
      <c r="Q30" s="136"/>
      <c r="R30" s="136"/>
      <c r="S30" s="136"/>
      <c r="T30" s="140"/>
      <c r="U30" s="140"/>
      <c r="V30" s="140"/>
      <c r="W30" s="136"/>
      <c r="X30" s="137"/>
    </row>
    <row r="31" spans="4:24" ht="12.75">
      <c r="D31" s="135" t="s">
        <v>164</v>
      </c>
      <c r="E31" s="136"/>
      <c r="F31" s="137"/>
      <c r="G31" s="138"/>
      <c r="H31" s="138"/>
      <c r="I31" s="138"/>
      <c r="J31" s="138"/>
      <c r="K31" s="139"/>
      <c r="L31" s="139"/>
      <c r="M31" s="136"/>
      <c r="N31" s="136"/>
      <c r="O31" s="137"/>
      <c r="P31" s="137"/>
      <c r="Q31" s="136"/>
      <c r="R31" s="136"/>
      <c r="S31" s="136"/>
      <c r="T31" s="140"/>
      <c r="U31" s="140"/>
      <c r="V31" s="140"/>
      <c r="W31" s="136"/>
      <c r="X31" s="137"/>
    </row>
    <row r="32" spans="1:16" ht="12.75">
      <c r="A32" s="95" t="s">
        <v>133</v>
      </c>
      <c r="B32" s="96" t="s">
        <v>139</v>
      </c>
      <c r="C32" s="97" t="s">
        <v>165</v>
      </c>
      <c r="D32" s="124" t="s">
        <v>166</v>
      </c>
      <c r="E32" s="99">
        <v>6.129</v>
      </c>
      <c r="F32" s="98" t="s">
        <v>142</v>
      </c>
      <c r="O32" s="98">
        <v>20</v>
      </c>
      <c r="P32" s="98" t="s">
        <v>138</v>
      </c>
    </row>
    <row r="33" spans="4:24" ht="12.75">
      <c r="D33" s="135" t="s">
        <v>167</v>
      </c>
      <c r="E33" s="136"/>
      <c r="F33" s="137"/>
      <c r="G33" s="138"/>
      <c r="H33" s="138"/>
      <c r="I33" s="138"/>
      <c r="J33" s="138"/>
      <c r="K33" s="139"/>
      <c r="L33" s="139"/>
      <c r="M33" s="136"/>
      <c r="N33" s="136"/>
      <c r="O33" s="137"/>
      <c r="P33" s="137"/>
      <c r="Q33" s="136"/>
      <c r="R33" s="136"/>
      <c r="S33" s="136"/>
      <c r="T33" s="140"/>
      <c r="U33" s="140"/>
      <c r="V33" s="140"/>
      <c r="W33" s="136"/>
      <c r="X33" s="137"/>
    </row>
    <row r="34" spans="4:24" ht="12.75">
      <c r="D34" s="135" t="s">
        <v>168</v>
      </c>
      <c r="E34" s="136"/>
      <c r="F34" s="137"/>
      <c r="G34" s="138"/>
      <c r="H34" s="138"/>
      <c r="I34" s="138"/>
      <c r="J34" s="138"/>
      <c r="K34" s="139"/>
      <c r="L34" s="139"/>
      <c r="M34" s="136"/>
      <c r="N34" s="136"/>
      <c r="O34" s="137"/>
      <c r="P34" s="137"/>
      <c r="Q34" s="136"/>
      <c r="R34" s="136"/>
      <c r="S34" s="136"/>
      <c r="T34" s="140"/>
      <c r="U34" s="140"/>
      <c r="V34" s="140"/>
      <c r="W34" s="136"/>
      <c r="X34" s="137"/>
    </row>
    <row r="35" spans="4:14" ht="12.75">
      <c r="D35" s="141" t="s">
        <v>169</v>
      </c>
      <c r="E35" s="142">
        <f>J35</f>
        <v>0</v>
      </c>
      <c r="H35" s="142">
        <f>SUM(H28:H34)</f>
        <v>0</v>
      </c>
      <c r="I35" s="142">
        <f>SUM(I28:I34)</f>
        <v>0</v>
      </c>
      <c r="J35" s="142">
        <f>SUM(J28:J34)</f>
        <v>0</v>
      </c>
      <c r="L35" s="143">
        <f>SUM(L28:L34)</f>
        <v>0</v>
      </c>
      <c r="N35" s="144">
        <f>SUM(N28:N34)</f>
        <v>0</v>
      </c>
    </row>
    <row r="37" ht="12.75">
      <c r="B37" s="97" t="s">
        <v>170</v>
      </c>
    </row>
    <row r="38" spans="1:16" ht="12.75">
      <c r="A38" s="95" t="s">
        <v>133</v>
      </c>
      <c r="B38" s="96" t="s">
        <v>147</v>
      </c>
      <c r="C38" s="97" t="s">
        <v>171</v>
      </c>
      <c r="D38" s="124" t="s">
        <v>172</v>
      </c>
      <c r="E38" s="99">
        <v>73.352</v>
      </c>
      <c r="F38" s="98" t="s">
        <v>173</v>
      </c>
      <c r="O38" s="98">
        <v>20</v>
      </c>
      <c r="P38" s="98" t="s">
        <v>138</v>
      </c>
    </row>
    <row r="39" spans="4:24" ht="12.75">
      <c r="D39" s="135" t="s">
        <v>174</v>
      </c>
      <c r="E39" s="136"/>
      <c r="F39" s="137"/>
      <c r="G39" s="138"/>
      <c r="H39" s="138"/>
      <c r="I39" s="138"/>
      <c r="J39" s="138"/>
      <c r="K39" s="139"/>
      <c r="L39" s="139"/>
      <c r="M39" s="136"/>
      <c r="N39" s="136"/>
      <c r="O39" s="137"/>
      <c r="P39" s="137"/>
      <c r="Q39" s="136"/>
      <c r="R39" s="136"/>
      <c r="S39" s="136"/>
      <c r="T39" s="140"/>
      <c r="U39" s="140"/>
      <c r="V39" s="140"/>
      <c r="W39" s="136"/>
      <c r="X39" s="137"/>
    </row>
    <row r="40" spans="4:24" ht="12.75">
      <c r="D40" s="135" t="s">
        <v>175</v>
      </c>
      <c r="E40" s="136"/>
      <c r="F40" s="137"/>
      <c r="G40" s="138"/>
      <c r="H40" s="138"/>
      <c r="I40" s="138"/>
      <c r="J40" s="138"/>
      <c r="K40" s="139"/>
      <c r="L40" s="139"/>
      <c r="M40" s="136"/>
      <c r="N40" s="136"/>
      <c r="O40" s="137"/>
      <c r="P40" s="137"/>
      <c r="Q40" s="136"/>
      <c r="R40" s="136"/>
      <c r="S40" s="136"/>
      <c r="T40" s="140"/>
      <c r="U40" s="140"/>
      <c r="V40" s="140"/>
      <c r="W40" s="136"/>
      <c r="X40" s="137"/>
    </row>
    <row r="41" spans="1:16" ht="25.5">
      <c r="A41" s="95" t="s">
        <v>133</v>
      </c>
      <c r="B41" s="96" t="s">
        <v>139</v>
      </c>
      <c r="C41" s="97" t="s">
        <v>176</v>
      </c>
      <c r="D41" s="124" t="s">
        <v>177</v>
      </c>
      <c r="E41" s="99">
        <v>33.35</v>
      </c>
      <c r="F41" s="98" t="s">
        <v>142</v>
      </c>
      <c r="O41" s="98">
        <v>20</v>
      </c>
      <c r="P41" s="98" t="s">
        <v>138</v>
      </c>
    </row>
    <row r="42" spans="4:24" ht="12.75">
      <c r="D42" s="135" t="s">
        <v>178</v>
      </c>
      <c r="E42" s="136"/>
      <c r="F42" s="137"/>
      <c r="G42" s="138"/>
      <c r="H42" s="138"/>
      <c r="I42" s="138"/>
      <c r="J42" s="138"/>
      <c r="K42" s="139"/>
      <c r="L42" s="139"/>
      <c r="M42" s="136"/>
      <c r="N42" s="136"/>
      <c r="O42" s="137"/>
      <c r="P42" s="137"/>
      <c r="Q42" s="136"/>
      <c r="R42" s="136"/>
      <c r="S42" s="136"/>
      <c r="T42" s="140"/>
      <c r="U42" s="140"/>
      <c r="V42" s="140"/>
      <c r="W42" s="136"/>
      <c r="X42" s="137"/>
    </row>
    <row r="43" spans="1:16" ht="12.75">
      <c r="A43" s="95" t="s">
        <v>133</v>
      </c>
      <c r="B43" s="96" t="s">
        <v>139</v>
      </c>
      <c r="C43" s="97" t="s">
        <v>179</v>
      </c>
      <c r="D43" s="124" t="s">
        <v>180</v>
      </c>
      <c r="E43" s="99">
        <v>27.24</v>
      </c>
      <c r="F43" s="98" t="s">
        <v>173</v>
      </c>
      <c r="O43" s="98">
        <v>20</v>
      </c>
      <c r="P43" s="98" t="s">
        <v>138</v>
      </c>
    </row>
    <row r="44" spans="4:24" ht="12.75">
      <c r="D44" s="135" t="s">
        <v>181</v>
      </c>
      <c r="E44" s="136"/>
      <c r="F44" s="137"/>
      <c r="G44" s="138"/>
      <c r="H44" s="138"/>
      <c r="I44" s="138"/>
      <c r="J44" s="138"/>
      <c r="K44" s="139"/>
      <c r="L44" s="139"/>
      <c r="M44" s="136"/>
      <c r="N44" s="136"/>
      <c r="O44" s="137"/>
      <c r="P44" s="137"/>
      <c r="Q44" s="136"/>
      <c r="R44" s="136"/>
      <c r="S44" s="136"/>
      <c r="T44" s="140"/>
      <c r="U44" s="140"/>
      <c r="V44" s="140"/>
      <c r="W44" s="136"/>
      <c r="X44" s="137"/>
    </row>
    <row r="45" spans="4:24" ht="12.75">
      <c r="D45" s="135" t="s">
        <v>182</v>
      </c>
      <c r="E45" s="136"/>
      <c r="F45" s="137"/>
      <c r="G45" s="138"/>
      <c r="H45" s="138"/>
      <c r="I45" s="138"/>
      <c r="J45" s="138"/>
      <c r="K45" s="139"/>
      <c r="L45" s="139"/>
      <c r="M45" s="136"/>
      <c r="N45" s="136"/>
      <c r="O45" s="137"/>
      <c r="P45" s="137"/>
      <c r="Q45" s="136"/>
      <c r="R45" s="136"/>
      <c r="S45" s="136"/>
      <c r="T45" s="140"/>
      <c r="U45" s="140"/>
      <c r="V45" s="140"/>
      <c r="W45" s="136"/>
      <c r="X45" s="137"/>
    </row>
    <row r="46" spans="1:16" ht="12.75">
      <c r="A46" s="95" t="s">
        <v>133</v>
      </c>
      <c r="B46" s="96" t="s">
        <v>139</v>
      </c>
      <c r="C46" s="97" t="s">
        <v>183</v>
      </c>
      <c r="D46" s="124" t="s">
        <v>184</v>
      </c>
      <c r="E46" s="99">
        <v>3.724</v>
      </c>
      <c r="F46" s="98" t="s">
        <v>142</v>
      </c>
      <c r="O46" s="98">
        <v>20</v>
      </c>
      <c r="P46" s="98" t="s">
        <v>138</v>
      </c>
    </row>
    <row r="47" spans="4:24" ht="12.75">
      <c r="D47" s="135" t="s">
        <v>185</v>
      </c>
      <c r="E47" s="136"/>
      <c r="F47" s="137"/>
      <c r="G47" s="138"/>
      <c r="H47" s="138"/>
      <c r="I47" s="138"/>
      <c r="J47" s="138"/>
      <c r="K47" s="139"/>
      <c r="L47" s="139"/>
      <c r="M47" s="136"/>
      <c r="N47" s="136"/>
      <c r="O47" s="137"/>
      <c r="P47" s="137"/>
      <c r="Q47" s="136"/>
      <c r="R47" s="136"/>
      <c r="S47" s="136"/>
      <c r="T47" s="140"/>
      <c r="U47" s="140"/>
      <c r="V47" s="140"/>
      <c r="W47" s="136"/>
      <c r="X47" s="137"/>
    </row>
    <row r="48" spans="4:24" ht="12.75">
      <c r="D48" s="135" t="s">
        <v>164</v>
      </c>
      <c r="E48" s="136"/>
      <c r="F48" s="137"/>
      <c r="G48" s="138"/>
      <c r="H48" s="138"/>
      <c r="I48" s="138"/>
      <c r="J48" s="138"/>
      <c r="K48" s="139"/>
      <c r="L48" s="139"/>
      <c r="M48" s="136"/>
      <c r="N48" s="136"/>
      <c r="O48" s="137"/>
      <c r="P48" s="137"/>
      <c r="Q48" s="136"/>
      <c r="R48" s="136"/>
      <c r="S48" s="136"/>
      <c r="T48" s="140"/>
      <c r="U48" s="140"/>
      <c r="V48" s="140"/>
      <c r="W48" s="136"/>
      <c r="X48" s="137"/>
    </row>
    <row r="49" spans="1:16" ht="12.75">
      <c r="A49" s="95" t="s">
        <v>133</v>
      </c>
      <c r="B49" s="96" t="s">
        <v>139</v>
      </c>
      <c r="C49" s="97" t="s">
        <v>186</v>
      </c>
      <c r="D49" s="124" t="s">
        <v>187</v>
      </c>
      <c r="E49" s="99">
        <v>43.991</v>
      </c>
      <c r="F49" s="98" t="s">
        <v>142</v>
      </c>
      <c r="O49" s="98">
        <v>20</v>
      </c>
      <c r="P49" s="98" t="s">
        <v>138</v>
      </c>
    </row>
    <row r="50" spans="4:24" ht="12.75">
      <c r="D50" s="135" t="s">
        <v>188</v>
      </c>
      <c r="E50" s="136"/>
      <c r="F50" s="137"/>
      <c r="G50" s="138"/>
      <c r="H50" s="138"/>
      <c r="I50" s="138"/>
      <c r="J50" s="138"/>
      <c r="K50" s="139"/>
      <c r="L50" s="139"/>
      <c r="M50" s="136"/>
      <c r="N50" s="136"/>
      <c r="O50" s="137"/>
      <c r="P50" s="137"/>
      <c r="Q50" s="136"/>
      <c r="R50" s="136"/>
      <c r="S50" s="136"/>
      <c r="T50" s="140"/>
      <c r="U50" s="140"/>
      <c r="V50" s="140"/>
      <c r="W50" s="136"/>
      <c r="X50" s="137"/>
    </row>
    <row r="51" spans="4:24" ht="12.75">
      <c r="D51" s="135" t="s">
        <v>164</v>
      </c>
      <c r="E51" s="136"/>
      <c r="F51" s="137"/>
      <c r="G51" s="138"/>
      <c r="H51" s="138"/>
      <c r="I51" s="138"/>
      <c r="J51" s="138"/>
      <c r="K51" s="139"/>
      <c r="L51" s="139"/>
      <c r="M51" s="136"/>
      <c r="N51" s="136"/>
      <c r="O51" s="137"/>
      <c r="P51" s="137"/>
      <c r="Q51" s="136"/>
      <c r="R51" s="136"/>
      <c r="S51" s="136"/>
      <c r="T51" s="140"/>
      <c r="U51" s="140"/>
      <c r="V51" s="140"/>
      <c r="W51" s="136"/>
      <c r="X51" s="137"/>
    </row>
    <row r="52" spans="4:24" ht="12.75">
      <c r="D52" s="135" t="s">
        <v>164</v>
      </c>
      <c r="E52" s="136"/>
      <c r="F52" s="137"/>
      <c r="G52" s="138"/>
      <c r="H52" s="138"/>
      <c r="I52" s="138"/>
      <c r="J52" s="138"/>
      <c r="K52" s="139"/>
      <c r="L52" s="139"/>
      <c r="M52" s="136"/>
      <c r="N52" s="136"/>
      <c r="O52" s="137"/>
      <c r="P52" s="137"/>
      <c r="Q52" s="136"/>
      <c r="R52" s="136"/>
      <c r="S52" s="136"/>
      <c r="T52" s="140"/>
      <c r="U52" s="140"/>
      <c r="V52" s="140"/>
      <c r="W52" s="136"/>
      <c r="X52" s="137"/>
    </row>
    <row r="53" spans="1:16" ht="12.75">
      <c r="A53" s="95" t="s">
        <v>133</v>
      </c>
      <c r="B53" s="96" t="s">
        <v>189</v>
      </c>
      <c r="C53" s="97" t="s">
        <v>190</v>
      </c>
      <c r="D53" s="124" t="s">
        <v>191</v>
      </c>
      <c r="E53" s="99">
        <v>38.93</v>
      </c>
      <c r="F53" s="98" t="s">
        <v>142</v>
      </c>
      <c r="O53" s="98">
        <v>20</v>
      </c>
      <c r="P53" s="98" t="s">
        <v>138</v>
      </c>
    </row>
    <row r="54" spans="4:24" ht="12.75">
      <c r="D54" s="135" t="s">
        <v>192</v>
      </c>
      <c r="E54" s="136"/>
      <c r="F54" s="137"/>
      <c r="G54" s="138"/>
      <c r="H54" s="138"/>
      <c r="I54" s="138"/>
      <c r="J54" s="138"/>
      <c r="K54" s="139"/>
      <c r="L54" s="139"/>
      <c r="M54" s="136"/>
      <c r="N54" s="136"/>
      <c r="O54" s="137"/>
      <c r="P54" s="137"/>
      <c r="Q54" s="136"/>
      <c r="R54" s="136"/>
      <c r="S54" s="136"/>
      <c r="T54" s="140"/>
      <c r="U54" s="140"/>
      <c r="V54" s="140"/>
      <c r="W54" s="136"/>
      <c r="X54" s="137"/>
    </row>
    <row r="55" spans="1:16" ht="12.75">
      <c r="A55" s="95" t="s">
        <v>133</v>
      </c>
      <c r="B55" s="96" t="s">
        <v>139</v>
      </c>
      <c r="C55" s="97" t="s">
        <v>193</v>
      </c>
      <c r="D55" s="124" t="s">
        <v>194</v>
      </c>
      <c r="E55" s="99">
        <v>38.93</v>
      </c>
      <c r="F55" s="98" t="s">
        <v>142</v>
      </c>
      <c r="O55" s="98">
        <v>20</v>
      </c>
      <c r="P55" s="98" t="s">
        <v>138</v>
      </c>
    </row>
    <row r="56" spans="4:24" ht="12.75">
      <c r="D56" s="135" t="s">
        <v>192</v>
      </c>
      <c r="E56" s="136"/>
      <c r="F56" s="137"/>
      <c r="G56" s="138"/>
      <c r="H56" s="138"/>
      <c r="I56" s="138"/>
      <c r="J56" s="138"/>
      <c r="K56" s="139"/>
      <c r="L56" s="139"/>
      <c r="M56" s="136"/>
      <c r="N56" s="136"/>
      <c r="O56" s="137"/>
      <c r="P56" s="137"/>
      <c r="Q56" s="136"/>
      <c r="R56" s="136"/>
      <c r="S56" s="136"/>
      <c r="T56" s="140"/>
      <c r="U56" s="140"/>
      <c r="V56" s="140"/>
      <c r="W56" s="136"/>
      <c r="X56" s="137"/>
    </row>
    <row r="57" spans="4:24" ht="12.75">
      <c r="D57" s="135" t="s">
        <v>164</v>
      </c>
      <c r="E57" s="136"/>
      <c r="F57" s="137"/>
      <c r="G57" s="138"/>
      <c r="H57" s="138"/>
      <c r="I57" s="138"/>
      <c r="J57" s="138"/>
      <c r="K57" s="139"/>
      <c r="L57" s="139"/>
      <c r="M57" s="136"/>
      <c r="N57" s="136"/>
      <c r="O57" s="137"/>
      <c r="P57" s="137"/>
      <c r="Q57" s="136"/>
      <c r="R57" s="136"/>
      <c r="S57" s="136"/>
      <c r="T57" s="140"/>
      <c r="U57" s="140"/>
      <c r="V57" s="140"/>
      <c r="W57" s="136"/>
      <c r="X57" s="137"/>
    </row>
    <row r="58" spans="4:24" ht="25.5">
      <c r="D58" s="145" t="s">
        <v>195</v>
      </c>
      <c r="E58" s="146"/>
      <c r="F58" s="147"/>
      <c r="G58" s="148"/>
      <c r="H58" s="148"/>
      <c r="I58" s="148"/>
      <c r="J58" s="148"/>
      <c r="K58" s="149"/>
      <c r="L58" s="149"/>
      <c r="M58" s="146"/>
      <c r="N58" s="146"/>
      <c r="O58" s="147"/>
      <c r="P58" s="147"/>
      <c r="Q58" s="146"/>
      <c r="R58" s="146"/>
      <c r="S58" s="146"/>
      <c r="T58" s="150"/>
      <c r="U58" s="150"/>
      <c r="V58" s="150"/>
      <c r="W58" s="146"/>
      <c r="X58" s="147"/>
    </row>
    <row r="59" spans="4:24" ht="12.75">
      <c r="D59" s="145" t="s">
        <v>196</v>
      </c>
      <c r="E59" s="146"/>
      <c r="F59" s="147"/>
      <c r="G59" s="148"/>
      <c r="H59" s="148"/>
      <c r="I59" s="148"/>
      <c r="J59" s="148"/>
      <c r="K59" s="149"/>
      <c r="L59" s="149"/>
      <c r="M59" s="146"/>
      <c r="N59" s="146"/>
      <c r="O59" s="147"/>
      <c r="P59" s="147"/>
      <c r="Q59" s="146"/>
      <c r="R59" s="146"/>
      <c r="S59" s="146"/>
      <c r="T59" s="150"/>
      <c r="U59" s="150"/>
      <c r="V59" s="150"/>
      <c r="W59" s="146"/>
      <c r="X59" s="147"/>
    </row>
    <row r="60" spans="1:16" ht="12.75">
      <c r="A60" s="95" t="s">
        <v>133</v>
      </c>
      <c r="B60" s="96" t="s">
        <v>139</v>
      </c>
      <c r="C60" s="97" t="s">
        <v>197</v>
      </c>
      <c r="D60" s="124" t="s">
        <v>198</v>
      </c>
      <c r="E60" s="99">
        <v>3.6</v>
      </c>
      <c r="F60" s="98" t="s">
        <v>142</v>
      </c>
      <c r="O60" s="98">
        <v>20</v>
      </c>
      <c r="P60" s="98" t="s">
        <v>138</v>
      </c>
    </row>
    <row r="61" spans="4:24" ht="12.75">
      <c r="D61" s="135" t="s">
        <v>199</v>
      </c>
      <c r="E61" s="136"/>
      <c r="F61" s="137"/>
      <c r="G61" s="138"/>
      <c r="H61" s="138"/>
      <c r="I61" s="138"/>
      <c r="J61" s="138"/>
      <c r="K61" s="139"/>
      <c r="L61" s="139"/>
      <c r="M61" s="136"/>
      <c r="N61" s="136"/>
      <c r="O61" s="137"/>
      <c r="P61" s="137"/>
      <c r="Q61" s="136"/>
      <c r="R61" s="136"/>
      <c r="S61" s="136"/>
      <c r="T61" s="140"/>
      <c r="U61" s="140"/>
      <c r="V61" s="140"/>
      <c r="W61" s="136"/>
      <c r="X61" s="137"/>
    </row>
    <row r="62" spans="4:24" ht="12.75">
      <c r="D62" s="135" t="s">
        <v>200</v>
      </c>
      <c r="E62" s="136"/>
      <c r="F62" s="137"/>
      <c r="G62" s="138"/>
      <c r="H62" s="138"/>
      <c r="I62" s="138"/>
      <c r="J62" s="138"/>
      <c r="K62" s="139"/>
      <c r="L62" s="139"/>
      <c r="M62" s="136"/>
      <c r="N62" s="136"/>
      <c r="O62" s="137"/>
      <c r="P62" s="137"/>
      <c r="Q62" s="136"/>
      <c r="R62" s="136"/>
      <c r="S62" s="136"/>
      <c r="T62" s="140"/>
      <c r="U62" s="140"/>
      <c r="V62" s="140"/>
      <c r="W62" s="136"/>
      <c r="X62" s="137"/>
    </row>
    <row r="63" spans="4:24" ht="25.5">
      <c r="D63" s="145" t="s">
        <v>201</v>
      </c>
      <c r="E63" s="146"/>
      <c r="F63" s="147"/>
      <c r="G63" s="148"/>
      <c r="H63" s="148"/>
      <c r="I63" s="148"/>
      <c r="J63" s="148"/>
      <c r="K63" s="149"/>
      <c r="L63" s="149"/>
      <c r="M63" s="146"/>
      <c r="N63" s="146"/>
      <c r="O63" s="147"/>
      <c r="P63" s="147"/>
      <c r="Q63" s="146"/>
      <c r="R63" s="146"/>
      <c r="S63" s="146"/>
      <c r="T63" s="150"/>
      <c r="U63" s="150"/>
      <c r="V63" s="150"/>
      <c r="W63" s="146"/>
      <c r="X63" s="147"/>
    </row>
    <row r="64" spans="1:16" ht="25.5">
      <c r="A64" s="95" t="s">
        <v>133</v>
      </c>
      <c r="B64" s="96" t="s">
        <v>139</v>
      </c>
      <c r="C64" s="97" t="s">
        <v>202</v>
      </c>
      <c r="D64" s="124" t="s">
        <v>203</v>
      </c>
      <c r="E64" s="99">
        <v>1.18</v>
      </c>
      <c r="F64" s="98" t="s">
        <v>142</v>
      </c>
      <c r="O64" s="98">
        <v>20</v>
      </c>
      <c r="P64" s="98" t="s">
        <v>138</v>
      </c>
    </row>
    <row r="65" spans="4:24" ht="12.75">
      <c r="D65" s="135" t="s">
        <v>204</v>
      </c>
      <c r="E65" s="136"/>
      <c r="F65" s="137"/>
      <c r="G65" s="138"/>
      <c r="H65" s="138"/>
      <c r="I65" s="138"/>
      <c r="J65" s="138"/>
      <c r="K65" s="139"/>
      <c r="L65" s="139"/>
      <c r="M65" s="136"/>
      <c r="N65" s="136"/>
      <c r="O65" s="137"/>
      <c r="P65" s="137"/>
      <c r="Q65" s="136"/>
      <c r="R65" s="136"/>
      <c r="S65" s="136"/>
      <c r="T65" s="140"/>
      <c r="U65" s="140"/>
      <c r="V65" s="140"/>
      <c r="W65" s="136"/>
      <c r="X65" s="137"/>
    </row>
    <row r="66" spans="4:24" ht="12.75">
      <c r="D66" s="135" t="s">
        <v>205</v>
      </c>
      <c r="E66" s="136"/>
      <c r="F66" s="137"/>
      <c r="G66" s="138"/>
      <c r="H66" s="138"/>
      <c r="I66" s="138"/>
      <c r="J66" s="138"/>
      <c r="K66" s="139"/>
      <c r="L66" s="139"/>
      <c r="M66" s="136"/>
      <c r="N66" s="136"/>
      <c r="O66" s="137"/>
      <c r="P66" s="137"/>
      <c r="Q66" s="136"/>
      <c r="R66" s="136"/>
      <c r="S66" s="136"/>
      <c r="T66" s="140"/>
      <c r="U66" s="140"/>
      <c r="V66" s="140"/>
      <c r="W66" s="136"/>
      <c r="X66" s="137"/>
    </row>
    <row r="67" spans="1:16" ht="12.75">
      <c r="A67" s="95" t="s">
        <v>133</v>
      </c>
      <c r="B67" s="96" t="s">
        <v>189</v>
      </c>
      <c r="C67" s="97" t="s">
        <v>206</v>
      </c>
      <c r="D67" s="124" t="s">
        <v>207</v>
      </c>
      <c r="E67" s="99">
        <v>25.786</v>
      </c>
      <c r="F67" s="98" t="s">
        <v>173</v>
      </c>
      <c r="O67" s="98">
        <v>20</v>
      </c>
      <c r="P67" s="98" t="s">
        <v>138</v>
      </c>
    </row>
    <row r="68" spans="4:24" ht="12.75">
      <c r="D68" s="135" t="s">
        <v>208</v>
      </c>
      <c r="E68" s="136"/>
      <c r="F68" s="137"/>
      <c r="G68" s="138"/>
      <c r="H68" s="138"/>
      <c r="I68" s="138"/>
      <c r="J68" s="138"/>
      <c r="K68" s="139"/>
      <c r="L68" s="139"/>
      <c r="M68" s="136"/>
      <c r="N68" s="136"/>
      <c r="O68" s="137"/>
      <c r="P68" s="137"/>
      <c r="Q68" s="136"/>
      <c r="R68" s="136"/>
      <c r="S68" s="136"/>
      <c r="T68" s="140"/>
      <c r="U68" s="140"/>
      <c r="V68" s="140"/>
      <c r="W68" s="136"/>
      <c r="X68" s="137"/>
    </row>
    <row r="69" spans="1:16" ht="12.75">
      <c r="A69" s="95" t="s">
        <v>133</v>
      </c>
      <c r="B69" s="96" t="s">
        <v>139</v>
      </c>
      <c r="C69" s="97" t="s">
        <v>209</v>
      </c>
      <c r="D69" s="124" t="s">
        <v>210</v>
      </c>
      <c r="E69" s="99">
        <v>22.515</v>
      </c>
      <c r="F69" s="98" t="s">
        <v>142</v>
      </c>
      <c r="O69" s="98">
        <v>20</v>
      </c>
      <c r="P69" s="98" t="s">
        <v>138</v>
      </c>
    </row>
    <row r="70" spans="4:24" ht="12.75">
      <c r="D70" s="135" t="s">
        <v>211</v>
      </c>
      <c r="E70" s="136"/>
      <c r="F70" s="137"/>
      <c r="G70" s="138"/>
      <c r="H70" s="138"/>
      <c r="I70" s="138"/>
      <c r="J70" s="138"/>
      <c r="K70" s="139"/>
      <c r="L70" s="139"/>
      <c r="M70" s="136"/>
      <c r="N70" s="136"/>
      <c r="O70" s="137"/>
      <c r="P70" s="137"/>
      <c r="Q70" s="136"/>
      <c r="R70" s="136"/>
      <c r="S70" s="136"/>
      <c r="T70" s="140"/>
      <c r="U70" s="140"/>
      <c r="V70" s="140"/>
      <c r="W70" s="136"/>
      <c r="X70" s="137"/>
    </row>
    <row r="71" spans="1:16" ht="12.75">
      <c r="A71" s="95" t="s">
        <v>133</v>
      </c>
      <c r="B71" s="96" t="s">
        <v>147</v>
      </c>
      <c r="C71" s="97" t="s">
        <v>212</v>
      </c>
      <c r="D71" s="124" t="s">
        <v>213</v>
      </c>
      <c r="E71" s="99">
        <v>81.392</v>
      </c>
      <c r="F71" s="98" t="s">
        <v>214</v>
      </c>
      <c r="O71" s="98">
        <v>20</v>
      </c>
      <c r="P71" s="98" t="s">
        <v>138</v>
      </c>
    </row>
    <row r="72" spans="4:24" ht="12.75">
      <c r="D72" s="135" t="s">
        <v>215</v>
      </c>
      <c r="E72" s="136"/>
      <c r="F72" s="137"/>
      <c r="G72" s="138"/>
      <c r="H72" s="138"/>
      <c r="I72" s="138"/>
      <c r="J72" s="138"/>
      <c r="K72" s="139"/>
      <c r="L72" s="139"/>
      <c r="M72" s="136"/>
      <c r="N72" s="136"/>
      <c r="O72" s="137"/>
      <c r="P72" s="137"/>
      <c r="Q72" s="136"/>
      <c r="R72" s="136"/>
      <c r="S72" s="136"/>
      <c r="T72" s="140"/>
      <c r="U72" s="140"/>
      <c r="V72" s="140"/>
      <c r="W72" s="136"/>
      <c r="X72" s="137"/>
    </row>
    <row r="73" spans="4:24" ht="12.75">
      <c r="D73" s="145" t="s">
        <v>216</v>
      </c>
      <c r="E73" s="146"/>
      <c r="F73" s="147"/>
      <c r="G73" s="148"/>
      <c r="H73" s="148"/>
      <c r="I73" s="148"/>
      <c r="J73" s="148"/>
      <c r="K73" s="149"/>
      <c r="L73" s="149"/>
      <c r="M73" s="146"/>
      <c r="N73" s="146"/>
      <c r="O73" s="147"/>
      <c r="P73" s="147"/>
      <c r="Q73" s="146"/>
      <c r="R73" s="146"/>
      <c r="S73" s="146"/>
      <c r="T73" s="150"/>
      <c r="U73" s="150"/>
      <c r="V73" s="150"/>
      <c r="W73" s="146"/>
      <c r="X73" s="147"/>
    </row>
    <row r="74" spans="1:16" ht="25.5">
      <c r="A74" s="95" t="s">
        <v>133</v>
      </c>
      <c r="B74" s="96" t="s">
        <v>139</v>
      </c>
      <c r="C74" s="97" t="s">
        <v>217</v>
      </c>
      <c r="D74" s="124" t="s">
        <v>218</v>
      </c>
      <c r="E74" s="99">
        <v>18.07</v>
      </c>
      <c r="F74" s="98" t="s">
        <v>142</v>
      </c>
      <c r="O74" s="98">
        <v>20</v>
      </c>
      <c r="P74" s="98" t="s">
        <v>138</v>
      </c>
    </row>
    <row r="75" spans="4:24" ht="12.75">
      <c r="D75" s="135" t="s">
        <v>219</v>
      </c>
      <c r="E75" s="136"/>
      <c r="F75" s="137"/>
      <c r="G75" s="138"/>
      <c r="H75" s="138"/>
      <c r="I75" s="138"/>
      <c r="J75" s="138"/>
      <c r="K75" s="139"/>
      <c r="L75" s="139"/>
      <c r="M75" s="136"/>
      <c r="N75" s="136"/>
      <c r="O75" s="137"/>
      <c r="P75" s="137"/>
      <c r="Q75" s="136"/>
      <c r="R75" s="136"/>
      <c r="S75" s="136"/>
      <c r="T75" s="140"/>
      <c r="U75" s="140"/>
      <c r="V75" s="140"/>
      <c r="W75" s="136"/>
      <c r="X75" s="137"/>
    </row>
    <row r="76" spans="1:16" ht="12.75">
      <c r="A76" s="95" t="s">
        <v>133</v>
      </c>
      <c r="B76" s="96" t="s">
        <v>139</v>
      </c>
      <c r="C76" s="97" t="s">
        <v>220</v>
      </c>
      <c r="D76" s="124" t="s">
        <v>221</v>
      </c>
      <c r="E76" s="99">
        <v>18.2</v>
      </c>
      <c r="F76" s="98" t="s">
        <v>142</v>
      </c>
      <c r="O76" s="98">
        <v>20</v>
      </c>
      <c r="P76" s="98" t="s">
        <v>138</v>
      </c>
    </row>
    <row r="77" spans="4:24" ht="12.75">
      <c r="D77" s="135" t="s">
        <v>222</v>
      </c>
      <c r="E77" s="136"/>
      <c r="F77" s="137"/>
      <c r="G77" s="138"/>
      <c r="H77" s="138"/>
      <c r="I77" s="138"/>
      <c r="J77" s="138"/>
      <c r="K77" s="139"/>
      <c r="L77" s="139"/>
      <c r="M77" s="136"/>
      <c r="N77" s="136"/>
      <c r="O77" s="137"/>
      <c r="P77" s="137"/>
      <c r="Q77" s="136"/>
      <c r="R77" s="136"/>
      <c r="S77" s="136"/>
      <c r="T77" s="140"/>
      <c r="U77" s="140"/>
      <c r="V77" s="140"/>
      <c r="W77" s="136"/>
      <c r="X77" s="137"/>
    </row>
    <row r="78" spans="4:24" ht="12.75">
      <c r="D78" s="135" t="s">
        <v>164</v>
      </c>
      <c r="E78" s="136"/>
      <c r="F78" s="137"/>
      <c r="G78" s="138"/>
      <c r="H78" s="138"/>
      <c r="I78" s="138"/>
      <c r="J78" s="138"/>
      <c r="K78" s="139"/>
      <c r="L78" s="139"/>
      <c r="M78" s="136"/>
      <c r="N78" s="136"/>
      <c r="O78" s="137"/>
      <c r="P78" s="137"/>
      <c r="Q78" s="136"/>
      <c r="R78" s="136"/>
      <c r="S78" s="136"/>
      <c r="T78" s="140"/>
      <c r="U78" s="140"/>
      <c r="V78" s="140"/>
      <c r="W78" s="136"/>
      <c r="X78" s="137"/>
    </row>
    <row r="79" spans="1:16" ht="12.75">
      <c r="A79" s="95" t="s">
        <v>133</v>
      </c>
      <c r="B79" s="96" t="s">
        <v>139</v>
      </c>
      <c r="C79" s="97" t="s">
        <v>223</v>
      </c>
      <c r="D79" s="124" t="s">
        <v>224</v>
      </c>
      <c r="E79" s="99">
        <v>18</v>
      </c>
      <c r="F79" s="98" t="s">
        <v>142</v>
      </c>
      <c r="O79" s="98">
        <v>20</v>
      </c>
      <c r="P79" s="98" t="s">
        <v>138</v>
      </c>
    </row>
    <row r="80" spans="4:24" ht="12.75">
      <c r="D80" s="135" t="s">
        <v>225</v>
      </c>
      <c r="E80" s="136"/>
      <c r="F80" s="137"/>
      <c r="G80" s="138"/>
      <c r="H80" s="138"/>
      <c r="I80" s="138"/>
      <c r="J80" s="138"/>
      <c r="K80" s="139"/>
      <c r="L80" s="139"/>
      <c r="M80" s="136"/>
      <c r="N80" s="136"/>
      <c r="O80" s="137"/>
      <c r="P80" s="137"/>
      <c r="Q80" s="136"/>
      <c r="R80" s="136"/>
      <c r="S80" s="136"/>
      <c r="T80" s="140"/>
      <c r="U80" s="140"/>
      <c r="V80" s="140"/>
      <c r="W80" s="136"/>
      <c r="X80" s="137"/>
    </row>
    <row r="81" spans="4:24" ht="12.75">
      <c r="D81" s="135" t="s">
        <v>226</v>
      </c>
      <c r="E81" s="136"/>
      <c r="F81" s="137"/>
      <c r="G81" s="138"/>
      <c r="H81" s="138"/>
      <c r="I81" s="138"/>
      <c r="J81" s="138"/>
      <c r="K81" s="139"/>
      <c r="L81" s="139"/>
      <c r="M81" s="136"/>
      <c r="N81" s="136"/>
      <c r="O81" s="137"/>
      <c r="P81" s="137"/>
      <c r="Q81" s="136"/>
      <c r="R81" s="136"/>
      <c r="S81" s="136"/>
      <c r="T81" s="140"/>
      <c r="U81" s="140"/>
      <c r="V81" s="140"/>
      <c r="W81" s="136"/>
      <c r="X81" s="137"/>
    </row>
    <row r="82" spans="4:24" ht="25.5">
      <c r="D82" s="145" t="s">
        <v>227</v>
      </c>
      <c r="E82" s="146"/>
      <c r="F82" s="147"/>
      <c r="G82" s="148"/>
      <c r="H82" s="148"/>
      <c r="I82" s="148"/>
      <c r="J82" s="148"/>
      <c r="K82" s="149"/>
      <c r="L82" s="149"/>
      <c r="M82" s="146"/>
      <c r="N82" s="146"/>
      <c r="O82" s="147"/>
      <c r="P82" s="147"/>
      <c r="Q82" s="146"/>
      <c r="R82" s="146"/>
      <c r="S82" s="146"/>
      <c r="T82" s="150"/>
      <c r="U82" s="150"/>
      <c r="V82" s="150"/>
      <c r="W82" s="146"/>
      <c r="X82" s="147"/>
    </row>
    <row r="83" spans="1:16" ht="25.5">
      <c r="A83" s="95" t="s">
        <v>133</v>
      </c>
      <c r="B83" s="96" t="s">
        <v>139</v>
      </c>
      <c r="C83" s="97" t="s">
        <v>228</v>
      </c>
      <c r="D83" s="124" t="s">
        <v>229</v>
      </c>
      <c r="E83" s="99">
        <v>19.575</v>
      </c>
      <c r="F83" s="98" t="s">
        <v>142</v>
      </c>
      <c r="O83" s="98">
        <v>20</v>
      </c>
      <c r="P83" s="98" t="s">
        <v>138</v>
      </c>
    </row>
    <row r="84" spans="4:24" ht="12.75">
      <c r="D84" s="135" t="s">
        <v>230</v>
      </c>
      <c r="E84" s="136"/>
      <c r="F84" s="137"/>
      <c r="G84" s="138"/>
      <c r="H84" s="138"/>
      <c r="I84" s="138"/>
      <c r="J84" s="138"/>
      <c r="K84" s="139"/>
      <c r="L84" s="139"/>
      <c r="M84" s="136"/>
      <c r="N84" s="136"/>
      <c r="O84" s="137"/>
      <c r="P84" s="137"/>
      <c r="Q84" s="136"/>
      <c r="R84" s="136"/>
      <c r="S84" s="136"/>
      <c r="T84" s="140"/>
      <c r="U84" s="140"/>
      <c r="V84" s="140"/>
      <c r="W84" s="136"/>
      <c r="X84" s="137"/>
    </row>
    <row r="85" spans="4:24" ht="12.75">
      <c r="D85" s="135" t="s">
        <v>164</v>
      </c>
      <c r="E85" s="136"/>
      <c r="F85" s="137"/>
      <c r="G85" s="138"/>
      <c r="H85" s="138"/>
      <c r="I85" s="138"/>
      <c r="J85" s="138"/>
      <c r="K85" s="139"/>
      <c r="L85" s="139"/>
      <c r="M85" s="136"/>
      <c r="N85" s="136"/>
      <c r="O85" s="137"/>
      <c r="P85" s="137"/>
      <c r="Q85" s="136"/>
      <c r="R85" s="136"/>
      <c r="S85" s="136"/>
      <c r="T85" s="140"/>
      <c r="U85" s="140"/>
      <c r="V85" s="140"/>
      <c r="W85" s="136"/>
      <c r="X85" s="137"/>
    </row>
    <row r="86" spans="1:16" ht="25.5">
      <c r="A86" s="95" t="s">
        <v>133</v>
      </c>
      <c r="B86" s="96" t="s">
        <v>139</v>
      </c>
      <c r="C86" s="97" t="s">
        <v>231</v>
      </c>
      <c r="D86" s="124" t="s">
        <v>232</v>
      </c>
      <c r="E86" s="99">
        <v>19.575</v>
      </c>
      <c r="F86" s="98" t="s">
        <v>142</v>
      </c>
      <c r="O86" s="98">
        <v>20</v>
      </c>
      <c r="P86" s="98" t="s">
        <v>138</v>
      </c>
    </row>
    <row r="87" spans="4:24" ht="12.75">
      <c r="D87" s="135" t="s">
        <v>230</v>
      </c>
      <c r="E87" s="136"/>
      <c r="F87" s="137"/>
      <c r="G87" s="138"/>
      <c r="H87" s="138"/>
      <c r="I87" s="138"/>
      <c r="J87" s="138"/>
      <c r="K87" s="139"/>
      <c r="L87" s="139"/>
      <c r="M87" s="136"/>
      <c r="N87" s="136"/>
      <c r="O87" s="137"/>
      <c r="P87" s="137"/>
      <c r="Q87" s="136"/>
      <c r="R87" s="136"/>
      <c r="S87" s="136"/>
      <c r="T87" s="140"/>
      <c r="U87" s="140"/>
      <c r="V87" s="140"/>
      <c r="W87" s="136"/>
      <c r="X87" s="137"/>
    </row>
    <row r="88" spans="4:14" ht="12.75">
      <c r="D88" s="141" t="s">
        <v>233</v>
      </c>
      <c r="E88" s="142">
        <f>J88</f>
        <v>0</v>
      </c>
      <c r="H88" s="142">
        <f>SUM(H37:H87)</f>
        <v>0</v>
      </c>
      <c r="I88" s="142">
        <f>SUM(I37:I87)</f>
        <v>0</v>
      </c>
      <c r="J88" s="142">
        <f>SUM(J37:J87)</f>
        <v>0</v>
      </c>
      <c r="L88" s="143">
        <f>SUM(L37:L87)</f>
        <v>0</v>
      </c>
      <c r="N88" s="144">
        <f>SUM(N37:N87)</f>
        <v>0</v>
      </c>
    </row>
    <row r="90" ht="12.75">
      <c r="B90" s="97" t="s">
        <v>234</v>
      </c>
    </row>
    <row r="91" spans="1:16" ht="12.75">
      <c r="A91" s="95" t="s">
        <v>133</v>
      </c>
      <c r="B91" s="96" t="s">
        <v>235</v>
      </c>
      <c r="C91" s="97" t="s">
        <v>236</v>
      </c>
      <c r="D91" s="124" t="s">
        <v>237</v>
      </c>
      <c r="E91" s="99">
        <v>11.6</v>
      </c>
      <c r="F91" s="98" t="s">
        <v>142</v>
      </c>
      <c r="O91" s="98">
        <v>20</v>
      </c>
      <c r="P91" s="98" t="s">
        <v>138</v>
      </c>
    </row>
    <row r="92" spans="4:24" ht="12.75">
      <c r="D92" s="135" t="s">
        <v>238</v>
      </c>
      <c r="E92" s="136"/>
      <c r="F92" s="137"/>
      <c r="G92" s="138"/>
      <c r="H92" s="138"/>
      <c r="I92" s="138"/>
      <c r="J92" s="138"/>
      <c r="K92" s="139"/>
      <c r="L92" s="139"/>
      <c r="M92" s="136"/>
      <c r="N92" s="136"/>
      <c r="O92" s="137"/>
      <c r="P92" s="137"/>
      <c r="Q92" s="136"/>
      <c r="R92" s="136"/>
      <c r="S92" s="136"/>
      <c r="T92" s="140"/>
      <c r="U92" s="140"/>
      <c r="V92" s="140"/>
      <c r="W92" s="136"/>
      <c r="X92" s="137"/>
    </row>
    <row r="93" spans="1:16" ht="12.75">
      <c r="A93" s="95" t="s">
        <v>133</v>
      </c>
      <c r="B93" s="96" t="s">
        <v>139</v>
      </c>
      <c r="C93" s="97" t="s">
        <v>239</v>
      </c>
      <c r="D93" s="124" t="s">
        <v>240</v>
      </c>
      <c r="E93" s="99">
        <v>58.5</v>
      </c>
      <c r="F93" s="98" t="s">
        <v>142</v>
      </c>
      <c r="O93" s="98">
        <v>20</v>
      </c>
      <c r="P93" s="98" t="s">
        <v>138</v>
      </c>
    </row>
    <row r="94" spans="4:24" ht="12.75">
      <c r="D94" s="135" t="s">
        <v>241</v>
      </c>
      <c r="E94" s="136"/>
      <c r="F94" s="137"/>
      <c r="G94" s="138"/>
      <c r="H94" s="138"/>
      <c r="I94" s="138"/>
      <c r="J94" s="138"/>
      <c r="K94" s="139"/>
      <c r="L94" s="139"/>
      <c r="M94" s="136"/>
      <c r="N94" s="136"/>
      <c r="O94" s="137"/>
      <c r="P94" s="137"/>
      <c r="Q94" s="136"/>
      <c r="R94" s="136"/>
      <c r="S94" s="136"/>
      <c r="T94" s="140"/>
      <c r="U94" s="140"/>
      <c r="V94" s="140"/>
      <c r="W94" s="136"/>
      <c r="X94" s="137"/>
    </row>
    <row r="95" spans="4:24" ht="12.75">
      <c r="D95" s="135" t="s">
        <v>242</v>
      </c>
      <c r="E95" s="136"/>
      <c r="F95" s="137"/>
      <c r="G95" s="138"/>
      <c r="H95" s="138"/>
      <c r="I95" s="138"/>
      <c r="J95" s="138"/>
      <c r="K95" s="139"/>
      <c r="L95" s="139"/>
      <c r="M95" s="136"/>
      <c r="N95" s="136"/>
      <c r="O95" s="137"/>
      <c r="P95" s="137"/>
      <c r="Q95" s="136"/>
      <c r="R95" s="136"/>
      <c r="S95" s="136"/>
      <c r="T95" s="140"/>
      <c r="U95" s="140"/>
      <c r="V95" s="140"/>
      <c r="W95" s="136"/>
      <c r="X95" s="137"/>
    </row>
    <row r="96" spans="1:16" ht="25.5">
      <c r="A96" s="95" t="s">
        <v>133</v>
      </c>
      <c r="B96" s="96" t="s">
        <v>139</v>
      </c>
      <c r="C96" s="97" t="s">
        <v>243</v>
      </c>
      <c r="D96" s="124" t="s">
        <v>244</v>
      </c>
      <c r="E96" s="99">
        <v>73.5</v>
      </c>
      <c r="F96" s="98" t="s">
        <v>142</v>
      </c>
      <c r="O96" s="98">
        <v>20</v>
      </c>
      <c r="P96" s="98" t="s">
        <v>138</v>
      </c>
    </row>
    <row r="97" spans="4:24" ht="12.75">
      <c r="D97" s="135" t="s">
        <v>245</v>
      </c>
      <c r="E97" s="136"/>
      <c r="F97" s="137"/>
      <c r="G97" s="138"/>
      <c r="H97" s="138"/>
      <c r="I97" s="138"/>
      <c r="J97" s="138"/>
      <c r="K97" s="139"/>
      <c r="L97" s="139"/>
      <c r="M97" s="136"/>
      <c r="N97" s="136"/>
      <c r="O97" s="137"/>
      <c r="P97" s="137"/>
      <c r="Q97" s="136"/>
      <c r="R97" s="136"/>
      <c r="S97" s="136"/>
      <c r="T97" s="140"/>
      <c r="U97" s="140"/>
      <c r="V97" s="140"/>
      <c r="W97" s="136"/>
      <c r="X97" s="137"/>
    </row>
    <row r="98" spans="4:24" ht="12.75">
      <c r="D98" s="135" t="s">
        <v>246</v>
      </c>
      <c r="E98" s="136"/>
      <c r="F98" s="137"/>
      <c r="G98" s="138"/>
      <c r="H98" s="138"/>
      <c r="I98" s="138"/>
      <c r="J98" s="138"/>
      <c r="K98" s="139"/>
      <c r="L98" s="139"/>
      <c r="M98" s="136"/>
      <c r="N98" s="136"/>
      <c r="O98" s="137"/>
      <c r="P98" s="137"/>
      <c r="Q98" s="136"/>
      <c r="R98" s="136"/>
      <c r="S98" s="136"/>
      <c r="T98" s="140"/>
      <c r="U98" s="140"/>
      <c r="V98" s="140"/>
      <c r="W98" s="136"/>
      <c r="X98" s="137"/>
    </row>
    <row r="99" spans="1:16" ht="12.75">
      <c r="A99" s="95" t="s">
        <v>133</v>
      </c>
      <c r="B99" s="96" t="s">
        <v>247</v>
      </c>
      <c r="C99" s="97" t="s">
        <v>248</v>
      </c>
      <c r="D99" s="124" t="s">
        <v>249</v>
      </c>
      <c r="E99" s="99">
        <v>8.453</v>
      </c>
      <c r="F99" s="98" t="s">
        <v>142</v>
      </c>
      <c r="O99" s="98">
        <v>20</v>
      </c>
      <c r="P99" s="98" t="s">
        <v>138</v>
      </c>
    </row>
    <row r="100" spans="4:24" ht="12.75">
      <c r="D100" s="135" t="s">
        <v>250</v>
      </c>
      <c r="E100" s="136"/>
      <c r="F100" s="137"/>
      <c r="G100" s="138"/>
      <c r="H100" s="138"/>
      <c r="I100" s="138"/>
      <c r="J100" s="138"/>
      <c r="K100" s="139"/>
      <c r="L100" s="139"/>
      <c r="M100" s="136"/>
      <c r="N100" s="136"/>
      <c r="O100" s="137"/>
      <c r="P100" s="137"/>
      <c r="Q100" s="136"/>
      <c r="R100" s="136"/>
      <c r="S100" s="136"/>
      <c r="T100" s="140"/>
      <c r="U100" s="140"/>
      <c r="V100" s="140"/>
      <c r="W100" s="136"/>
      <c r="X100" s="137"/>
    </row>
    <row r="101" spans="1:16" ht="12.75">
      <c r="A101" s="95" t="s">
        <v>133</v>
      </c>
      <c r="B101" s="96" t="s">
        <v>247</v>
      </c>
      <c r="C101" s="97" t="s">
        <v>251</v>
      </c>
      <c r="D101" s="124" t="s">
        <v>252</v>
      </c>
      <c r="E101" s="99">
        <v>8.8</v>
      </c>
      <c r="F101" s="98" t="s">
        <v>173</v>
      </c>
      <c r="O101" s="98">
        <v>20</v>
      </c>
      <c r="P101" s="98" t="s">
        <v>138</v>
      </c>
    </row>
    <row r="102" spans="4:24" ht="12.75">
      <c r="D102" s="135" t="s">
        <v>253</v>
      </c>
      <c r="E102" s="136"/>
      <c r="F102" s="137"/>
      <c r="G102" s="138"/>
      <c r="H102" s="138"/>
      <c r="I102" s="138"/>
      <c r="J102" s="138"/>
      <c r="K102" s="139"/>
      <c r="L102" s="139"/>
      <c r="M102" s="136"/>
      <c r="N102" s="136"/>
      <c r="O102" s="137"/>
      <c r="P102" s="137"/>
      <c r="Q102" s="136"/>
      <c r="R102" s="136"/>
      <c r="S102" s="136"/>
      <c r="T102" s="140"/>
      <c r="U102" s="140"/>
      <c r="V102" s="140"/>
      <c r="W102" s="136"/>
      <c r="X102" s="137"/>
    </row>
    <row r="103" spans="4:24" ht="12.75">
      <c r="D103" s="135" t="s">
        <v>164</v>
      </c>
      <c r="E103" s="136"/>
      <c r="F103" s="137"/>
      <c r="G103" s="138"/>
      <c r="H103" s="138"/>
      <c r="I103" s="138"/>
      <c r="J103" s="138"/>
      <c r="K103" s="139"/>
      <c r="L103" s="139"/>
      <c r="M103" s="136"/>
      <c r="N103" s="136"/>
      <c r="O103" s="137"/>
      <c r="P103" s="137"/>
      <c r="Q103" s="136"/>
      <c r="R103" s="136"/>
      <c r="S103" s="136"/>
      <c r="T103" s="140"/>
      <c r="U103" s="140"/>
      <c r="V103" s="140"/>
      <c r="W103" s="136"/>
      <c r="X103" s="137"/>
    </row>
    <row r="104" spans="1:16" ht="12.75">
      <c r="A104" s="95" t="s">
        <v>133</v>
      </c>
      <c r="B104" s="96" t="s">
        <v>247</v>
      </c>
      <c r="C104" s="97" t="s">
        <v>254</v>
      </c>
      <c r="D104" s="124" t="s">
        <v>255</v>
      </c>
      <c r="E104" s="99">
        <v>17.28</v>
      </c>
      <c r="F104" s="98" t="s">
        <v>142</v>
      </c>
      <c r="O104" s="98">
        <v>20</v>
      </c>
      <c r="P104" s="98" t="s">
        <v>138</v>
      </c>
    </row>
    <row r="105" spans="4:24" ht="12.75">
      <c r="D105" s="135" t="s">
        <v>256</v>
      </c>
      <c r="E105" s="136"/>
      <c r="F105" s="137"/>
      <c r="G105" s="138"/>
      <c r="H105" s="138"/>
      <c r="I105" s="138"/>
      <c r="J105" s="138"/>
      <c r="K105" s="139"/>
      <c r="L105" s="139"/>
      <c r="M105" s="136"/>
      <c r="N105" s="136"/>
      <c r="O105" s="137"/>
      <c r="P105" s="137"/>
      <c r="Q105" s="136"/>
      <c r="R105" s="136"/>
      <c r="S105" s="136"/>
      <c r="T105" s="140"/>
      <c r="U105" s="140"/>
      <c r="V105" s="140"/>
      <c r="W105" s="136"/>
      <c r="X105" s="137"/>
    </row>
    <row r="106" spans="1:16" ht="12.75">
      <c r="A106" s="95" t="s">
        <v>133</v>
      </c>
      <c r="B106" s="96" t="s">
        <v>247</v>
      </c>
      <c r="C106" s="97" t="s">
        <v>257</v>
      </c>
      <c r="D106" s="124" t="s">
        <v>258</v>
      </c>
      <c r="E106" s="99">
        <v>17.28</v>
      </c>
      <c r="F106" s="98" t="s">
        <v>259</v>
      </c>
      <c r="O106" s="98">
        <v>20</v>
      </c>
      <c r="P106" s="98" t="s">
        <v>138</v>
      </c>
    </row>
    <row r="107" spans="4:24" ht="12.75">
      <c r="D107" s="135" t="s">
        <v>260</v>
      </c>
      <c r="E107" s="136"/>
      <c r="F107" s="137"/>
      <c r="G107" s="138"/>
      <c r="H107" s="138"/>
      <c r="I107" s="138"/>
      <c r="J107" s="138"/>
      <c r="K107" s="139"/>
      <c r="L107" s="139"/>
      <c r="M107" s="136"/>
      <c r="N107" s="136"/>
      <c r="O107" s="137"/>
      <c r="P107" s="137"/>
      <c r="Q107" s="136"/>
      <c r="R107" s="136"/>
      <c r="S107" s="136"/>
      <c r="T107" s="140"/>
      <c r="U107" s="140"/>
      <c r="V107" s="140"/>
      <c r="W107" s="136"/>
      <c r="X107" s="137"/>
    </row>
    <row r="108" spans="1:16" ht="12.75">
      <c r="A108" s="95" t="s">
        <v>133</v>
      </c>
      <c r="B108" s="96" t="s">
        <v>247</v>
      </c>
      <c r="C108" s="97" t="s">
        <v>261</v>
      </c>
      <c r="D108" s="124" t="s">
        <v>262</v>
      </c>
      <c r="E108" s="99">
        <v>1</v>
      </c>
      <c r="F108" s="98" t="s">
        <v>137</v>
      </c>
      <c r="O108" s="98">
        <v>20</v>
      </c>
      <c r="P108" s="98" t="s">
        <v>138</v>
      </c>
    </row>
    <row r="109" spans="1:16" ht="12.75">
      <c r="A109" s="95" t="s">
        <v>133</v>
      </c>
      <c r="B109" s="96" t="s">
        <v>139</v>
      </c>
      <c r="C109" s="97" t="s">
        <v>263</v>
      </c>
      <c r="D109" s="124" t="s">
        <v>264</v>
      </c>
      <c r="E109" s="99">
        <v>7</v>
      </c>
      <c r="F109" s="98" t="s">
        <v>137</v>
      </c>
      <c r="O109" s="98">
        <v>20</v>
      </c>
      <c r="P109" s="98" t="s">
        <v>138</v>
      </c>
    </row>
    <row r="110" spans="4:24" ht="12.75">
      <c r="D110" s="135" t="s">
        <v>265</v>
      </c>
      <c r="E110" s="136"/>
      <c r="F110" s="137"/>
      <c r="G110" s="138"/>
      <c r="H110" s="138"/>
      <c r="I110" s="138"/>
      <c r="J110" s="138"/>
      <c r="K110" s="139"/>
      <c r="L110" s="139"/>
      <c r="M110" s="136"/>
      <c r="N110" s="136"/>
      <c r="O110" s="137"/>
      <c r="P110" s="137"/>
      <c r="Q110" s="136"/>
      <c r="R110" s="136"/>
      <c r="S110" s="136"/>
      <c r="T110" s="140"/>
      <c r="U110" s="140"/>
      <c r="V110" s="140"/>
      <c r="W110" s="136"/>
      <c r="X110" s="137"/>
    </row>
    <row r="111" spans="4:24" ht="12.75">
      <c r="D111" s="135" t="s">
        <v>164</v>
      </c>
      <c r="E111" s="136"/>
      <c r="F111" s="137"/>
      <c r="G111" s="138"/>
      <c r="H111" s="138"/>
      <c r="I111" s="138"/>
      <c r="J111" s="138"/>
      <c r="K111" s="139"/>
      <c r="L111" s="139"/>
      <c r="M111" s="136"/>
      <c r="N111" s="136"/>
      <c r="O111" s="137"/>
      <c r="P111" s="137"/>
      <c r="Q111" s="136"/>
      <c r="R111" s="136"/>
      <c r="S111" s="136"/>
      <c r="T111" s="140"/>
      <c r="U111" s="140"/>
      <c r="V111" s="140"/>
      <c r="W111" s="136"/>
      <c r="X111" s="137"/>
    </row>
    <row r="112" spans="1:16" ht="12.75">
      <c r="A112" s="95" t="s">
        <v>133</v>
      </c>
      <c r="B112" s="96" t="s">
        <v>247</v>
      </c>
      <c r="C112" s="97" t="s">
        <v>266</v>
      </c>
      <c r="D112" s="124" t="s">
        <v>267</v>
      </c>
      <c r="E112" s="99">
        <v>4</v>
      </c>
      <c r="F112" s="98" t="s">
        <v>142</v>
      </c>
      <c r="O112" s="98">
        <v>20</v>
      </c>
      <c r="P112" s="98" t="s">
        <v>138</v>
      </c>
    </row>
    <row r="113" spans="4:24" ht="12.75">
      <c r="D113" s="135" t="s">
        <v>268</v>
      </c>
      <c r="E113" s="136"/>
      <c r="F113" s="137"/>
      <c r="G113" s="138"/>
      <c r="H113" s="138"/>
      <c r="I113" s="138"/>
      <c r="J113" s="138"/>
      <c r="K113" s="139"/>
      <c r="L113" s="139"/>
      <c r="M113" s="136"/>
      <c r="N113" s="136"/>
      <c r="O113" s="137"/>
      <c r="P113" s="137"/>
      <c r="Q113" s="136"/>
      <c r="R113" s="136"/>
      <c r="S113" s="136"/>
      <c r="T113" s="140"/>
      <c r="U113" s="140"/>
      <c r="V113" s="140"/>
      <c r="W113" s="136"/>
      <c r="X113" s="137"/>
    </row>
    <row r="114" spans="4:24" ht="12.75">
      <c r="D114" s="135" t="s">
        <v>269</v>
      </c>
      <c r="E114" s="136"/>
      <c r="F114" s="137"/>
      <c r="G114" s="138"/>
      <c r="H114" s="138"/>
      <c r="I114" s="138"/>
      <c r="J114" s="138"/>
      <c r="K114" s="139"/>
      <c r="L114" s="139"/>
      <c r="M114" s="136"/>
      <c r="N114" s="136"/>
      <c r="O114" s="137"/>
      <c r="P114" s="137"/>
      <c r="Q114" s="136"/>
      <c r="R114" s="136"/>
      <c r="S114" s="136"/>
      <c r="T114" s="140"/>
      <c r="U114" s="140"/>
      <c r="V114" s="140"/>
      <c r="W114" s="136"/>
      <c r="X114" s="137"/>
    </row>
    <row r="115" spans="1:16" ht="12.75">
      <c r="A115" s="95" t="s">
        <v>133</v>
      </c>
      <c r="B115" s="96" t="s">
        <v>270</v>
      </c>
      <c r="C115" s="97" t="s">
        <v>271</v>
      </c>
      <c r="D115" s="124" t="s">
        <v>272</v>
      </c>
      <c r="E115" s="99">
        <v>1</v>
      </c>
      <c r="F115" s="98" t="s">
        <v>137</v>
      </c>
      <c r="O115" s="98">
        <v>20</v>
      </c>
      <c r="P115" s="98" t="s">
        <v>138</v>
      </c>
    </row>
    <row r="116" spans="1:16" ht="12.75">
      <c r="A116" s="95" t="s">
        <v>133</v>
      </c>
      <c r="B116" s="96" t="s">
        <v>247</v>
      </c>
      <c r="C116" s="97" t="s">
        <v>273</v>
      </c>
      <c r="D116" s="124" t="s">
        <v>274</v>
      </c>
      <c r="E116" s="99">
        <v>15.75</v>
      </c>
      <c r="F116" s="98" t="s">
        <v>173</v>
      </c>
      <c r="O116" s="98">
        <v>20</v>
      </c>
      <c r="P116" s="98" t="s">
        <v>138</v>
      </c>
    </row>
    <row r="117" spans="4:24" ht="12.75">
      <c r="D117" s="135" t="s">
        <v>275</v>
      </c>
      <c r="E117" s="136"/>
      <c r="F117" s="137"/>
      <c r="G117" s="138"/>
      <c r="H117" s="138"/>
      <c r="I117" s="138"/>
      <c r="J117" s="138"/>
      <c r="K117" s="139"/>
      <c r="L117" s="139"/>
      <c r="M117" s="136"/>
      <c r="N117" s="136"/>
      <c r="O117" s="137"/>
      <c r="P117" s="137"/>
      <c r="Q117" s="136"/>
      <c r="R117" s="136"/>
      <c r="S117" s="136"/>
      <c r="T117" s="140"/>
      <c r="U117" s="140"/>
      <c r="V117" s="140"/>
      <c r="W117" s="136"/>
      <c r="X117" s="137"/>
    </row>
    <row r="118" spans="1:16" ht="12.75">
      <c r="A118" s="95" t="s">
        <v>133</v>
      </c>
      <c r="B118" s="96" t="s">
        <v>247</v>
      </c>
      <c r="C118" s="97" t="s">
        <v>276</v>
      </c>
      <c r="D118" s="124" t="s">
        <v>277</v>
      </c>
      <c r="E118" s="99">
        <v>6.15</v>
      </c>
      <c r="F118" s="98" t="s">
        <v>142</v>
      </c>
      <c r="O118" s="98">
        <v>20</v>
      </c>
      <c r="P118" s="98" t="s">
        <v>138</v>
      </c>
    </row>
    <row r="119" spans="1:16" ht="12.75">
      <c r="A119" s="95" t="s">
        <v>133</v>
      </c>
      <c r="B119" s="96" t="s">
        <v>247</v>
      </c>
      <c r="C119" s="97" t="s">
        <v>278</v>
      </c>
      <c r="D119" s="124" t="s">
        <v>279</v>
      </c>
      <c r="E119" s="99">
        <v>19.033</v>
      </c>
      <c r="F119" s="98" t="s">
        <v>142</v>
      </c>
      <c r="O119" s="98">
        <v>20</v>
      </c>
      <c r="P119" s="98" t="s">
        <v>138</v>
      </c>
    </row>
    <row r="120" spans="4:24" ht="12.75">
      <c r="D120" s="135" t="s">
        <v>280</v>
      </c>
      <c r="E120" s="136"/>
      <c r="F120" s="137"/>
      <c r="G120" s="138"/>
      <c r="H120" s="138"/>
      <c r="I120" s="138"/>
      <c r="J120" s="138"/>
      <c r="K120" s="139"/>
      <c r="L120" s="139"/>
      <c r="M120" s="136"/>
      <c r="N120" s="136"/>
      <c r="O120" s="137"/>
      <c r="P120" s="137"/>
      <c r="Q120" s="136"/>
      <c r="R120" s="136"/>
      <c r="S120" s="136"/>
      <c r="T120" s="140"/>
      <c r="U120" s="140"/>
      <c r="V120" s="140"/>
      <c r="W120" s="136"/>
      <c r="X120" s="137"/>
    </row>
    <row r="121" spans="1:16" ht="12.75">
      <c r="A121" s="95" t="s">
        <v>133</v>
      </c>
      <c r="B121" s="96" t="s">
        <v>281</v>
      </c>
      <c r="C121" s="97" t="s">
        <v>282</v>
      </c>
      <c r="D121" s="124" t="s">
        <v>283</v>
      </c>
      <c r="E121" s="99">
        <v>2.49</v>
      </c>
      <c r="F121" s="98" t="s">
        <v>284</v>
      </c>
      <c r="O121" s="98">
        <v>20</v>
      </c>
      <c r="P121" s="98" t="s">
        <v>138</v>
      </c>
    </row>
    <row r="122" spans="4:24" ht="12.75">
      <c r="D122" s="135" t="s">
        <v>285</v>
      </c>
      <c r="E122" s="136"/>
      <c r="F122" s="137"/>
      <c r="G122" s="138"/>
      <c r="H122" s="138"/>
      <c r="I122" s="138"/>
      <c r="J122" s="138"/>
      <c r="K122" s="139"/>
      <c r="L122" s="139"/>
      <c r="M122" s="136"/>
      <c r="N122" s="136"/>
      <c r="O122" s="137"/>
      <c r="P122" s="137"/>
      <c r="Q122" s="136"/>
      <c r="R122" s="136"/>
      <c r="S122" s="136"/>
      <c r="T122" s="140"/>
      <c r="U122" s="140"/>
      <c r="V122" s="140"/>
      <c r="W122" s="136"/>
      <c r="X122" s="137"/>
    </row>
    <row r="123" spans="1:16" ht="12.75">
      <c r="A123" s="95" t="s">
        <v>133</v>
      </c>
      <c r="B123" s="96" t="s">
        <v>286</v>
      </c>
      <c r="C123" s="97" t="s">
        <v>287</v>
      </c>
      <c r="D123" s="124" t="s">
        <v>288</v>
      </c>
      <c r="E123" s="99">
        <v>5.535</v>
      </c>
      <c r="F123" s="98" t="s">
        <v>284</v>
      </c>
      <c r="O123" s="98">
        <v>20</v>
      </c>
      <c r="P123" s="98" t="s">
        <v>138</v>
      </c>
    </row>
    <row r="124" spans="4:24" ht="12.75">
      <c r="D124" s="135" t="s">
        <v>289</v>
      </c>
      <c r="E124" s="136"/>
      <c r="F124" s="137"/>
      <c r="G124" s="138"/>
      <c r="H124" s="138"/>
      <c r="I124" s="138"/>
      <c r="J124" s="138"/>
      <c r="K124" s="139"/>
      <c r="L124" s="139"/>
      <c r="M124" s="136"/>
      <c r="N124" s="136"/>
      <c r="O124" s="137"/>
      <c r="P124" s="137"/>
      <c r="Q124" s="136"/>
      <c r="R124" s="136"/>
      <c r="S124" s="136"/>
      <c r="T124" s="140"/>
      <c r="U124" s="140"/>
      <c r="V124" s="140"/>
      <c r="W124" s="136"/>
      <c r="X124" s="137"/>
    </row>
    <row r="125" spans="1:16" ht="12.75">
      <c r="A125" s="95" t="s">
        <v>133</v>
      </c>
      <c r="B125" s="96" t="s">
        <v>290</v>
      </c>
      <c r="C125" s="97" t="s">
        <v>291</v>
      </c>
      <c r="D125" s="124" t="s">
        <v>292</v>
      </c>
      <c r="E125" s="99">
        <v>2.49</v>
      </c>
      <c r="F125" s="98" t="s">
        <v>284</v>
      </c>
      <c r="O125" s="98">
        <v>20</v>
      </c>
      <c r="P125" s="98" t="s">
        <v>138</v>
      </c>
    </row>
    <row r="126" spans="4:24" ht="12.75">
      <c r="D126" s="135" t="s">
        <v>285</v>
      </c>
      <c r="E126" s="136"/>
      <c r="F126" s="137"/>
      <c r="G126" s="138"/>
      <c r="H126" s="138"/>
      <c r="I126" s="138"/>
      <c r="J126" s="138"/>
      <c r="K126" s="139"/>
      <c r="L126" s="139"/>
      <c r="M126" s="136"/>
      <c r="N126" s="136"/>
      <c r="O126" s="137"/>
      <c r="P126" s="137"/>
      <c r="Q126" s="136"/>
      <c r="R126" s="136"/>
      <c r="S126" s="136"/>
      <c r="T126" s="140"/>
      <c r="U126" s="140"/>
      <c r="V126" s="140"/>
      <c r="W126" s="136"/>
      <c r="X126" s="137"/>
    </row>
    <row r="127" spans="1:16" ht="12.75">
      <c r="A127" s="95" t="s">
        <v>133</v>
      </c>
      <c r="B127" s="96" t="s">
        <v>290</v>
      </c>
      <c r="C127" s="97" t="s">
        <v>293</v>
      </c>
      <c r="D127" s="124" t="s">
        <v>294</v>
      </c>
      <c r="E127" s="99">
        <v>24.9</v>
      </c>
      <c r="F127" s="98" t="s">
        <v>284</v>
      </c>
      <c r="O127" s="98">
        <v>20</v>
      </c>
      <c r="P127" s="98" t="s">
        <v>138</v>
      </c>
    </row>
    <row r="128" spans="4:24" ht="12.75">
      <c r="D128" s="135" t="s">
        <v>295</v>
      </c>
      <c r="E128" s="136"/>
      <c r="F128" s="137"/>
      <c r="G128" s="138"/>
      <c r="H128" s="138"/>
      <c r="I128" s="138"/>
      <c r="J128" s="138"/>
      <c r="K128" s="139"/>
      <c r="L128" s="139"/>
      <c r="M128" s="136"/>
      <c r="N128" s="136"/>
      <c r="O128" s="137"/>
      <c r="P128" s="137"/>
      <c r="Q128" s="136"/>
      <c r="R128" s="136"/>
      <c r="S128" s="136"/>
      <c r="T128" s="140"/>
      <c r="U128" s="140"/>
      <c r="V128" s="140"/>
      <c r="W128" s="136"/>
      <c r="X128" s="137"/>
    </row>
    <row r="129" spans="4:24" ht="12.75">
      <c r="D129" s="135" t="s">
        <v>164</v>
      </c>
      <c r="E129" s="136"/>
      <c r="F129" s="137"/>
      <c r="G129" s="138"/>
      <c r="H129" s="138"/>
      <c r="I129" s="138"/>
      <c r="J129" s="138"/>
      <c r="K129" s="139"/>
      <c r="L129" s="139"/>
      <c r="M129" s="136"/>
      <c r="N129" s="136"/>
      <c r="O129" s="137"/>
      <c r="P129" s="137"/>
      <c r="Q129" s="136"/>
      <c r="R129" s="136"/>
      <c r="S129" s="136"/>
      <c r="T129" s="140"/>
      <c r="U129" s="140"/>
      <c r="V129" s="140"/>
      <c r="W129" s="136"/>
      <c r="X129" s="137"/>
    </row>
    <row r="130" spans="1:16" ht="12.75">
      <c r="A130" s="95" t="s">
        <v>133</v>
      </c>
      <c r="B130" s="96" t="s">
        <v>290</v>
      </c>
      <c r="C130" s="97" t="s">
        <v>296</v>
      </c>
      <c r="D130" s="124" t="s">
        <v>297</v>
      </c>
      <c r="E130" s="99">
        <v>2.49</v>
      </c>
      <c r="F130" s="98" t="s">
        <v>284</v>
      </c>
      <c r="O130" s="98">
        <v>20</v>
      </c>
      <c r="P130" s="98" t="s">
        <v>138</v>
      </c>
    </row>
    <row r="131" spans="4:24" ht="12.75">
      <c r="D131" s="135" t="s">
        <v>285</v>
      </c>
      <c r="E131" s="136"/>
      <c r="F131" s="137"/>
      <c r="G131" s="138"/>
      <c r="H131" s="138"/>
      <c r="I131" s="138"/>
      <c r="J131" s="138"/>
      <c r="K131" s="139"/>
      <c r="L131" s="139"/>
      <c r="M131" s="136"/>
      <c r="N131" s="136"/>
      <c r="O131" s="137"/>
      <c r="P131" s="137"/>
      <c r="Q131" s="136"/>
      <c r="R131" s="136"/>
      <c r="S131" s="136"/>
      <c r="T131" s="140"/>
      <c r="U131" s="140"/>
      <c r="V131" s="140"/>
      <c r="W131" s="136"/>
      <c r="X131" s="137"/>
    </row>
    <row r="132" spans="1:16" ht="12.75">
      <c r="A132" s="95" t="s">
        <v>133</v>
      </c>
      <c r="B132" s="96" t="s">
        <v>290</v>
      </c>
      <c r="C132" s="97" t="s">
        <v>298</v>
      </c>
      <c r="D132" s="124" t="s">
        <v>299</v>
      </c>
      <c r="E132" s="99">
        <v>2.49</v>
      </c>
      <c r="F132" s="98" t="s">
        <v>284</v>
      </c>
      <c r="O132" s="98">
        <v>20</v>
      </c>
      <c r="P132" s="98" t="s">
        <v>138</v>
      </c>
    </row>
    <row r="133" spans="4:24" ht="12.75">
      <c r="D133" s="135" t="s">
        <v>285</v>
      </c>
      <c r="E133" s="136"/>
      <c r="F133" s="137"/>
      <c r="G133" s="138"/>
      <c r="H133" s="138"/>
      <c r="I133" s="138"/>
      <c r="J133" s="138"/>
      <c r="K133" s="139"/>
      <c r="L133" s="139"/>
      <c r="M133" s="136"/>
      <c r="N133" s="136"/>
      <c r="O133" s="137"/>
      <c r="P133" s="137"/>
      <c r="Q133" s="136"/>
      <c r="R133" s="136"/>
      <c r="S133" s="136"/>
      <c r="T133" s="140"/>
      <c r="U133" s="140"/>
      <c r="V133" s="140"/>
      <c r="W133" s="136"/>
      <c r="X133" s="137"/>
    </row>
    <row r="134" spans="1:16" ht="12.75">
      <c r="A134" s="95" t="s">
        <v>133</v>
      </c>
      <c r="B134" s="96" t="s">
        <v>286</v>
      </c>
      <c r="C134" s="97" t="s">
        <v>287</v>
      </c>
      <c r="D134" s="124" t="s">
        <v>288</v>
      </c>
      <c r="E134" s="99">
        <v>5.535</v>
      </c>
      <c r="F134" s="98" t="s">
        <v>284</v>
      </c>
      <c r="O134" s="98">
        <v>20</v>
      </c>
      <c r="P134" s="98" t="s">
        <v>138</v>
      </c>
    </row>
    <row r="135" spans="4:24" ht="12.75">
      <c r="D135" s="135" t="s">
        <v>289</v>
      </c>
      <c r="E135" s="136"/>
      <c r="F135" s="137"/>
      <c r="G135" s="138"/>
      <c r="H135" s="138"/>
      <c r="I135" s="138"/>
      <c r="J135" s="138"/>
      <c r="K135" s="139"/>
      <c r="L135" s="139"/>
      <c r="M135" s="136"/>
      <c r="N135" s="136"/>
      <c r="O135" s="137"/>
      <c r="P135" s="137"/>
      <c r="Q135" s="136"/>
      <c r="R135" s="136"/>
      <c r="S135" s="136"/>
      <c r="T135" s="140"/>
      <c r="U135" s="140"/>
      <c r="V135" s="140"/>
      <c r="W135" s="136"/>
      <c r="X135" s="137"/>
    </row>
    <row r="136" spans="1:16" ht="12.75">
      <c r="A136" s="95" t="s">
        <v>133</v>
      </c>
      <c r="B136" s="96" t="s">
        <v>286</v>
      </c>
      <c r="C136" s="97" t="s">
        <v>300</v>
      </c>
      <c r="D136" s="124" t="s">
        <v>301</v>
      </c>
      <c r="E136" s="99">
        <v>2.49</v>
      </c>
      <c r="F136" s="98" t="s">
        <v>284</v>
      </c>
      <c r="O136" s="98">
        <v>20</v>
      </c>
      <c r="P136" s="98" t="s">
        <v>138</v>
      </c>
    </row>
    <row r="137" spans="4:24" ht="25.5">
      <c r="D137" s="135" t="s">
        <v>302</v>
      </c>
      <c r="E137" s="136"/>
      <c r="F137" s="137"/>
      <c r="G137" s="138"/>
      <c r="H137" s="138"/>
      <c r="I137" s="138"/>
      <c r="J137" s="138"/>
      <c r="K137" s="139"/>
      <c r="L137" s="139"/>
      <c r="M137" s="136"/>
      <c r="N137" s="136"/>
      <c r="O137" s="137"/>
      <c r="P137" s="137"/>
      <c r="Q137" s="136"/>
      <c r="R137" s="136"/>
      <c r="S137" s="136"/>
      <c r="T137" s="140"/>
      <c r="U137" s="140"/>
      <c r="V137" s="140"/>
      <c r="W137" s="136"/>
      <c r="X137" s="137"/>
    </row>
    <row r="138" spans="4:24" ht="12.75">
      <c r="D138" s="135" t="s">
        <v>303</v>
      </c>
      <c r="E138" s="136"/>
      <c r="F138" s="137"/>
      <c r="G138" s="138"/>
      <c r="H138" s="138"/>
      <c r="I138" s="138"/>
      <c r="J138" s="138"/>
      <c r="K138" s="139"/>
      <c r="L138" s="139"/>
      <c r="M138" s="136"/>
      <c r="N138" s="136"/>
      <c r="O138" s="137"/>
      <c r="P138" s="137"/>
      <c r="Q138" s="136"/>
      <c r="R138" s="136"/>
      <c r="S138" s="136"/>
      <c r="T138" s="140"/>
      <c r="U138" s="140"/>
      <c r="V138" s="140"/>
      <c r="W138" s="136"/>
      <c r="X138" s="137"/>
    </row>
    <row r="139" spans="4:24" ht="12.75">
      <c r="D139" s="135" t="s">
        <v>304</v>
      </c>
      <c r="E139" s="136"/>
      <c r="F139" s="137"/>
      <c r="G139" s="138"/>
      <c r="H139" s="138"/>
      <c r="I139" s="138"/>
      <c r="J139" s="138"/>
      <c r="K139" s="139"/>
      <c r="L139" s="139"/>
      <c r="M139" s="136"/>
      <c r="N139" s="136"/>
      <c r="O139" s="137"/>
      <c r="P139" s="137"/>
      <c r="Q139" s="136"/>
      <c r="R139" s="136"/>
      <c r="S139" s="136"/>
      <c r="T139" s="140"/>
      <c r="U139" s="140"/>
      <c r="V139" s="140"/>
      <c r="W139" s="136"/>
      <c r="X139" s="137"/>
    </row>
    <row r="140" spans="1:16" ht="25.5">
      <c r="A140" s="95" t="s">
        <v>133</v>
      </c>
      <c r="B140" s="96" t="s">
        <v>247</v>
      </c>
      <c r="C140" s="97" t="s">
        <v>305</v>
      </c>
      <c r="D140" s="124" t="s">
        <v>306</v>
      </c>
      <c r="E140" s="99">
        <v>2.49</v>
      </c>
      <c r="F140" s="98" t="s">
        <v>284</v>
      </c>
      <c r="O140" s="98">
        <v>20</v>
      </c>
      <c r="P140" s="98" t="s">
        <v>138</v>
      </c>
    </row>
    <row r="141" spans="4:24" ht="12.75">
      <c r="D141" s="135" t="s">
        <v>285</v>
      </c>
      <c r="E141" s="136"/>
      <c r="F141" s="137"/>
      <c r="G141" s="138"/>
      <c r="H141" s="138"/>
      <c r="I141" s="138"/>
      <c r="J141" s="138"/>
      <c r="K141" s="139"/>
      <c r="L141" s="139"/>
      <c r="M141" s="136"/>
      <c r="N141" s="136"/>
      <c r="O141" s="137"/>
      <c r="P141" s="137"/>
      <c r="Q141" s="136"/>
      <c r="R141" s="136"/>
      <c r="S141" s="136"/>
      <c r="T141" s="140"/>
      <c r="U141" s="140"/>
      <c r="V141" s="140"/>
      <c r="W141" s="136"/>
      <c r="X141" s="137"/>
    </row>
    <row r="142" spans="4:24" ht="12.75">
      <c r="D142" s="145" t="s">
        <v>307</v>
      </c>
      <c r="E142" s="146"/>
      <c r="F142" s="147"/>
      <c r="G142" s="148"/>
      <c r="H142" s="148"/>
      <c r="I142" s="148"/>
      <c r="J142" s="148"/>
      <c r="K142" s="149"/>
      <c r="L142" s="149"/>
      <c r="M142" s="146"/>
      <c r="N142" s="146"/>
      <c r="O142" s="147"/>
      <c r="P142" s="147"/>
      <c r="Q142" s="146"/>
      <c r="R142" s="146"/>
      <c r="S142" s="146"/>
      <c r="T142" s="150"/>
      <c r="U142" s="150"/>
      <c r="V142" s="150"/>
      <c r="W142" s="146"/>
      <c r="X142" s="147"/>
    </row>
    <row r="143" spans="4:24" ht="12.75">
      <c r="D143" s="145" t="s">
        <v>308</v>
      </c>
      <c r="E143" s="146"/>
      <c r="F143" s="147"/>
      <c r="G143" s="148"/>
      <c r="H143" s="148"/>
      <c r="I143" s="148"/>
      <c r="J143" s="148"/>
      <c r="K143" s="149"/>
      <c r="L143" s="149"/>
      <c r="M143" s="146"/>
      <c r="N143" s="146"/>
      <c r="O143" s="147"/>
      <c r="P143" s="147"/>
      <c r="Q143" s="146"/>
      <c r="R143" s="146"/>
      <c r="S143" s="146"/>
      <c r="T143" s="150"/>
      <c r="U143" s="150"/>
      <c r="V143" s="150"/>
      <c r="W143" s="146"/>
      <c r="X143" s="147"/>
    </row>
    <row r="144" spans="4:24" ht="12.75">
      <c r="D144" s="145" t="s">
        <v>309</v>
      </c>
      <c r="E144" s="146"/>
      <c r="F144" s="147"/>
      <c r="G144" s="148"/>
      <c r="H144" s="148"/>
      <c r="I144" s="148"/>
      <c r="J144" s="148"/>
      <c r="K144" s="149"/>
      <c r="L144" s="149"/>
      <c r="M144" s="146"/>
      <c r="N144" s="146"/>
      <c r="O144" s="147"/>
      <c r="P144" s="147"/>
      <c r="Q144" s="146"/>
      <c r="R144" s="146"/>
      <c r="S144" s="146"/>
      <c r="T144" s="150"/>
      <c r="U144" s="150"/>
      <c r="V144" s="150"/>
      <c r="W144" s="146"/>
      <c r="X144" s="147"/>
    </row>
    <row r="145" spans="4:24" ht="25.5">
      <c r="D145" s="145" t="s">
        <v>310</v>
      </c>
      <c r="E145" s="146"/>
      <c r="F145" s="147"/>
      <c r="G145" s="148"/>
      <c r="H145" s="148"/>
      <c r="I145" s="148"/>
      <c r="J145" s="148"/>
      <c r="K145" s="149"/>
      <c r="L145" s="149"/>
      <c r="M145" s="146"/>
      <c r="N145" s="146"/>
      <c r="O145" s="147"/>
      <c r="P145" s="147"/>
      <c r="Q145" s="146"/>
      <c r="R145" s="146"/>
      <c r="S145" s="146"/>
      <c r="T145" s="150"/>
      <c r="U145" s="150"/>
      <c r="V145" s="150"/>
      <c r="W145" s="146"/>
      <c r="X145" s="147"/>
    </row>
    <row r="146" spans="4:24" ht="12.75">
      <c r="D146" s="145" t="s">
        <v>311</v>
      </c>
      <c r="E146" s="146"/>
      <c r="F146" s="147"/>
      <c r="G146" s="148"/>
      <c r="H146" s="148"/>
      <c r="I146" s="148"/>
      <c r="J146" s="148"/>
      <c r="K146" s="149"/>
      <c r="L146" s="149"/>
      <c r="M146" s="146"/>
      <c r="N146" s="146"/>
      <c r="O146" s="147"/>
      <c r="P146" s="147"/>
      <c r="Q146" s="146"/>
      <c r="R146" s="146"/>
      <c r="S146" s="146"/>
      <c r="T146" s="150"/>
      <c r="U146" s="150"/>
      <c r="V146" s="150"/>
      <c r="W146" s="146"/>
      <c r="X146" s="147"/>
    </row>
    <row r="147" spans="4:24" ht="12.75">
      <c r="D147" s="145" t="s">
        <v>312</v>
      </c>
      <c r="E147" s="146"/>
      <c r="F147" s="147"/>
      <c r="G147" s="148"/>
      <c r="H147" s="148"/>
      <c r="I147" s="148"/>
      <c r="J147" s="148"/>
      <c r="K147" s="149"/>
      <c r="L147" s="149"/>
      <c r="M147" s="146"/>
      <c r="N147" s="146"/>
      <c r="O147" s="147"/>
      <c r="P147" s="147"/>
      <c r="Q147" s="146"/>
      <c r="R147" s="146"/>
      <c r="S147" s="146"/>
      <c r="T147" s="150"/>
      <c r="U147" s="150"/>
      <c r="V147" s="150"/>
      <c r="W147" s="146"/>
      <c r="X147" s="147"/>
    </row>
    <row r="148" spans="1:16" ht="25.5">
      <c r="A148" s="95" t="s">
        <v>133</v>
      </c>
      <c r="B148" s="96" t="s">
        <v>139</v>
      </c>
      <c r="C148" s="97" t="s">
        <v>313</v>
      </c>
      <c r="D148" s="124" t="s">
        <v>314</v>
      </c>
      <c r="E148" s="99">
        <v>39.9</v>
      </c>
      <c r="F148" s="98" t="s">
        <v>142</v>
      </c>
      <c r="O148" s="98">
        <v>20</v>
      </c>
      <c r="P148" s="98" t="s">
        <v>138</v>
      </c>
    </row>
    <row r="149" spans="4:24" ht="12.75">
      <c r="D149" s="135" t="s">
        <v>315</v>
      </c>
      <c r="E149" s="136"/>
      <c r="F149" s="137"/>
      <c r="G149" s="138"/>
      <c r="H149" s="138"/>
      <c r="I149" s="138"/>
      <c r="J149" s="138"/>
      <c r="K149" s="139"/>
      <c r="L149" s="139"/>
      <c r="M149" s="136"/>
      <c r="N149" s="136"/>
      <c r="O149" s="137"/>
      <c r="P149" s="137"/>
      <c r="Q149" s="136"/>
      <c r="R149" s="136"/>
      <c r="S149" s="136"/>
      <c r="T149" s="140"/>
      <c r="U149" s="140"/>
      <c r="V149" s="140"/>
      <c r="W149" s="136"/>
      <c r="X149" s="137"/>
    </row>
    <row r="150" spans="1:16" ht="12.75">
      <c r="A150" s="95" t="s">
        <v>133</v>
      </c>
      <c r="B150" s="96" t="s">
        <v>139</v>
      </c>
      <c r="C150" s="97" t="s">
        <v>316</v>
      </c>
      <c r="D150" s="124" t="s">
        <v>317</v>
      </c>
      <c r="E150" s="99">
        <v>3.137</v>
      </c>
      <c r="F150" s="98" t="s">
        <v>284</v>
      </c>
      <c r="O150" s="98">
        <v>20</v>
      </c>
      <c r="P150" s="98" t="s">
        <v>138</v>
      </c>
    </row>
    <row r="151" spans="4:24" ht="12.75">
      <c r="D151" s="135" t="s">
        <v>318</v>
      </c>
      <c r="E151" s="136"/>
      <c r="F151" s="137"/>
      <c r="G151" s="138"/>
      <c r="H151" s="138"/>
      <c r="I151" s="138"/>
      <c r="J151" s="138"/>
      <c r="K151" s="139"/>
      <c r="L151" s="139"/>
      <c r="M151" s="136"/>
      <c r="N151" s="136"/>
      <c r="O151" s="137"/>
      <c r="P151" s="137"/>
      <c r="Q151" s="136"/>
      <c r="R151" s="136"/>
      <c r="S151" s="136"/>
      <c r="T151" s="140"/>
      <c r="U151" s="140"/>
      <c r="V151" s="140"/>
      <c r="W151" s="136"/>
      <c r="X151" s="137"/>
    </row>
    <row r="152" spans="4:14" ht="12.75">
      <c r="D152" s="141" t="s">
        <v>319</v>
      </c>
      <c r="E152" s="142">
        <f>J152</f>
        <v>0</v>
      </c>
      <c r="H152" s="142">
        <f>SUM(H90:H151)</f>
        <v>0</v>
      </c>
      <c r="I152" s="142">
        <f>SUM(I90:I151)</f>
        <v>0</v>
      </c>
      <c r="J152" s="142">
        <f>SUM(J90:J151)</f>
        <v>0</v>
      </c>
      <c r="L152" s="143">
        <f>SUM(L90:L151)</f>
        <v>0</v>
      </c>
      <c r="N152" s="144">
        <f>SUM(N90:N151)</f>
        <v>0</v>
      </c>
    </row>
    <row r="154" spans="4:14" ht="12.75">
      <c r="D154" s="141" t="s">
        <v>320</v>
      </c>
      <c r="E154" s="144">
        <f>J154</f>
        <v>0</v>
      </c>
      <c r="H154" s="142">
        <f>+H26+H35+H88+H152</f>
        <v>0</v>
      </c>
      <c r="I154" s="142">
        <f>+I26+I35+I88+I152</f>
        <v>0</v>
      </c>
      <c r="J154" s="142">
        <f>+J26+J35+J88+J152</f>
        <v>0</v>
      </c>
      <c r="L154" s="143">
        <f>+L26+L35+L88+L152</f>
        <v>0</v>
      </c>
      <c r="N154" s="144">
        <f>+N26+N35+N88+N152</f>
        <v>0</v>
      </c>
    </row>
    <row r="156" ht="12.75">
      <c r="B156" s="134" t="s">
        <v>321</v>
      </c>
    </row>
    <row r="157" ht="12.75">
      <c r="B157" s="97" t="s">
        <v>322</v>
      </c>
    </row>
    <row r="158" spans="1:16" ht="12.75">
      <c r="A158" s="95" t="s">
        <v>133</v>
      </c>
      <c r="B158" s="96" t="s">
        <v>323</v>
      </c>
      <c r="C158" s="97" t="s">
        <v>324</v>
      </c>
      <c r="D158" s="124" t="s">
        <v>325</v>
      </c>
      <c r="E158" s="99">
        <v>2</v>
      </c>
      <c r="F158" s="98" t="s">
        <v>137</v>
      </c>
      <c r="O158" s="98">
        <v>20</v>
      </c>
      <c r="P158" s="98" t="s">
        <v>138</v>
      </c>
    </row>
    <row r="159" spans="1:16" ht="12.75">
      <c r="A159" s="95" t="s">
        <v>133</v>
      </c>
      <c r="B159" s="96" t="s">
        <v>323</v>
      </c>
      <c r="C159" s="97" t="s">
        <v>326</v>
      </c>
      <c r="D159" s="124" t="s">
        <v>327</v>
      </c>
      <c r="E159" s="99">
        <v>3</v>
      </c>
      <c r="F159" s="98" t="s">
        <v>173</v>
      </c>
      <c r="O159" s="98">
        <v>20</v>
      </c>
      <c r="P159" s="98" t="s">
        <v>138</v>
      </c>
    </row>
    <row r="160" spans="4:24" ht="12.75">
      <c r="D160" s="135" t="s">
        <v>328</v>
      </c>
      <c r="E160" s="136"/>
      <c r="F160" s="137"/>
      <c r="G160" s="138"/>
      <c r="H160" s="138"/>
      <c r="I160" s="138"/>
      <c r="J160" s="138"/>
      <c r="K160" s="139"/>
      <c r="L160" s="139"/>
      <c r="M160" s="136"/>
      <c r="N160" s="136"/>
      <c r="O160" s="137"/>
      <c r="P160" s="137"/>
      <c r="Q160" s="136"/>
      <c r="R160" s="136"/>
      <c r="S160" s="136"/>
      <c r="T160" s="140"/>
      <c r="U160" s="140"/>
      <c r="V160" s="140"/>
      <c r="W160" s="136"/>
      <c r="X160" s="137"/>
    </row>
    <row r="161" spans="4:24" ht="12.75">
      <c r="D161" s="135" t="s">
        <v>329</v>
      </c>
      <c r="E161" s="136"/>
      <c r="F161" s="137"/>
      <c r="G161" s="138"/>
      <c r="H161" s="138"/>
      <c r="I161" s="138"/>
      <c r="J161" s="138"/>
      <c r="K161" s="139"/>
      <c r="L161" s="139"/>
      <c r="M161" s="136"/>
      <c r="N161" s="136"/>
      <c r="O161" s="137"/>
      <c r="P161" s="137"/>
      <c r="Q161" s="136"/>
      <c r="R161" s="136"/>
      <c r="S161" s="136"/>
      <c r="T161" s="140"/>
      <c r="U161" s="140"/>
      <c r="V161" s="140"/>
      <c r="W161" s="136"/>
      <c r="X161" s="137"/>
    </row>
    <row r="162" spans="1:16" ht="12.75">
      <c r="A162" s="95" t="s">
        <v>133</v>
      </c>
      <c r="B162" s="96" t="s">
        <v>323</v>
      </c>
      <c r="C162" s="97" t="s">
        <v>330</v>
      </c>
      <c r="D162" s="124" t="s">
        <v>331</v>
      </c>
      <c r="E162" s="99">
        <v>6</v>
      </c>
      <c r="F162" s="98" t="s">
        <v>137</v>
      </c>
      <c r="O162" s="98">
        <v>20</v>
      </c>
      <c r="P162" s="98" t="s">
        <v>138</v>
      </c>
    </row>
    <row r="163" spans="4:24" ht="25.5">
      <c r="D163" s="135" t="s">
        <v>332</v>
      </c>
      <c r="E163" s="136"/>
      <c r="F163" s="137"/>
      <c r="G163" s="138"/>
      <c r="H163" s="138"/>
      <c r="I163" s="138"/>
      <c r="J163" s="138"/>
      <c r="K163" s="139"/>
      <c r="L163" s="139"/>
      <c r="M163" s="136"/>
      <c r="N163" s="136"/>
      <c r="O163" s="137"/>
      <c r="P163" s="137"/>
      <c r="Q163" s="136"/>
      <c r="R163" s="136"/>
      <c r="S163" s="136"/>
      <c r="T163" s="140"/>
      <c r="U163" s="140"/>
      <c r="V163" s="140"/>
      <c r="W163" s="136"/>
      <c r="X163" s="137"/>
    </row>
    <row r="164" spans="4:24" ht="12.75">
      <c r="D164" s="135" t="s">
        <v>333</v>
      </c>
      <c r="E164" s="136"/>
      <c r="F164" s="137"/>
      <c r="G164" s="138"/>
      <c r="H164" s="138"/>
      <c r="I164" s="138"/>
      <c r="J164" s="138"/>
      <c r="K164" s="139"/>
      <c r="L164" s="139"/>
      <c r="M164" s="136"/>
      <c r="N164" s="136"/>
      <c r="O164" s="137"/>
      <c r="P164" s="137"/>
      <c r="Q164" s="136"/>
      <c r="R164" s="136"/>
      <c r="S164" s="136"/>
      <c r="T164" s="140"/>
      <c r="U164" s="140"/>
      <c r="V164" s="140"/>
      <c r="W164" s="136"/>
      <c r="X164" s="137"/>
    </row>
    <row r="165" spans="4:24" ht="12.75">
      <c r="D165" s="135" t="s">
        <v>334</v>
      </c>
      <c r="E165" s="136"/>
      <c r="F165" s="137"/>
      <c r="G165" s="138"/>
      <c r="H165" s="138"/>
      <c r="I165" s="138"/>
      <c r="J165" s="138"/>
      <c r="K165" s="139"/>
      <c r="L165" s="139"/>
      <c r="M165" s="136"/>
      <c r="N165" s="136"/>
      <c r="O165" s="137"/>
      <c r="P165" s="137"/>
      <c r="Q165" s="136"/>
      <c r="R165" s="136"/>
      <c r="S165" s="136"/>
      <c r="T165" s="140"/>
      <c r="U165" s="140"/>
      <c r="V165" s="140"/>
      <c r="W165" s="136"/>
      <c r="X165" s="137"/>
    </row>
    <row r="166" spans="1:16" ht="12.75">
      <c r="A166" s="95" t="s">
        <v>133</v>
      </c>
      <c r="B166" s="96" t="s">
        <v>323</v>
      </c>
      <c r="C166" s="97" t="s">
        <v>335</v>
      </c>
      <c r="D166" s="124" t="s">
        <v>336</v>
      </c>
      <c r="E166" s="99">
        <v>1</v>
      </c>
      <c r="F166" s="98" t="s">
        <v>137</v>
      </c>
      <c r="O166" s="98">
        <v>20</v>
      </c>
      <c r="P166" s="98" t="s">
        <v>138</v>
      </c>
    </row>
    <row r="167" spans="4:24" ht="12.75">
      <c r="D167" s="135" t="s">
        <v>164</v>
      </c>
      <c r="E167" s="136"/>
      <c r="F167" s="137"/>
      <c r="G167" s="138"/>
      <c r="H167" s="138"/>
      <c r="I167" s="138"/>
      <c r="J167" s="138"/>
      <c r="K167" s="139"/>
      <c r="L167" s="139"/>
      <c r="M167" s="136"/>
      <c r="N167" s="136"/>
      <c r="O167" s="137"/>
      <c r="P167" s="137"/>
      <c r="Q167" s="136"/>
      <c r="R167" s="136"/>
      <c r="S167" s="136"/>
      <c r="T167" s="140"/>
      <c r="U167" s="140"/>
      <c r="V167" s="140"/>
      <c r="W167" s="136"/>
      <c r="X167" s="137"/>
    </row>
    <row r="168" spans="4:24" ht="12.75">
      <c r="D168" s="145" t="s">
        <v>337</v>
      </c>
      <c r="E168" s="146"/>
      <c r="F168" s="147"/>
      <c r="G168" s="148"/>
      <c r="H168" s="148"/>
      <c r="I168" s="148"/>
      <c r="J168" s="148"/>
      <c r="K168" s="149"/>
      <c r="L168" s="149"/>
      <c r="M168" s="146"/>
      <c r="N168" s="146"/>
      <c r="O168" s="147"/>
      <c r="P168" s="147"/>
      <c r="Q168" s="146"/>
      <c r="R168" s="146"/>
      <c r="S168" s="146"/>
      <c r="T168" s="150"/>
      <c r="U168" s="150"/>
      <c r="V168" s="150"/>
      <c r="W168" s="146"/>
      <c r="X168" s="147"/>
    </row>
    <row r="169" spans="1:16" ht="12.75">
      <c r="A169" s="95" t="s">
        <v>133</v>
      </c>
      <c r="B169" s="96" t="s">
        <v>323</v>
      </c>
      <c r="C169" s="97" t="s">
        <v>338</v>
      </c>
      <c r="D169" s="124" t="s">
        <v>339</v>
      </c>
      <c r="E169" s="99">
        <v>8.736</v>
      </c>
      <c r="F169" s="98" t="s">
        <v>173</v>
      </c>
      <c r="O169" s="98">
        <v>20</v>
      </c>
      <c r="P169" s="98" t="s">
        <v>138</v>
      </c>
    </row>
    <row r="170" spans="4:24" ht="12.75">
      <c r="D170" s="135" t="s">
        <v>340</v>
      </c>
      <c r="E170" s="136"/>
      <c r="F170" s="137"/>
      <c r="G170" s="138"/>
      <c r="H170" s="138"/>
      <c r="I170" s="138"/>
      <c r="J170" s="138"/>
      <c r="K170" s="139"/>
      <c r="L170" s="139"/>
      <c r="M170" s="136"/>
      <c r="N170" s="136"/>
      <c r="O170" s="137"/>
      <c r="P170" s="137"/>
      <c r="Q170" s="136"/>
      <c r="R170" s="136"/>
      <c r="S170" s="136"/>
      <c r="T170" s="140"/>
      <c r="U170" s="140"/>
      <c r="V170" s="140"/>
      <c r="W170" s="136"/>
      <c r="X170" s="137"/>
    </row>
    <row r="171" spans="1:16" ht="12.75">
      <c r="A171" s="95" t="s">
        <v>133</v>
      </c>
      <c r="B171" s="96" t="s">
        <v>323</v>
      </c>
      <c r="C171" s="97" t="s">
        <v>341</v>
      </c>
      <c r="D171" s="124" t="s">
        <v>342</v>
      </c>
      <c r="E171" s="99">
        <v>16.24</v>
      </c>
      <c r="F171" s="98" t="s">
        <v>173</v>
      </c>
      <c r="O171" s="98">
        <v>20</v>
      </c>
      <c r="P171" s="98" t="s">
        <v>138</v>
      </c>
    </row>
    <row r="172" spans="4:24" ht="12.75">
      <c r="D172" s="135" t="s">
        <v>343</v>
      </c>
      <c r="E172" s="136"/>
      <c r="F172" s="137"/>
      <c r="G172" s="138"/>
      <c r="H172" s="138"/>
      <c r="I172" s="138"/>
      <c r="J172" s="138"/>
      <c r="K172" s="139"/>
      <c r="L172" s="139"/>
      <c r="M172" s="136"/>
      <c r="N172" s="136"/>
      <c r="O172" s="137"/>
      <c r="P172" s="137"/>
      <c r="Q172" s="136"/>
      <c r="R172" s="136"/>
      <c r="S172" s="136"/>
      <c r="T172" s="140"/>
      <c r="U172" s="140"/>
      <c r="V172" s="140"/>
      <c r="W172" s="136"/>
      <c r="X172" s="137"/>
    </row>
    <row r="173" spans="1:16" ht="12.75">
      <c r="A173" s="95" t="s">
        <v>133</v>
      </c>
      <c r="B173" s="96" t="s">
        <v>323</v>
      </c>
      <c r="C173" s="97" t="s">
        <v>344</v>
      </c>
      <c r="D173" s="124" t="s">
        <v>345</v>
      </c>
      <c r="E173" s="99">
        <v>5.8</v>
      </c>
      <c r="F173" s="98" t="s">
        <v>173</v>
      </c>
      <c r="O173" s="98">
        <v>20</v>
      </c>
      <c r="P173" s="98" t="s">
        <v>138</v>
      </c>
    </row>
    <row r="174" spans="4:24" ht="12.75">
      <c r="D174" s="135" t="s">
        <v>346</v>
      </c>
      <c r="E174" s="136"/>
      <c r="F174" s="137"/>
      <c r="G174" s="138"/>
      <c r="H174" s="138"/>
      <c r="I174" s="138"/>
      <c r="J174" s="138"/>
      <c r="K174" s="139"/>
      <c r="L174" s="139"/>
      <c r="M174" s="136"/>
      <c r="N174" s="136"/>
      <c r="O174" s="137"/>
      <c r="P174" s="137"/>
      <c r="Q174" s="136"/>
      <c r="R174" s="136"/>
      <c r="S174" s="136"/>
      <c r="T174" s="140"/>
      <c r="U174" s="140"/>
      <c r="V174" s="140"/>
      <c r="W174" s="136"/>
      <c r="X174" s="137"/>
    </row>
    <row r="175" spans="1:16" ht="12.75">
      <c r="A175" s="95" t="s">
        <v>133</v>
      </c>
      <c r="B175" s="96" t="s">
        <v>323</v>
      </c>
      <c r="C175" s="97" t="s">
        <v>330</v>
      </c>
      <c r="D175" s="124" t="s">
        <v>331</v>
      </c>
      <c r="E175" s="99">
        <v>6</v>
      </c>
      <c r="F175" s="98" t="s">
        <v>137</v>
      </c>
      <c r="O175" s="98">
        <v>20</v>
      </c>
      <c r="P175" s="98" t="s">
        <v>138</v>
      </c>
    </row>
    <row r="176" spans="4:24" ht="25.5">
      <c r="D176" s="135" t="s">
        <v>332</v>
      </c>
      <c r="E176" s="136"/>
      <c r="F176" s="137"/>
      <c r="G176" s="138"/>
      <c r="H176" s="138"/>
      <c r="I176" s="138"/>
      <c r="J176" s="138"/>
      <c r="K176" s="139"/>
      <c r="L176" s="139"/>
      <c r="M176" s="136"/>
      <c r="N176" s="136"/>
      <c r="O176" s="137"/>
      <c r="P176" s="137"/>
      <c r="Q176" s="136"/>
      <c r="R176" s="136"/>
      <c r="S176" s="136"/>
      <c r="T176" s="140"/>
      <c r="U176" s="140"/>
      <c r="V176" s="140"/>
      <c r="W176" s="136"/>
      <c r="X176" s="137"/>
    </row>
    <row r="177" spans="4:24" ht="12.75">
      <c r="D177" s="135" t="s">
        <v>333</v>
      </c>
      <c r="E177" s="136"/>
      <c r="F177" s="137"/>
      <c r="G177" s="138"/>
      <c r="H177" s="138"/>
      <c r="I177" s="138"/>
      <c r="J177" s="138"/>
      <c r="K177" s="139"/>
      <c r="L177" s="139"/>
      <c r="M177" s="136"/>
      <c r="N177" s="136"/>
      <c r="O177" s="137"/>
      <c r="P177" s="137"/>
      <c r="Q177" s="136"/>
      <c r="R177" s="136"/>
      <c r="S177" s="136"/>
      <c r="T177" s="140"/>
      <c r="U177" s="140"/>
      <c r="V177" s="140"/>
      <c r="W177" s="136"/>
      <c r="X177" s="137"/>
    </row>
    <row r="178" spans="4:24" ht="12.75">
      <c r="D178" s="135" t="s">
        <v>334</v>
      </c>
      <c r="E178" s="136"/>
      <c r="F178" s="137"/>
      <c r="G178" s="138"/>
      <c r="H178" s="138"/>
      <c r="I178" s="138"/>
      <c r="J178" s="138"/>
      <c r="K178" s="139"/>
      <c r="L178" s="139"/>
      <c r="M178" s="136"/>
      <c r="N178" s="136"/>
      <c r="O178" s="137"/>
      <c r="P178" s="137"/>
      <c r="Q178" s="136"/>
      <c r="R178" s="136"/>
      <c r="S178" s="136"/>
      <c r="T178" s="140"/>
      <c r="U178" s="140"/>
      <c r="V178" s="140"/>
      <c r="W178" s="136"/>
      <c r="X178" s="137"/>
    </row>
    <row r="179" spans="1:16" ht="12.75">
      <c r="A179" s="95" t="s">
        <v>133</v>
      </c>
      <c r="B179" s="96" t="s">
        <v>323</v>
      </c>
      <c r="C179" s="97" t="s">
        <v>347</v>
      </c>
      <c r="D179" s="124" t="s">
        <v>348</v>
      </c>
      <c r="E179" s="99">
        <v>3.322</v>
      </c>
      <c r="F179" s="98" t="s">
        <v>173</v>
      </c>
      <c r="O179" s="98">
        <v>20</v>
      </c>
      <c r="P179" s="98" t="s">
        <v>138</v>
      </c>
    </row>
    <row r="180" spans="1:16" ht="12.75">
      <c r="A180" s="95" t="s">
        <v>133</v>
      </c>
      <c r="B180" s="96" t="s">
        <v>323</v>
      </c>
      <c r="C180" s="97" t="s">
        <v>349</v>
      </c>
      <c r="D180" s="124" t="s">
        <v>350</v>
      </c>
      <c r="E180" s="99">
        <v>3</v>
      </c>
      <c r="F180" s="98" t="s">
        <v>137</v>
      </c>
      <c r="O180" s="98">
        <v>20</v>
      </c>
      <c r="P180" s="98" t="s">
        <v>138</v>
      </c>
    </row>
    <row r="181" spans="1:16" ht="12.75">
      <c r="A181" s="95" t="s">
        <v>133</v>
      </c>
      <c r="B181" s="96" t="s">
        <v>323</v>
      </c>
      <c r="C181" s="97" t="s">
        <v>351</v>
      </c>
      <c r="D181" s="124" t="s">
        <v>352</v>
      </c>
      <c r="E181" s="99">
        <v>1</v>
      </c>
      <c r="F181" s="98" t="s">
        <v>137</v>
      </c>
      <c r="O181" s="98">
        <v>20</v>
      </c>
      <c r="P181" s="98" t="s">
        <v>138</v>
      </c>
    </row>
    <row r="182" spans="1:16" ht="25.5">
      <c r="A182" s="95" t="s">
        <v>133</v>
      </c>
      <c r="B182" s="96" t="s">
        <v>147</v>
      </c>
      <c r="C182" s="97" t="s">
        <v>353</v>
      </c>
      <c r="D182" s="124" t="s">
        <v>354</v>
      </c>
      <c r="E182" s="99">
        <v>1</v>
      </c>
      <c r="F182" s="98" t="s">
        <v>137</v>
      </c>
      <c r="O182" s="98">
        <v>20</v>
      </c>
      <c r="P182" s="98" t="s">
        <v>138</v>
      </c>
    </row>
    <row r="183" spans="1:16" ht="12.75">
      <c r="A183" s="95" t="s">
        <v>133</v>
      </c>
      <c r="B183" s="96" t="s">
        <v>323</v>
      </c>
      <c r="C183" s="97" t="s">
        <v>355</v>
      </c>
      <c r="D183" s="124" t="s">
        <v>356</v>
      </c>
      <c r="E183" s="99">
        <v>1</v>
      </c>
      <c r="F183" s="98" t="s">
        <v>137</v>
      </c>
      <c r="O183" s="98">
        <v>20</v>
      </c>
      <c r="P183" s="98" t="s">
        <v>138</v>
      </c>
    </row>
    <row r="184" spans="1:16" ht="12.75">
      <c r="A184" s="95" t="s">
        <v>133</v>
      </c>
      <c r="B184" s="96" t="s">
        <v>323</v>
      </c>
      <c r="C184" s="97" t="s">
        <v>357</v>
      </c>
      <c r="D184" s="124" t="s">
        <v>358</v>
      </c>
      <c r="E184" s="99">
        <v>3</v>
      </c>
      <c r="F184" s="98" t="s">
        <v>137</v>
      </c>
      <c r="O184" s="98">
        <v>20</v>
      </c>
      <c r="P184" s="98" t="s">
        <v>138</v>
      </c>
    </row>
    <row r="185" spans="1:16" ht="12.75">
      <c r="A185" s="95" t="s">
        <v>133</v>
      </c>
      <c r="B185" s="96" t="s">
        <v>323</v>
      </c>
      <c r="C185" s="97" t="s">
        <v>359</v>
      </c>
      <c r="D185" s="124" t="s">
        <v>360</v>
      </c>
      <c r="E185" s="99">
        <v>1</v>
      </c>
      <c r="F185" s="98" t="s">
        <v>137</v>
      </c>
      <c r="O185" s="98">
        <v>20</v>
      </c>
      <c r="P185" s="98" t="s">
        <v>138</v>
      </c>
    </row>
    <row r="186" spans="1:16" ht="12.75">
      <c r="A186" s="95" t="s">
        <v>133</v>
      </c>
      <c r="B186" s="96" t="s">
        <v>323</v>
      </c>
      <c r="C186" s="97" t="s">
        <v>361</v>
      </c>
      <c r="D186" s="124" t="s">
        <v>362</v>
      </c>
      <c r="E186" s="99">
        <v>160</v>
      </c>
      <c r="F186" s="98" t="s">
        <v>173</v>
      </c>
      <c r="O186" s="98">
        <v>20</v>
      </c>
      <c r="P186" s="98" t="s">
        <v>138</v>
      </c>
    </row>
    <row r="187" spans="4:24" ht="12.75">
      <c r="D187" s="135" t="s">
        <v>363</v>
      </c>
      <c r="E187" s="136"/>
      <c r="F187" s="137"/>
      <c r="G187" s="138"/>
      <c r="H187" s="138"/>
      <c r="I187" s="138"/>
      <c r="J187" s="138"/>
      <c r="K187" s="139"/>
      <c r="L187" s="139"/>
      <c r="M187" s="136"/>
      <c r="N187" s="136"/>
      <c r="O187" s="137"/>
      <c r="P187" s="137"/>
      <c r="Q187" s="136"/>
      <c r="R187" s="136"/>
      <c r="S187" s="136"/>
      <c r="T187" s="140"/>
      <c r="U187" s="140"/>
      <c r="V187" s="140"/>
      <c r="W187" s="136"/>
      <c r="X187" s="137"/>
    </row>
    <row r="188" spans="1:16" ht="12.75">
      <c r="A188" s="95" t="s">
        <v>133</v>
      </c>
      <c r="B188" s="96" t="s">
        <v>323</v>
      </c>
      <c r="C188" s="97" t="s">
        <v>364</v>
      </c>
      <c r="D188" s="124" t="s">
        <v>365</v>
      </c>
      <c r="E188" s="99">
        <v>2.5</v>
      </c>
      <c r="F188" s="98" t="s">
        <v>173</v>
      </c>
      <c r="O188" s="98">
        <v>20</v>
      </c>
      <c r="P188" s="98" t="s">
        <v>138</v>
      </c>
    </row>
    <row r="189" spans="4:24" ht="12.75">
      <c r="D189" s="135" t="s">
        <v>366</v>
      </c>
      <c r="E189" s="136"/>
      <c r="F189" s="137"/>
      <c r="G189" s="138"/>
      <c r="H189" s="138"/>
      <c r="I189" s="138"/>
      <c r="J189" s="138"/>
      <c r="K189" s="139"/>
      <c r="L189" s="139"/>
      <c r="M189" s="136"/>
      <c r="N189" s="136"/>
      <c r="O189" s="137"/>
      <c r="P189" s="137"/>
      <c r="Q189" s="136"/>
      <c r="R189" s="136"/>
      <c r="S189" s="136"/>
      <c r="T189" s="140"/>
      <c r="U189" s="140"/>
      <c r="V189" s="140"/>
      <c r="W189" s="136"/>
      <c r="X189" s="137"/>
    </row>
    <row r="190" spans="1:16" ht="12.75">
      <c r="A190" s="95" t="s">
        <v>133</v>
      </c>
      <c r="B190" s="96" t="s">
        <v>147</v>
      </c>
      <c r="C190" s="97" t="s">
        <v>367</v>
      </c>
      <c r="D190" s="124" t="s">
        <v>368</v>
      </c>
      <c r="E190" s="99">
        <v>1</v>
      </c>
      <c r="F190" s="98" t="s">
        <v>369</v>
      </c>
      <c r="O190" s="98">
        <v>20</v>
      </c>
      <c r="P190" s="98" t="s">
        <v>138</v>
      </c>
    </row>
    <row r="191" spans="4:24" ht="12.75">
      <c r="D191" s="135" t="s">
        <v>370</v>
      </c>
      <c r="E191" s="136"/>
      <c r="F191" s="137"/>
      <c r="G191" s="138"/>
      <c r="H191" s="138"/>
      <c r="I191" s="138"/>
      <c r="J191" s="138"/>
      <c r="K191" s="139"/>
      <c r="L191" s="139"/>
      <c r="M191" s="136"/>
      <c r="N191" s="136"/>
      <c r="O191" s="137"/>
      <c r="P191" s="137"/>
      <c r="Q191" s="136"/>
      <c r="R191" s="136"/>
      <c r="S191" s="136"/>
      <c r="T191" s="140"/>
      <c r="U191" s="140"/>
      <c r="V191" s="140"/>
      <c r="W191" s="136"/>
      <c r="X191" s="137"/>
    </row>
    <row r="192" spans="4:24" ht="12.75">
      <c r="D192" s="135" t="s">
        <v>371</v>
      </c>
      <c r="E192" s="136"/>
      <c r="F192" s="137"/>
      <c r="G192" s="138"/>
      <c r="H192" s="138"/>
      <c r="I192" s="138"/>
      <c r="J192" s="138"/>
      <c r="K192" s="139"/>
      <c r="L192" s="139"/>
      <c r="M192" s="136"/>
      <c r="N192" s="136"/>
      <c r="O192" s="137"/>
      <c r="P192" s="137"/>
      <c r="Q192" s="136"/>
      <c r="R192" s="136"/>
      <c r="S192" s="136"/>
      <c r="T192" s="140"/>
      <c r="U192" s="140"/>
      <c r="V192" s="140"/>
      <c r="W192" s="136"/>
      <c r="X192" s="137"/>
    </row>
    <row r="193" spans="1:16" ht="12.75">
      <c r="A193" s="95" t="s">
        <v>133</v>
      </c>
      <c r="B193" s="96" t="s">
        <v>323</v>
      </c>
      <c r="C193" s="97" t="s">
        <v>372</v>
      </c>
      <c r="D193" s="124" t="s">
        <v>373</v>
      </c>
      <c r="E193" s="99">
        <v>1</v>
      </c>
      <c r="F193" s="98" t="s">
        <v>369</v>
      </c>
      <c r="O193" s="98">
        <v>20</v>
      </c>
      <c r="P193" s="98" t="s">
        <v>138</v>
      </c>
    </row>
    <row r="194" spans="1:16" ht="12.75">
      <c r="A194" s="95" t="s">
        <v>133</v>
      </c>
      <c r="B194" s="96" t="s">
        <v>323</v>
      </c>
      <c r="C194" s="97" t="s">
        <v>374</v>
      </c>
      <c r="D194" s="124" t="s">
        <v>375</v>
      </c>
      <c r="E194" s="99">
        <v>0.159</v>
      </c>
      <c r="F194" s="98" t="s">
        <v>284</v>
      </c>
      <c r="O194" s="98">
        <v>20</v>
      </c>
      <c r="P194" s="98" t="s">
        <v>138</v>
      </c>
    </row>
    <row r="195" spans="4:14" ht="12.75">
      <c r="D195" s="141" t="s">
        <v>376</v>
      </c>
      <c r="E195" s="142">
        <f>J195</f>
        <v>0</v>
      </c>
      <c r="H195" s="142">
        <f>SUM(H156:H194)</f>
        <v>0</v>
      </c>
      <c r="I195" s="142">
        <f>SUM(I156:I194)</f>
        <v>0</v>
      </c>
      <c r="J195" s="142">
        <f>SUM(J156:J194)</f>
        <v>0</v>
      </c>
      <c r="L195" s="143">
        <f>SUM(L156:L194)</f>
        <v>0</v>
      </c>
      <c r="N195" s="144">
        <f>SUM(N156:N194)</f>
        <v>0</v>
      </c>
    </row>
    <row r="197" ht="12.75">
      <c r="B197" s="97" t="s">
        <v>377</v>
      </c>
    </row>
    <row r="198" spans="1:16" ht="12.75">
      <c r="A198" s="95" t="s">
        <v>133</v>
      </c>
      <c r="B198" s="96" t="s">
        <v>323</v>
      </c>
      <c r="C198" s="97" t="s">
        <v>378</v>
      </c>
      <c r="D198" s="124" t="s">
        <v>379</v>
      </c>
      <c r="E198" s="99">
        <v>7.8</v>
      </c>
      <c r="F198" s="98" t="s">
        <v>173</v>
      </c>
      <c r="O198" s="98">
        <v>20</v>
      </c>
      <c r="P198" s="98" t="s">
        <v>138</v>
      </c>
    </row>
    <row r="199" spans="4:24" ht="12.75">
      <c r="D199" s="135" t="s">
        <v>380</v>
      </c>
      <c r="E199" s="136"/>
      <c r="F199" s="137"/>
      <c r="G199" s="138"/>
      <c r="H199" s="138"/>
      <c r="I199" s="138"/>
      <c r="J199" s="138"/>
      <c r="K199" s="139"/>
      <c r="L199" s="139"/>
      <c r="M199" s="136"/>
      <c r="N199" s="136"/>
      <c r="O199" s="137"/>
      <c r="P199" s="137"/>
      <c r="Q199" s="136"/>
      <c r="R199" s="136"/>
      <c r="S199" s="136"/>
      <c r="T199" s="140"/>
      <c r="U199" s="140"/>
      <c r="V199" s="140"/>
      <c r="W199" s="136"/>
      <c r="X199" s="137"/>
    </row>
    <row r="200" spans="1:16" ht="12.75">
      <c r="A200" s="95" t="s">
        <v>133</v>
      </c>
      <c r="B200" s="96" t="s">
        <v>323</v>
      </c>
      <c r="C200" s="97" t="s">
        <v>381</v>
      </c>
      <c r="D200" s="124" t="s">
        <v>382</v>
      </c>
      <c r="E200" s="99">
        <v>6</v>
      </c>
      <c r="F200" s="98" t="s">
        <v>137</v>
      </c>
      <c r="O200" s="98">
        <v>20</v>
      </c>
      <c r="P200" s="98" t="s">
        <v>138</v>
      </c>
    </row>
    <row r="201" spans="1:16" ht="12.75">
      <c r="A201" s="95" t="s">
        <v>133</v>
      </c>
      <c r="B201" s="96" t="s">
        <v>147</v>
      </c>
      <c r="C201" s="97" t="s">
        <v>383</v>
      </c>
      <c r="D201" s="124" t="s">
        <v>384</v>
      </c>
      <c r="E201" s="99">
        <v>8</v>
      </c>
      <c r="F201" s="98" t="s">
        <v>137</v>
      </c>
      <c r="O201" s="98">
        <v>20</v>
      </c>
      <c r="P201" s="98" t="s">
        <v>138</v>
      </c>
    </row>
    <row r="202" spans="4:24" ht="12.75">
      <c r="D202" s="145" t="s">
        <v>385</v>
      </c>
      <c r="E202" s="146"/>
      <c r="F202" s="147"/>
      <c r="G202" s="148"/>
      <c r="H202" s="148"/>
      <c r="I202" s="148"/>
      <c r="J202" s="148"/>
      <c r="K202" s="149"/>
      <c r="L202" s="149"/>
      <c r="M202" s="146"/>
      <c r="N202" s="146"/>
      <c r="O202" s="147"/>
      <c r="P202" s="147"/>
      <c r="Q202" s="146"/>
      <c r="R202" s="146"/>
      <c r="S202" s="146"/>
      <c r="T202" s="150"/>
      <c r="U202" s="150"/>
      <c r="V202" s="150"/>
      <c r="W202" s="146"/>
      <c r="X202" s="147"/>
    </row>
    <row r="203" spans="1:16" ht="12.75">
      <c r="A203" s="95" t="s">
        <v>133</v>
      </c>
      <c r="B203" s="96" t="s">
        <v>323</v>
      </c>
      <c r="C203" s="97" t="s">
        <v>386</v>
      </c>
      <c r="D203" s="124" t="s">
        <v>387</v>
      </c>
      <c r="E203" s="99">
        <v>4</v>
      </c>
      <c r="F203" s="98" t="s">
        <v>137</v>
      </c>
      <c r="O203" s="98">
        <v>20</v>
      </c>
      <c r="P203" s="98" t="s">
        <v>138</v>
      </c>
    </row>
    <row r="204" spans="1:16" ht="12.75">
      <c r="A204" s="95" t="s">
        <v>133</v>
      </c>
      <c r="B204" s="96" t="s">
        <v>323</v>
      </c>
      <c r="C204" s="97" t="s">
        <v>388</v>
      </c>
      <c r="D204" s="124" t="s">
        <v>389</v>
      </c>
      <c r="E204" s="99">
        <v>4</v>
      </c>
      <c r="F204" s="98" t="s">
        <v>137</v>
      </c>
      <c r="O204" s="98">
        <v>20</v>
      </c>
      <c r="P204" s="98" t="s">
        <v>138</v>
      </c>
    </row>
    <row r="205" spans="1:16" ht="12.75">
      <c r="A205" s="95" t="s">
        <v>133</v>
      </c>
      <c r="B205" s="96" t="s">
        <v>323</v>
      </c>
      <c r="C205" s="97" t="s">
        <v>390</v>
      </c>
      <c r="D205" s="124" t="s">
        <v>391</v>
      </c>
      <c r="E205" s="99">
        <v>4.25</v>
      </c>
      <c r="F205" s="98" t="s">
        <v>173</v>
      </c>
      <c r="O205" s="98">
        <v>20</v>
      </c>
      <c r="P205" s="98" t="s">
        <v>138</v>
      </c>
    </row>
    <row r="206" spans="4:24" ht="12.75">
      <c r="D206" s="135" t="s">
        <v>392</v>
      </c>
      <c r="E206" s="136"/>
      <c r="F206" s="137"/>
      <c r="G206" s="138"/>
      <c r="H206" s="138"/>
      <c r="I206" s="138"/>
      <c r="J206" s="138"/>
      <c r="K206" s="139"/>
      <c r="L206" s="139"/>
      <c r="M206" s="136"/>
      <c r="N206" s="136"/>
      <c r="O206" s="137"/>
      <c r="P206" s="137"/>
      <c r="Q206" s="136"/>
      <c r="R206" s="136"/>
      <c r="S206" s="136"/>
      <c r="T206" s="140"/>
      <c r="U206" s="140"/>
      <c r="V206" s="140"/>
      <c r="W206" s="136"/>
      <c r="X206" s="137"/>
    </row>
    <row r="207" spans="1:16" ht="12.75">
      <c r="A207" s="95" t="s">
        <v>133</v>
      </c>
      <c r="B207" s="96" t="s">
        <v>323</v>
      </c>
      <c r="C207" s="97" t="s">
        <v>393</v>
      </c>
      <c r="D207" s="124" t="s">
        <v>394</v>
      </c>
      <c r="E207" s="99">
        <v>4.3</v>
      </c>
      <c r="F207" s="98" t="s">
        <v>173</v>
      </c>
      <c r="O207" s="98">
        <v>20</v>
      </c>
      <c r="P207" s="98" t="s">
        <v>138</v>
      </c>
    </row>
    <row r="208" spans="4:24" ht="12.75">
      <c r="D208" s="135" t="s">
        <v>395</v>
      </c>
      <c r="E208" s="136"/>
      <c r="F208" s="137"/>
      <c r="G208" s="138"/>
      <c r="H208" s="138"/>
      <c r="I208" s="138"/>
      <c r="J208" s="138"/>
      <c r="K208" s="139"/>
      <c r="L208" s="139"/>
      <c r="M208" s="136"/>
      <c r="N208" s="136"/>
      <c r="O208" s="137"/>
      <c r="P208" s="137"/>
      <c r="Q208" s="136"/>
      <c r="R208" s="136"/>
      <c r="S208" s="136"/>
      <c r="T208" s="140"/>
      <c r="U208" s="140"/>
      <c r="V208" s="140"/>
      <c r="W208" s="136"/>
      <c r="X208" s="137"/>
    </row>
    <row r="209" spans="1:16" ht="12.75">
      <c r="A209" s="95" t="s">
        <v>133</v>
      </c>
      <c r="B209" s="96" t="s">
        <v>323</v>
      </c>
      <c r="C209" s="97" t="s">
        <v>396</v>
      </c>
      <c r="D209" s="124" t="s">
        <v>397</v>
      </c>
      <c r="E209" s="99">
        <v>8</v>
      </c>
      <c r="F209" s="98" t="s">
        <v>137</v>
      </c>
      <c r="O209" s="98">
        <v>20</v>
      </c>
      <c r="P209" s="98" t="s">
        <v>138</v>
      </c>
    </row>
    <row r="210" spans="1:16" ht="12.75">
      <c r="A210" s="95" t="s">
        <v>133</v>
      </c>
      <c r="B210" s="96" t="s">
        <v>323</v>
      </c>
      <c r="C210" s="97" t="s">
        <v>398</v>
      </c>
      <c r="D210" s="124" t="s">
        <v>399</v>
      </c>
      <c r="E210" s="99">
        <v>6</v>
      </c>
      <c r="F210" s="98" t="s">
        <v>137</v>
      </c>
      <c r="O210" s="98">
        <v>20</v>
      </c>
      <c r="P210" s="98" t="s">
        <v>138</v>
      </c>
    </row>
    <row r="211" spans="4:24" ht="12.75">
      <c r="D211" s="135" t="s">
        <v>334</v>
      </c>
      <c r="E211" s="136"/>
      <c r="F211" s="137"/>
      <c r="G211" s="138"/>
      <c r="H211" s="138"/>
      <c r="I211" s="138"/>
      <c r="J211" s="138"/>
      <c r="K211" s="139"/>
      <c r="L211" s="139"/>
      <c r="M211" s="136"/>
      <c r="N211" s="136"/>
      <c r="O211" s="137"/>
      <c r="P211" s="137"/>
      <c r="Q211" s="136"/>
      <c r="R211" s="136"/>
      <c r="S211" s="136"/>
      <c r="T211" s="140"/>
      <c r="U211" s="140"/>
      <c r="V211" s="140"/>
      <c r="W211" s="136"/>
      <c r="X211" s="137"/>
    </row>
    <row r="212" spans="1:16" ht="25.5">
      <c r="A212" s="95" t="s">
        <v>133</v>
      </c>
      <c r="B212" s="96" t="s">
        <v>323</v>
      </c>
      <c r="C212" s="97" t="s">
        <v>400</v>
      </c>
      <c r="D212" s="124" t="s">
        <v>401</v>
      </c>
      <c r="E212" s="99">
        <v>4</v>
      </c>
      <c r="F212" s="98" t="s">
        <v>137</v>
      </c>
      <c r="O212" s="98">
        <v>20</v>
      </c>
      <c r="P212" s="98" t="s">
        <v>138</v>
      </c>
    </row>
    <row r="213" spans="4:24" ht="12.75">
      <c r="D213" s="135" t="s">
        <v>402</v>
      </c>
      <c r="E213" s="136"/>
      <c r="F213" s="137"/>
      <c r="G213" s="138"/>
      <c r="H213" s="138"/>
      <c r="I213" s="138"/>
      <c r="J213" s="138"/>
      <c r="K213" s="139"/>
      <c r="L213" s="139"/>
      <c r="M213" s="136"/>
      <c r="N213" s="136"/>
      <c r="O213" s="137"/>
      <c r="P213" s="137"/>
      <c r="Q213" s="136"/>
      <c r="R213" s="136"/>
      <c r="S213" s="136"/>
      <c r="T213" s="140"/>
      <c r="U213" s="140"/>
      <c r="V213" s="140"/>
      <c r="W213" s="136"/>
      <c r="X213" s="137"/>
    </row>
    <row r="214" spans="1:16" ht="12.75">
      <c r="A214" s="95" t="s">
        <v>133</v>
      </c>
      <c r="B214" s="96" t="s">
        <v>323</v>
      </c>
      <c r="C214" s="97" t="s">
        <v>403</v>
      </c>
      <c r="D214" s="124" t="s">
        <v>404</v>
      </c>
      <c r="E214" s="99">
        <v>8</v>
      </c>
      <c r="F214" s="98" t="s">
        <v>137</v>
      </c>
      <c r="O214" s="98">
        <v>20</v>
      </c>
      <c r="P214" s="98" t="s">
        <v>138</v>
      </c>
    </row>
    <row r="215" spans="1:16" ht="12.75">
      <c r="A215" s="95" t="s">
        <v>133</v>
      </c>
      <c r="B215" s="96" t="s">
        <v>323</v>
      </c>
      <c r="C215" s="97" t="s">
        <v>405</v>
      </c>
      <c r="D215" s="124" t="s">
        <v>406</v>
      </c>
      <c r="E215" s="99">
        <v>4</v>
      </c>
      <c r="F215" s="98" t="s">
        <v>137</v>
      </c>
      <c r="O215" s="98">
        <v>20</v>
      </c>
      <c r="P215" s="98" t="s">
        <v>138</v>
      </c>
    </row>
    <row r="216" spans="4:24" ht="12.75">
      <c r="D216" s="135" t="s">
        <v>407</v>
      </c>
      <c r="E216" s="136"/>
      <c r="F216" s="137"/>
      <c r="G216" s="138"/>
      <c r="H216" s="138"/>
      <c r="I216" s="138"/>
      <c r="J216" s="138"/>
      <c r="K216" s="139"/>
      <c r="L216" s="139"/>
      <c r="M216" s="136"/>
      <c r="N216" s="136"/>
      <c r="O216" s="137"/>
      <c r="P216" s="137"/>
      <c r="Q216" s="136"/>
      <c r="R216" s="136"/>
      <c r="S216" s="136"/>
      <c r="T216" s="140"/>
      <c r="U216" s="140"/>
      <c r="V216" s="140"/>
      <c r="W216" s="136"/>
      <c r="X216" s="137"/>
    </row>
    <row r="217" spans="1:16" ht="12.75">
      <c r="A217" s="95" t="s">
        <v>133</v>
      </c>
      <c r="B217" s="96" t="s">
        <v>323</v>
      </c>
      <c r="C217" s="97" t="s">
        <v>408</v>
      </c>
      <c r="D217" s="124" t="s">
        <v>409</v>
      </c>
      <c r="E217" s="99">
        <v>4</v>
      </c>
      <c r="F217" s="98" t="s">
        <v>137</v>
      </c>
      <c r="O217" s="98">
        <v>20</v>
      </c>
      <c r="P217" s="98" t="s">
        <v>138</v>
      </c>
    </row>
    <row r="218" spans="4:24" ht="12.75">
      <c r="D218" s="135" t="s">
        <v>402</v>
      </c>
      <c r="E218" s="136"/>
      <c r="F218" s="137"/>
      <c r="G218" s="138"/>
      <c r="H218" s="138"/>
      <c r="I218" s="138"/>
      <c r="J218" s="138"/>
      <c r="K218" s="139"/>
      <c r="L218" s="139"/>
      <c r="M218" s="136"/>
      <c r="N218" s="136"/>
      <c r="O218" s="137"/>
      <c r="P218" s="137"/>
      <c r="Q218" s="136"/>
      <c r="R218" s="136"/>
      <c r="S218" s="136"/>
      <c r="T218" s="140"/>
      <c r="U218" s="140"/>
      <c r="V218" s="140"/>
      <c r="W218" s="136"/>
      <c r="X218" s="137"/>
    </row>
    <row r="219" spans="1:16" ht="12.75">
      <c r="A219" s="95" t="s">
        <v>133</v>
      </c>
      <c r="B219" s="96" t="s">
        <v>323</v>
      </c>
      <c r="C219" s="97" t="s">
        <v>410</v>
      </c>
      <c r="D219" s="124" t="s">
        <v>411</v>
      </c>
      <c r="E219" s="99">
        <v>1</v>
      </c>
      <c r="F219" s="98" t="s">
        <v>412</v>
      </c>
      <c r="O219" s="98">
        <v>20</v>
      </c>
      <c r="P219" s="98" t="s">
        <v>138</v>
      </c>
    </row>
    <row r="220" spans="1:16" ht="12.75">
      <c r="A220" s="95" t="s">
        <v>133</v>
      </c>
      <c r="B220" s="96" t="s">
        <v>323</v>
      </c>
      <c r="C220" s="97" t="s">
        <v>413</v>
      </c>
      <c r="D220" s="124" t="s">
        <v>414</v>
      </c>
      <c r="E220" s="99">
        <v>12</v>
      </c>
      <c r="F220" s="98" t="s">
        <v>137</v>
      </c>
      <c r="O220" s="98">
        <v>20</v>
      </c>
      <c r="P220" s="98" t="s">
        <v>138</v>
      </c>
    </row>
    <row r="221" spans="4:24" ht="12.75">
      <c r="D221" s="135" t="s">
        <v>415</v>
      </c>
      <c r="E221" s="136"/>
      <c r="F221" s="137"/>
      <c r="G221" s="138"/>
      <c r="H221" s="138"/>
      <c r="I221" s="138"/>
      <c r="J221" s="138"/>
      <c r="K221" s="139"/>
      <c r="L221" s="139"/>
      <c r="M221" s="136"/>
      <c r="N221" s="136"/>
      <c r="O221" s="137"/>
      <c r="P221" s="137"/>
      <c r="Q221" s="136"/>
      <c r="R221" s="136"/>
      <c r="S221" s="136"/>
      <c r="T221" s="140"/>
      <c r="U221" s="140"/>
      <c r="V221" s="140"/>
      <c r="W221" s="136"/>
      <c r="X221" s="137"/>
    </row>
    <row r="222" spans="1:16" ht="12.75">
      <c r="A222" s="95" t="s">
        <v>133</v>
      </c>
      <c r="B222" s="96" t="s">
        <v>323</v>
      </c>
      <c r="C222" s="97" t="s">
        <v>416</v>
      </c>
      <c r="D222" s="124" t="s">
        <v>417</v>
      </c>
      <c r="E222" s="99">
        <v>2</v>
      </c>
      <c r="F222" s="98" t="s">
        <v>137</v>
      </c>
      <c r="O222" s="98">
        <v>20</v>
      </c>
      <c r="P222" s="98" t="s">
        <v>138</v>
      </c>
    </row>
    <row r="223" spans="1:16" ht="12.75">
      <c r="A223" s="95" t="s">
        <v>133</v>
      </c>
      <c r="B223" s="96" t="s">
        <v>147</v>
      </c>
      <c r="C223" s="97" t="s">
        <v>418</v>
      </c>
      <c r="D223" s="124" t="s">
        <v>419</v>
      </c>
      <c r="E223" s="99">
        <v>2</v>
      </c>
      <c r="F223" s="98" t="s">
        <v>137</v>
      </c>
      <c r="O223" s="98">
        <v>20</v>
      </c>
      <c r="P223" s="98" t="s">
        <v>138</v>
      </c>
    </row>
    <row r="224" spans="4:24" ht="12.75">
      <c r="D224" s="145" t="s">
        <v>420</v>
      </c>
      <c r="E224" s="146"/>
      <c r="F224" s="147"/>
      <c r="G224" s="148"/>
      <c r="H224" s="148"/>
      <c r="I224" s="148"/>
      <c r="J224" s="148"/>
      <c r="K224" s="149"/>
      <c r="L224" s="149"/>
      <c r="M224" s="146"/>
      <c r="N224" s="146"/>
      <c r="O224" s="147"/>
      <c r="P224" s="147"/>
      <c r="Q224" s="146"/>
      <c r="R224" s="146"/>
      <c r="S224" s="146"/>
      <c r="T224" s="150"/>
      <c r="U224" s="150"/>
      <c r="V224" s="150"/>
      <c r="W224" s="146"/>
      <c r="X224" s="147"/>
    </row>
    <row r="225" spans="1:16" ht="12.75">
      <c r="A225" s="95" t="s">
        <v>133</v>
      </c>
      <c r="B225" s="96" t="s">
        <v>147</v>
      </c>
      <c r="C225" s="97" t="s">
        <v>421</v>
      </c>
      <c r="D225" s="124" t="s">
        <v>422</v>
      </c>
      <c r="E225" s="99">
        <v>8</v>
      </c>
      <c r="F225" s="98" t="s">
        <v>137</v>
      </c>
      <c r="O225" s="98">
        <v>20</v>
      </c>
      <c r="P225" s="98" t="s">
        <v>138</v>
      </c>
    </row>
    <row r="226" spans="4:24" ht="12.75">
      <c r="D226" s="135" t="s">
        <v>423</v>
      </c>
      <c r="E226" s="136"/>
      <c r="F226" s="137"/>
      <c r="G226" s="138"/>
      <c r="H226" s="138"/>
      <c r="I226" s="138"/>
      <c r="J226" s="138"/>
      <c r="K226" s="139"/>
      <c r="L226" s="139"/>
      <c r="M226" s="136"/>
      <c r="N226" s="136"/>
      <c r="O226" s="137"/>
      <c r="P226" s="137"/>
      <c r="Q226" s="136"/>
      <c r="R226" s="136"/>
      <c r="S226" s="136"/>
      <c r="T226" s="140"/>
      <c r="U226" s="140"/>
      <c r="V226" s="140"/>
      <c r="W226" s="136"/>
      <c r="X226" s="137"/>
    </row>
    <row r="227" spans="1:16" ht="12.75">
      <c r="A227" s="95" t="s">
        <v>133</v>
      </c>
      <c r="B227" s="96" t="s">
        <v>323</v>
      </c>
      <c r="C227" s="97" t="s">
        <v>424</v>
      </c>
      <c r="D227" s="124" t="s">
        <v>425</v>
      </c>
      <c r="E227" s="99">
        <v>9</v>
      </c>
      <c r="F227" s="98" t="s">
        <v>426</v>
      </c>
      <c r="O227" s="98">
        <v>20</v>
      </c>
      <c r="P227" s="98" t="s">
        <v>138</v>
      </c>
    </row>
    <row r="228" spans="1:16" ht="12.75">
      <c r="A228" s="95" t="s">
        <v>133</v>
      </c>
      <c r="B228" s="96" t="s">
        <v>323</v>
      </c>
      <c r="C228" s="97" t="s">
        <v>427</v>
      </c>
      <c r="D228" s="124" t="s">
        <v>428</v>
      </c>
      <c r="E228" s="99">
        <v>0.008</v>
      </c>
      <c r="F228" s="98" t="s">
        <v>284</v>
      </c>
      <c r="O228" s="98">
        <v>20</v>
      </c>
      <c r="P228" s="98" t="s">
        <v>138</v>
      </c>
    </row>
    <row r="229" spans="4:14" ht="12.75">
      <c r="D229" s="141" t="s">
        <v>429</v>
      </c>
      <c r="E229" s="142">
        <f>J229</f>
        <v>0</v>
      </c>
      <c r="H229" s="142">
        <f>SUM(H197:H228)</f>
        <v>0</v>
      </c>
      <c r="I229" s="142">
        <f>SUM(I197:I228)</f>
        <v>0</v>
      </c>
      <c r="J229" s="142">
        <f>SUM(J197:J228)</f>
        <v>0</v>
      </c>
      <c r="L229" s="143">
        <f>SUM(L197:L228)</f>
        <v>0</v>
      </c>
      <c r="N229" s="144">
        <f>SUM(N197:N228)</f>
        <v>0</v>
      </c>
    </row>
    <row r="231" ht="12.75">
      <c r="B231" s="97" t="s">
        <v>430</v>
      </c>
    </row>
    <row r="232" spans="1:16" ht="25.5">
      <c r="A232" s="95" t="s">
        <v>133</v>
      </c>
      <c r="B232" s="96" t="s">
        <v>323</v>
      </c>
      <c r="C232" s="97" t="s">
        <v>431</v>
      </c>
      <c r="D232" s="124" t="s">
        <v>432</v>
      </c>
      <c r="E232" s="99">
        <v>4</v>
      </c>
      <c r="F232" s="98" t="s">
        <v>412</v>
      </c>
      <c r="O232" s="98">
        <v>20</v>
      </c>
      <c r="P232" s="98" t="s">
        <v>138</v>
      </c>
    </row>
    <row r="233" spans="4:24" ht="12.75">
      <c r="D233" s="135" t="s">
        <v>433</v>
      </c>
      <c r="E233" s="136"/>
      <c r="F233" s="137"/>
      <c r="G233" s="138"/>
      <c r="H233" s="138"/>
      <c r="I233" s="138"/>
      <c r="J233" s="138"/>
      <c r="K233" s="139"/>
      <c r="L233" s="139"/>
      <c r="M233" s="136"/>
      <c r="N233" s="136"/>
      <c r="O233" s="137"/>
      <c r="P233" s="137"/>
      <c r="Q233" s="136"/>
      <c r="R233" s="136"/>
      <c r="S233" s="136"/>
      <c r="T233" s="140"/>
      <c r="U233" s="140"/>
      <c r="V233" s="140"/>
      <c r="W233" s="136"/>
      <c r="X233" s="137"/>
    </row>
    <row r="234" spans="1:16" ht="12.75">
      <c r="A234" s="95" t="s">
        <v>133</v>
      </c>
      <c r="B234" s="96" t="s">
        <v>323</v>
      </c>
      <c r="C234" s="97" t="s">
        <v>434</v>
      </c>
      <c r="D234" s="124" t="s">
        <v>435</v>
      </c>
      <c r="E234" s="99">
        <v>1</v>
      </c>
      <c r="F234" s="98" t="s">
        <v>412</v>
      </c>
      <c r="O234" s="98">
        <v>20</v>
      </c>
      <c r="P234" s="98" t="s">
        <v>138</v>
      </c>
    </row>
    <row r="235" spans="1:16" ht="25.5">
      <c r="A235" s="95" t="s">
        <v>133</v>
      </c>
      <c r="B235" s="96" t="s">
        <v>323</v>
      </c>
      <c r="C235" s="97" t="s">
        <v>436</v>
      </c>
      <c r="D235" s="124" t="s">
        <v>437</v>
      </c>
      <c r="E235" s="99">
        <v>4</v>
      </c>
      <c r="F235" s="98" t="s">
        <v>412</v>
      </c>
      <c r="O235" s="98">
        <v>20</v>
      </c>
      <c r="P235" s="98" t="s">
        <v>138</v>
      </c>
    </row>
    <row r="236" spans="4:24" ht="12.75">
      <c r="D236" s="135" t="s">
        <v>438</v>
      </c>
      <c r="E236" s="136"/>
      <c r="F236" s="137"/>
      <c r="G236" s="138"/>
      <c r="H236" s="138"/>
      <c r="I236" s="138"/>
      <c r="J236" s="138"/>
      <c r="K236" s="139"/>
      <c r="L236" s="139"/>
      <c r="M236" s="136"/>
      <c r="N236" s="136"/>
      <c r="O236" s="137"/>
      <c r="P236" s="137"/>
      <c r="Q236" s="136"/>
      <c r="R236" s="136"/>
      <c r="S236" s="136"/>
      <c r="T236" s="140"/>
      <c r="U236" s="140"/>
      <c r="V236" s="140"/>
      <c r="W236" s="136"/>
      <c r="X236" s="137"/>
    </row>
    <row r="237" spans="1:16" ht="12.75">
      <c r="A237" s="95" t="s">
        <v>133</v>
      </c>
      <c r="B237" s="96" t="s">
        <v>323</v>
      </c>
      <c r="C237" s="97" t="s">
        <v>439</v>
      </c>
      <c r="D237" s="124" t="s">
        <v>440</v>
      </c>
      <c r="E237" s="99">
        <v>4</v>
      </c>
      <c r="F237" s="98" t="s">
        <v>412</v>
      </c>
      <c r="O237" s="98">
        <v>20</v>
      </c>
      <c r="P237" s="98" t="s">
        <v>138</v>
      </c>
    </row>
    <row r="238" spans="4:24" ht="12.75">
      <c r="D238" s="135" t="s">
        <v>433</v>
      </c>
      <c r="E238" s="136"/>
      <c r="F238" s="137"/>
      <c r="G238" s="138"/>
      <c r="H238" s="138"/>
      <c r="I238" s="138"/>
      <c r="J238" s="138"/>
      <c r="K238" s="139"/>
      <c r="L238" s="139"/>
      <c r="M238" s="136"/>
      <c r="N238" s="136"/>
      <c r="O238" s="137"/>
      <c r="P238" s="137"/>
      <c r="Q238" s="136"/>
      <c r="R238" s="136"/>
      <c r="S238" s="136"/>
      <c r="T238" s="140"/>
      <c r="U238" s="140"/>
      <c r="V238" s="140"/>
      <c r="W238" s="136"/>
      <c r="X238" s="137"/>
    </row>
    <row r="239" spans="4:24" ht="12.75">
      <c r="D239" s="135" t="s">
        <v>441</v>
      </c>
      <c r="E239" s="136"/>
      <c r="F239" s="137"/>
      <c r="G239" s="138"/>
      <c r="H239" s="138"/>
      <c r="I239" s="138"/>
      <c r="J239" s="138"/>
      <c r="K239" s="139"/>
      <c r="L239" s="139"/>
      <c r="M239" s="136"/>
      <c r="N239" s="136"/>
      <c r="O239" s="137"/>
      <c r="P239" s="137"/>
      <c r="Q239" s="136"/>
      <c r="R239" s="136"/>
      <c r="S239" s="136"/>
      <c r="T239" s="140"/>
      <c r="U239" s="140"/>
      <c r="V239" s="140"/>
      <c r="W239" s="136"/>
      <c r="X239" s="137"/>
    </row>
    <row r="240" spans="1:16" ht="12.75">
      <c r="A240" s="95" t="s">
        <v>133</v>
      </c>
      <c r="B240" s="96" t="s">
        <v>147</v>
      </c>
      <c r="C240" s="97" t="s">
        <v>442</v>
      </c>
      <c r="D240" s="124" t="s">
        <v>443</v>
      </c>
      <c r="E240" s="99">
        <v>4</v>
      </c>
      <c r="F240" s="98" t="s">
        <v>137</v>
      </c>
      <c r="O240" s="98">
        <v>20</v>
      </c>
      <c r="P240" s="98" t="s">
        <v>138</v>
      </c>
    </row>
    <row r="241" spans="1:16" ht="12.75">
      <c r="A241" s="95" t="s">
        <v>133</v>
      </c>
      <c r="B241" s="96" t="s">
        <v>323</v>
      </c>
      <c r="C241" s="97" t="s">
        <v>444</v>
      </c>
      <c r="D241" s="124" t="s">
        <v>445</v>
      </c>
      <c r="E241" s="99">
        <v>4</v>
      </c>
      <c r="F241" s="98" t="s">
        <v>137</v>
      </c>
      <c r="O241" s="98">
        <v>20</v>
      </c>
      <c r="P241" s="98" t="s">
        <v>138</v>
      </c>
    </row>
    <row r="242" spans="1:16" ht="12.75">
      <c r="A242" s="95" t="s">
        <v>133</v>
      </c>
      <c r="B242" s="96" t="s">
        <v>147</v>
      </c>
      <c r="C242" s="97" t="s">
        <v>446</v>
      </c>
      <c r="D242" s="124" t="s">
        <v>447</v>
      </c>
      <c r="E242" s="99">
        <v>1</v>
      </c>
      <c r="F242" s="98" t="s">
        <v>137</v>
      </c>
      <c r="O242" s="98">
        <v>20</v>
      </c>
      <c r="P242" s="98" t="s">
        <v>138</v>
      </c>
    </row>
    <row r="243" spans="1:16" ht="12.75">
      <c r="A243" s="95" t="s">
        <v>133</v>
      </c>
      <c r="B243" s="96" t="s">
        <v>147</v>
      </c>
      <c r="C243" s="97" t="s">
        <v>448</v>
      </c>
      <c r="D243" s="124" t="s">
        <v>449</v>
      </c>
      <c r="E243" s="99">
        <v>1</v>
      </c>
      <c r="F243" s="98" t="s">
        <v>137</v>
      </c>
      <c r="O243" s="98">
        <v>20</v>
      </c>
      <c r="P243" s="98" t="s">
        <v>138</v>
      </c>
    </row>
    <row r="244" spans="1:16" ht="12.75">
      <c r="A244" s="95" t="s">
        <v>133</v>
      </c>
      <c r="B244" s="96" t="s">
        <v>147</v>
      </c>
      <c r="C244" s="97" t="s">
        <v>450</v>
      </c>
      <c r="D244" s="124" t="s">
        <v>451</v>
      </c>
      <c r="E244" s="99">
        <v>2</v>
      </c>
      <c r="F244" s="98" t="s">
        <v>137</v>
      </c>
      <c r="O244" s="98">
        <v>20</v>
      </c>
      <c r="P244" s="98" t="s">
        <v>138</v>
      </c>
    </row>
    <row r="245" spans="1:16" ht="12.75">
      <c r="A245" s="95" t="s">
        <v>133</v>
      </c>
      <c r="B245" s="96" t="s">
        <v>147</v>
      </c>
      <c r="C245" s="97" t="s">
        <v>452</v>
      </c>
      <c r="D245" s="124" t="s">
        <v>453</v>
      </c>
      <c r="E245" s="99">
        <v>1</v>
      </c>
      <c r="F245" s="98" t="s">
        <v>137</v>
      </c>
      <c r="O245" s="98">
        <v>20</v>
      </c>
      <c r="P245" s="98" t="s">
        <v>138</v>
      </c>
    </row>
    <row r="246" spans="1:16" ht="12.75">
      <c r="A246" s="95" t="s">
        <v>133</v>
      </c>
      <c r="B246" s="96" t="s">
        <v>147</v>
      </c>
      <c r="C246" s="97" t="s">
        <v>454</v>
      </c>
      <c r="D246" s="124" t="s">
        <v>455</v>
      </c>
      <c r="E246" s="99">
        <v>1</v>
      </c>
      <c r="F246" s="98" t="s">
        <v>137</v>
      </c>
      <c r="O246" s="98">
        <v>20</v>
      </c>
      <c r="P246" s="98" t="s">
        <v>138</v>
      </c>
    </row>
    <row r="247" spans="1:16" ht="12.75">
      <c r="A247" s="95" t="s">
        <v>133</v>
      </c>
      <c r="B247" s="96" t="s">
        <v>323</v>
      </c>
      <c r="C247" s="97" t="s">
        <v>434</v>
      </c>
      <c r="D247" s="124" t="s">
        <v>435</v>
      </c>
      <c r="E247" s="99">
        <v>1</v>
      </c>
      <c r="F247" s="98" t="s">
        <v>412</v>
      </c>
      <c r="O247" s="98">
        <v>20</v>
      </c>
      <c r="P247" s="98" t="s">
        <v>138</v>
      </c>
    </row>
    <row r="248" spans="1:16" ht="25.5">
      <c r="A248" s="95" t="s">
        <v>133</v>
      </c>
      <c r="B248" s="96" t="s">
        <v>323</v>
      </c>
      <c r="C248" s="97" t="s">
        <v>456</v>
      </c>
      <c r="D248" s="124" t="s">
        <v>457</v>
      </c>
      <c r="E248" s="99">
        <v>1</v>
      </c>
      <c r="F248" s="98" t="s">
        <v>412</v>
      </c>
      <c r="O248" s="98">
        <v>20</v>
      </c>
      <c r="P248" s="98" t="s">
        <v>138</v>
      </c>
    </row>
    <row r="249" spans="1:16" ht="12.75">
      <c r="A249" s="95" t="s">
        <v>133</v>
      </c>
      <c r="B249" s="96" t="s">
        <v>323</v>
      </c>
      <c r="C249" s="97" t="s">
        <v>458</v>
      </c>
      <c r="D249" s="124" t="s">
        <v>459</v>
      </c>
      <c r="E249" s="99">
        <v>1</v>
      </c>
      <c r="F249" s="98" t="s">
        <v>137</v>
      </c>
      <c r="O249" s="98">
        <v>20</v>
      </c>
      <c r="P249" s="98" t="s">
        <v>138</v>
      </c>
    </row>
    <row r="250" spans="1:16" ht="12.75">
      <c r="A250" s="95" t="s">
        <v>133</v>
      </c>
      <c r="B250" s="96" t="s">
        <v>323</v>
      </c>
      <c r="C250" s="97" t="s">
        <v>460</v>
      </c>
      <c r="D250" s="124" t="s">
        <v>461</v>
      </c>
      <c r="E250" s="99">
        <v>4</v>
      </c>
      <c r="F250" s="98" t="s">
        <v>412</v>
      </c>
      <c r="O250" s="98">
        <v>20</v>
      </c>
      <c r="P250" s="98" t="s">
        <v>138</v>
      </c>
    </row>
    <row r="251" spans="4:24" ht="12.75">
      <c r="D251" s="135" t="s">
        <v>402</v>
      </c>
      <c r="E251" s="136"/>
      <c r="F251" s="137"/>
      <c r="G251" s="138"/>
      <c r="H251" s="138"/>
      <c r="I251" s="138"/>
      <c r="J251" s="138"/>
      <c r="K251" s="139"/>
      <c r="L251" s="139"/>
      <c r="M251" s="136"/>
      <c r="N251" s="136"/>
      <c r="O251" s="137"/>
      <c r="P251" s="137"/>
      <c r="Q251" s="136"/>
      <c r="R251" s="136"/>
      <c r="S251" s="136"/>
      <c r="T251" s="140"/>
      <c r="U251" s="140"/>
      <c r="V251" s="140"/>
      <c r="W251" s="136"/>
      <c r="X251" s="137"/>
    </row>
    <row r="252" spans="1:16" ht="12.75">
      <c r="A252" s="95" t="s">
        <v>133</v>
      </c>
      <c r="B252" s="96" t="s">
        <v>323</v>
      </c>
      <c r="C252" s="97" t="s">
        <v>462</v>
      </c>
      <c r="D252" s="124" t="s">
        <v>463</v>
      </c>
      <c r="E252" s="99">
        <v>4</v>
      </c>
      <c r="F252" s="98" t="s">
        <v>412</v>
      </c>
      <c r="O252" s="98">
        <v>20</v>
      </c>
      <c r="P252" s="98" t="s">
        <v>138</v>
      </c>
    </row>
    <row r="253" spans="1:16" ht="12.75">
      <c r="A253" s="95" t="s">
        <v>133</v>
      </c>
      <c r="B253" s="96" t="s">
        <v>323</v>
      </c>
      <c r="C253" s="97" t="s">
        <v>464</v>
      </c>
      <c r="D253" s="124" t="s">
        <v>465</v>
      </c>
      <c r="E253" s="99">
        <v>2</v>
      </c>
      <c r="F253" s="98" t="s">
        <v>137</v>
      </c>
      <c r="O253" s="98">
        <v>20</v>
      </c>
      <c r="P253" s="98" t="s">
        <v>138</v>
      </c>
    </row>
    <row r="254" spans="1:16" ht="12.75">
      <c r="A254" s="95" t="s">
        <v>133</v>
      </c>
      <c r="B254" s="96" t="s">
        <v>323</v>
      </c>
      <c r="C254" s="97" t="s">
        <v>466</v>
      </c>
      <c r="D254" s="124" t="s">
        <v>467</v>
      </c>
      <c r="E254" s="99">
        <v>2</v>
      </c>
      <c r="F254" s="98" t="s">
        <v>137</v>
      </c>
      <c r="O254" s="98">
        <v>20</v>
      </c>
      <c r="P254" s="98" t="s">
        <v>138</v>
      </c>
    </row>
    <row r="255" spans="1:16" ht="12.75">
      <c r="A255" s="95" t="s">
        <v>133</v>
      </c>
      <c r="B255" s="96" t="s">
        <v>147</v>
      </c>
      <c r="C255" s="97" t="s">
        <v>468</v>
      </c>
      <c r="D255" s="124" t="s">
        <v>469</v>
      </c>
      <c r="E255" s="99">
        <v>2</v>
      </c>
      <c r="F255" s="98" t="s">
        <v>137</v>
      </c>
      <c r="O255" s="98">
        <v>20</v>
      </c>
      <c r="P255" s="98" t="s">
        <v>138</v>
      </c>
    </row>
    <row r="256" spans="4:24" ht="12.75">
      <c r="D256" s="145" t="s">
        <v>470</v>
      </c>
      <c r="E256" s="146"/>
      <c r="F256" s="147"/>
      <c r="G256" s="148"/>
      <c r="H256" s="148"/>
      <c r="I256" s="148"/>
      <c r="J256" s="148"/>
      <c r="K256" s="149"/>
      <c r="L256" s="149"/>
      <c r="M256" s="146"/>
      <c r="N256" s="146"/>
      <c r="O256" s="147"/>
      <c r="P256" s="147"/>
      <c r="Q256" s="146"/>
      <c r="R256" s="146"/>
      <c r="S256" s="146"/>
      <c r="T256" s="150"/>
      <c r="U256" s="150"/>
      <c r="V256" s="150"/>
      <c r="W256" s="146"/>
      <c r="X256" s="147"/>
    </row>
    <row r="257" spans="1:16" ht="12.75">
      <c r="A257" s="95" t="s">
        <v>133</v>
      </c>
      <c r="B257" s="96" t="s">
        <v>147</v>
      </c>
      <c r="C257" s="97" t="s">
        <v>471</v>
      </c>
      <c r="D257" s="124" t="s">
        <v>472</v>
      </c>
      <c r="E257" s="99">
        <v>4</v>
      </c>
      <c r="F257" s="98" t="s">
        <v>137</v>
      </c>
      <c r="O257" s="98">
        <v>20</v>
      </c>
      <c r="P257" s="98" t="s">
        <v>138</v>
      </c>
    </row>
    <row r="258" spans="4:24" ht="12.75">
      <c r="D258" s="135" t="s">
        <v>473</v>
      </c>
      <c r="E258" s="136"/>
      <c r="F258" s="137"/>
      <c r="G258" s="138"/>
      <c r="H258" s="138"/>
      <c r="I258" s="138"/>
      <c r="J258" s="138"/>
      <c r="K258" s="139"/>
      <c r="L258" s="139"/>
      <c r="M258" s="136"/>
      <c r="N258" s="136"/>
      <c r="O258" s="137"/>
      <c r="P258" s="137"/>
      <c r="Q258" s="136"/>
      <c r="R258" s="136"/>
      <c r="S258" s="136"/>
      <c r="T258" s="140"/>
      <c r="U258" s="140"/>
      <c r="V258" s="140"/>
      <c r="W258" s="136"/>
      <c r="X258" s="137"/>
    </row>
    <row r="259" spans="1:16" ht="12.75">
      <c r="A259" s="95" t="s">
        <v>133</v>
      </c>
      <c r="B259" s="96" t="s">
        <v>323</v>
      </c>
      <c r="C259" s="97" t="s">
        <v>474</v>
      </c>
      <c r="D259" s="124" t="s">
        <v>475</v>
      </c>
      <c r="E259" s="99">
        <v>0.084</v>
      </c>
      <c r="F259" s="98" t="s">
        <v>284</v>
      </c>
      <c r="O259" s="98">
        <v>20</v>
      </c>
      <c r="P259" s="98" t="s">
        <v>138</v>
      </c>
    </row>
    <row r="260" spans="4:14" ht="12.75">
      <c r="D260" s="141" t="s">
        <v>476</v>
      </c>
      <c r="E260" s="142">
        <f>J260</f>
        <v>0</v>
      </c>
      <c r="H260" s="142">
        <f>SUM(H231:H259)</f>
        <v>0</v>
      </c>
      <c r="I260" s="142">
        <f>SUM(I231:I259)</f>
        <v>0</v>
      </c>
      <c r="J260" s="142">
        <f>SUM(J231:J259)</f>
        <v>0</v>
      </c>
      <c r="L260" s="143">
        <f>SUM(L231:L259)</f>
        <v>0</v>
      </c>
      <c r="N260" s="144">
        <f>SUM(N231:N259)</f>
        <v>0</v>
      </c>
    </row>
    <row r="262" ht="12.75">
      <c r="B262" s="97" t="s">
        <v>477</v>
      </c>
    </row>
    <row r="263" spans="1:16" ht="25.5">
      <c r="A263" s="95" t="s">
        <v>133</v>
      </c>
      <c r="B263" s="96" t="s">
        <v>478</v>
      </c>
      <c r="C263" s="97" t="s">
        <v>479</v>
      </c>
      <c r="D263" s="124" t="s">
        <v>480</v>
      </c>
      <c r="E263" s="99">
        <v>20.935</v>
      </c>
      <c r="F263" s="98" t="s">
        <v>142</v>
      </c>
      <c r="O263" s="98">
        <v>20</v>
      </c>
      <c r="P263" s="98" t="s">
        <v>138</v>
      </c>
    </row>
    <row r="264" spans="4:24" ht="12.75">
      <c r="D264" s="135" t="s">
        <v>481</v>
      </c>
      <c r="E264" s="136"/>
      <c r="F264" s="137"/>
      <c r="G264" s="138"/>
      <c r="H264" s="138"/>
      <c r="I264" s="138"/>
      <c r="J264" s="138"/>
      <c r="K264" s="139"/>
      <c r="L264" s="139"/>
      <c r="M264" s="136"/>
      <c r="N264" s="136"/>
      <c r="O264" s="137"/>
      <c r="P264" s="137"/>
      <c r="Q264" s="136"/>
      <c r="R264" s="136"/>
      <c r="S264" s="136"/>
      <c r="T264" s="140"/>
      <c r="U264" s="140"/>
      <c r="V264" s="140"/>
      <c r="W264" s="136"/>
      <c r="X264" s="137"/>
    </row>
    <row r="265" spans="1:16" ht="12.75">
      <c r="A265" s="95" t="s">
        <v>133</v>
      </c>
      <c r="B265" s="96" t="s">
        <v>478</v>
      </c>
      <c r="C265" s="97" t="s">
        <v>482</v>
      </c>
      <c r="D265" s="124" t="s">
        <v>483</v>
      </c>
      <c r="E265" s="99">
        <v>19.575</v>
      </c>
      <c r="F265" s="98" t="s">
        <v>142</v>
      </c>
      <c r="O265" s="98">
        <v>20</v>
      </c>
      <c r="P265" s="98" t="s">
        <v>138</v>
      </c>
    </row>
    <row r="266" spans="1:16" ht="12.75">
      <c r="A266" s="95" t="s">
        <v>133</v>
      </c>
      <c r="B266" s="96" t="s">
        <v>478</v>
      </c>
      <c r="C266" s="97" t="s">
        <v>484</v>
      </c>
      <c r="D266" s="124" t="s">
        <v>485</v>
      </c>
      <c r="E266" s="99">
        <v>0.012</v>
      </c>
      <c r="F266" s="98" t="s">
        <v>284</v>
      </c>
      <c r="O266" s="98">
        <v>20</v>
      </c>
      <c r="P266" s="98" t="s">
        <v>138</v>
      </c>
    </row>
    <row r="267" spans="4:14" ht="12.75">
      <c r="D267" s="141" t="s">
        <v>486</v>
      </c>
      <c r="E267" s="142">
        <f>J267</f>
        <v>0</v>
      </c>
      <c r="H267" s="142">
        <f>SUM(H262:H266)</f>
        <v>0</v>
      </c>
      <c r="I267" s="142">
        <f>SUM(I262:I266)</f>
        <v>0</v>
      </c>
      <c r="J267" s="142">
        <f>SUM(J262:J266)</f>
        <v>0</v>
      </c>
      <c r="L267" s="143">
        <f>SUM(L262:L266)</f>
        <v>0</v>
      </c>
      <c r="N267" s="144">
        <f>SUM(N262:N266)</f>
        <v>0</v>
      </c>
    </row>
    <row r="269" ht="12.75">
      <c r="B269" s="97" t="s">
        <v>487</v>
      </c>
    </row>
    <row r="270" spans="1:16" ht="12.75">
      <c r="A270" s="95" t="s">
        <v>133</v>
      </c>
      <c r="B270" s="96" t="s">
        <v>488</v>
      </c>
      <c r="C270" s="97" t="s">
        <v>489</v>
      </c>
      <c r="D270" s="124" t="s">
        <v>490</v>
      </c>
      <c r="E270" s="99">
        <v>2</v>
      </c>
      <c r="F270" s="98" t="s">
        <v>137</v>
      </c>
      <c r="O270" s="98">
        <v>20</v>
      </c>
      <c r="P270" s="98" t="s">
        <v>138</v>
      </c>
    </row>
    <row r="271" spans="1:16" ht="12.75">
      <c r="A271" s="95" t="s">
        <v>133</v>
      </c>
      <c r="B271" s="96" t="s">
        <v>139</v>
      </c>
      <c r="C271" s="97" t="s">
        <v>263</v>
      </c>
      <c r="D271" s="124" t="s">
        <v>264</v>
      </c>
      <c r="E271" s="99">
        <v>7</v>
      </c>
      <c r="F271" s="98" t="s">
        <v>137</v>
      </c>
      <c r="O271" s="98">
        <v>20</v>
      </c>
      <c r="P271" s="98" t="s">
        <v>138</v>
      </c>
    </row>
    <row r="272" spans="4:24" ht="12.75">
      <c r="D272" s="135" t="s">
        <v>265</v>
      </c>
      <c r="E272" s="136"/>
      <c r="F272" s="137"/>
      <c r="G272" s="138"/>
      <c r="H272" s="138"/>
      <c r="I272" s="138"/>
      <c r="J272" s="138"/>
      <c r="K272" s="139"/>
      <c r="L272" s="139"/>
      <c r="M272" s="136"/>
      <c r="N272" s="136"/>
      <c r="O272" s="137"/>
      <c r="P272" s="137"/>
      <c r="Q272" s="136"/>
      <c r="R272" s="136"/>
      <c r="S272" s="136"/>
      <c r="T272" s="140"/>
      <c r="U272" s="140"/>
      <c r="V272" s="140"/>
      <c r="W272" s="136"/>
      <c r="X272" s="137"/>
    </row>
    <row r="273" spans="4:24" ht="12.75">
      <c r="D273" s="135" t="s">
        <v>164</v>
      </c>
      <c r="E273" s="136"/>
      <c r="F273" s="137"/>
      <c r="G273" s="138"/>
      <c r="H273" s="138"/>
      <c r="I273" s="138"/>
      <c r="J273" s="138"/>
      <c r="K273" s="139"/>
      <c r="L273" s="139"/>
      <c r="M273" s="136"/>
      <c r="N273" s="136"/>
      <c r="O273" s="137"/>
      <c r="P273" s="137"/>
      <c r="Q273" s="136"/>
      <c r="R273" s="136"/>
      <c r="S273" s="136"/>
      <c r="T273" s="140"/>
      <c r="U273" s="140"/>
      <c r="V273" s="140"/>
      <c r="W273" s="136"/>
      <c r="X273" s="137"/>
    </row>
    <row r="274" spans="1:16" ht="12.75">
      <c r="A274" s="95" t="s">
        <v>133</v>
      </c>
      <c r="B274" s="96" t="s">
        <v>247</v>
      </c>
      <c r="C274" s="97" t="s">
        <v>491</v>
      </c>
      <c r="D274" s="124" t="s">
        <v>492</v>
      </c>
      <c r="E274" s="99">
        <v>1</v>
      </c>
      <c r="F274" s="98" t="s">
        <v>137</v>
      </c>
      <c r="O274" s="98">
        <v>20</v>
      </c>
      <c r="P274" s="98" t="s">
        <v>138</v>
      </c>
    </row>
    <row r="275" spans="4:24" ht="12.75">
      <c r="D275" s="135" t="s">
        <v>493</v>
      </c>
      <c r="E275" s="136"/>
      <c r="F275" s="137"/>
      <c r="G275" s="138"/>
      <c r="H275" s="138"/>
      <c r="I275" s="138"/>
      <c r="J275" s="138"/>
      <c r="K275" s="139"/>
      <c r="L275" s="139"/>
      <c r="M275" s="136"/>
      <c r="N275" s="136"/>
      <c r="O275" s="137"/>
      <c r="P275" s="137"/>
      <c r="Q275" s="136"/>
      <c r="R275" s="136"/>
      <c r="S275" s="136"/>
      <c r="T275" s="140"/>
      <c r="U275" s="140"/>
      <c r="V275" s="140"/>
      <c r="W275" s="136"/>
      <c r="X275" s="137"/>
    </row>
    <row r="276" spans="1:16" ht="12.75">
      <c r="A276" s="95" t="s">
        <v>133</v>
      </c>
      <c r="B276" s="96" t="s">
        <v>247</v>
      </c>
      <c r="C276" s="97" t="s">
        <v>494</v>
      </c>
      <c r="D276" s="124" t="s">
        <v>495</v>
      </c>
      <c r="E276" s="99">
        <v>7</v>
      </c>
      <c r="F276" s="98" t="s">
        <v>137</v>
      </c>
      <c r="O276" s="98">
        <v>20</v>
      </c>
      <c r="P276" s="98" t="s">
        <v>138</v>
      </c>
    </row>
    <row r="277" spans="4:24" ht="12.75">
      <c r="D277" s="135" t="s">
        <v>265</v>
      </c>
      <c r="E277" s="136"/>
      <c r="F277" s="137"/>
      <c r="G277" s="138"/>
      <c r="H277" s="138"/>
      <c r="I277" s="138"/>
      <c r="J277" s="138"/>
      <c r="K277" s="139"/>
      <c r="L277" s="139"/>
      <c r="M277" s="136"/>
      <c r="N277" s="136"/>
      <c r="O277" s="137"/>
      <c r="P277" s="137"/>
      <c r="Q277" s="136"/>
      <c r="R277" s="136"/>
      <c r="S277" s="136"/>
      <c r="T277" s="140"/>
      <c r="U277" s="140"/>
      <c r="V277" s="140"/>
      <c r="W277" s="136"/>
      <c r="X277" s="137"/>
    </row>
    <row r="278" spans="1:16" ht="12.75">
      <c r="A278" s="95" t="s">
        <v>133</v>
      </c>
      <c r="B278" s="96" t="s">
        <v>488</v>
      </c>
      <c r="C278" s="97" t="s">
        <v>496</v>
      </c>
      <c r="D278" s="124" t="s">
        <v>497</v>
      </c>
      <c r="E278" s="99">
        <v>4</v>
      </c>
      <c r="F278" s="98" t="s">
        <v>137</v>
      </c>
      <c r="O278" s="98">
        <v>20</v>
      </c>
      <c r="P278" s="98" t="s">
        <v>138</v>
      </c>
    </row>
    <row r="279" spans="1:16" ht="12.75">
      <c r="A279" s="95" t="s">
        <v>133</v>
      </c>
      <c r="B279" s="96" t="s">
        <v>147</v>
      </c>
      <c r="C279" s="97" t="s">
        <v>498</v>
      </c>
      <c r="D279" s="124" t="s">
        <v>499</v>
      </c>
      <c r="E279" s="99">
        <v>7</v>
      </c>
      <c r="F279" s="98" t="s">
        <v>500</v>
      </c>
      <c r="O279" s="98">
        <v>20</v>
      </c>
      <c r="P279" s="98" t="s">
        <v>138</v>
      </c>
    </row>
    <row r="280" spans="4:24" ht="12.75">
      <c r="D280" s="135" t="s">
        <v>501</v>
      </c>
      <c r="E280" s="136"/>
      <c r="F280" s="137"/>
      <c r="G280" s="138"/>
      <c r="H280" s="138"/>
      <c r="I280" s="138"/>
      <c r="J280" s="138"/>
      <c r="K280" s="139"/>
      <c r="L280" s="139"/>
      <c r="M280" s="136"/>
      <c r="N280" s="136"/>
      <c r="O280" s="137"/>
      <c r="P280" s="137"/>
      <c r="Q280" s="136"/>
      <c r="R280" s="136"/>
      <c r="S280" s="136"/>
      <c r="T280" s="140"/>
      <c r="U280" s="140"/>
      <c r="V280" s="140"/>
      <c r="W280" s="136"/>
      <c r="X280" s="137"/>
    </row>
    <row r="281" spans="1:16" ht="12.75">
      <c r="A281" s="95" t="s">
        <v>133</v>
      </c>
      <c r="B281" s="96" t="s">
        <v>147</v>
      </c>
      <c r="C281" s="97" t="s">
        <v>502</v>
      </c>
      <c r="D281" s="124" t="s">
        <v>503</v>
      </c>
      <c r="E281" s="99">
        <v>6</v>
      </c>
      <c r="F281" s="98" t="s">
        <v>137</v>
      </c>
      <c r="O281" s="98">
        <v>20</v>
      </c>
      <c r="P281" s="98" t="s">
        <v>138</v>
      </c>
    </row>
    <row r="282" spans="4:24" ht="12.75">
      <c r="D282" s="135" t="s">
        <v>334</v>
      </c>
      <c r="E282" s="136"/>
      <c r="F282" s="137"/>
      <c r="G282" s="138"/>
      <c r="H282" s="138"/>
      <c r="I282" s="138"/>
      <c r="J282" s="138"/>
      <c r="K282" s="139"/>
      <c r="L282" s="139"/>
      <c r="M282" s="136"/>
      <c r="N282" s="136"/>
      <c r="O282" s="137"/>
      <c r="P282" s="137"/>
      <c r="Q282" s="136"/>
      <c r="R282" s="136"/>
      <c r="S282" s="136"/>
      <c r="T282" s="140"/>
      <c r="U282" s="140"/>
      <c r="V282" s="140"/>
      <c r="W282" s="136"/>
      <c r="X282" s="137"/>
    </row>
    <row r="283" spans="1:16" ht="12.75">
      <c r="A283" s="95" t="s">
        <v>133</v>
      </c>
      <c r="B283" s="96" t="s">
        <v>147</v>
      </c>
      <c r="C283" s="97" t="s">
        <v>504</v>
      </c>
      <c r="D283" s="124" t="s">
        <v>505</v>
      </c>
      <c r="E283" s="99">
        <v>1</v>
      </c>
      <c r="F283" s="98" t="s">
        <v>137</v>
      </c>
      <c r="O283" s="98">
        <v>20</v>
      </c>
      <c r="P283" s="98" t="s">
        <v>138</v>
      </c>
    </row>
    <row r="284" spans="4:24" ht="12.75">
      <c r="D284" s="135" t="s">
        <v>371</v>
      </c>
      <c r="E284" s="136"/>
      <c r="F284" s="137"/>
      <c r="G284" s="138"/>
      <c r="H284" s="138"/>
      <c r="I284" s="138"/>
      <c r="J284" s="138"/>
      <c r="K284" s="139"/>
      <c r="L284" s="139"/>
      <c r="M284" s="136"/>
      <c r="N284" s="136"/>
      <c r="O284" s="137"/>
      <c r="P284" s="137"/>
      <c r="Q284" s="136"/>
      <c r="R284" s="136"/>
      <c r="S284" s="136"/>
      <c r="T284" s="140"/>
      <c r="U284" s="140"/>
      <c r="V284" s="140"/>
      <c r="W284" s="136"/>
      <c r="X284" s="137"/>
    </row>
    <row r="285" spans="1:16" ht="12.75">
      <c r="A285" s="95" t="s">
        <v>133</v>
      </c>
      <c r="B285" s="96" t="s">
        <v>147</v>
      </c>
      <c r="C285" s="97" t="s">
        <v>506</v>
      </c>
      <c r="D285" s="124" t="s">
        <v>507</v>
      </c>
      <c r="E285" s="99">
        <v>6</v>
      </c>
      <c r="F285" s="98" t="s">
        <v>137</v>
      </c>
      <c r="O285" s="98">
        <v>20</v>
      </c>
      <c r="P285" s="98" t="s">
        <v>138</v>
      </c>
    </row>
    <row r="286" spans="1:16" ht="12.75">
      <c r="A286" s="95" t="s">
        <v>133</v>
      </c>
      <c r="B286" s="96" t="s">
        <v>147</v>
      </c>
      <c r="C286" s="97" t="s">
        <v>508</v>
      </c>
      <c r="D286" s="124" t="s">
        <v>509</v>
      </c>
      <c r="E286" s="99">
        <v>1</v>
      </c>
      <c r="F286" s="98" t="s">
        <v>137</v>
      </c>
      <c r="O286" s="98">
        <v>20</v>
      </c>
      <c r="P286" s="98" t="s">
        <v>138</v>
      </c>
    </row>
    <row r="287" spans="1:16" ht="12.75">
      <c r="A287" s="95" t="s">
        <v>133</v>
      </c>
      <c r="B287" s="96" t="s">
        <v>147</v>
      </c>
      <c r="C287" s="97" t="s">
        <v>510</v>
      </c>
      <c r="D287" s="124" t="s">
        <v>511</v>
      </c>
      <c r="E287" s="99">
        <v>6</v>
      </c>
      <c r="F287" s="98" t="s">
        <v>137</v>
      </c>
      <c r="O287" s="98">
        <v>20</v>
      </c>
      <c r="P287" s="98" t="s">
        <v>138</v>
      </c>
    </row>
    <row r="288" spans="1:16" ht="12.75">
      <c r="A288" s="95" t="s">
        <v>133</v>
      </c>
      <c r="B288" s="96" t="s">
        <v>147</v>
      </c>
      <c r="C288" s="97" t="s">
        <v>512</v>
      </c>
      <c r="D288" s="124" t="s">
        <v>513</v>
      </c>
      <c r="E288" s="99">
        <v>1</v>
      </c>
      <c r="F288" s="98" t="s">
        <v>137</v>
      </c>
      <c r="O288" s="98">
        <v>20</v>
      </c>
      <c r="P288" s="98" t="s">
        <v>138</v>
      </c>
    </row>
    <row r="289" spans="4:24" ht="12.75">
      <c r="D289" s="135" t="s">
        <v>493</v>
      </c>
      <c r="E289" s="136"/>
      <c r="F289" s="137"/>
      <c r="G289" s="138"/>
      <c r="H289" s="138"/>
      <c r="I289" s="138"/>
      <c r="J289" s="138"/>
      <c r="K289" s="139"/>
      <c r="L289" s="139"/>
      <c r="M289" s="136"/>
      <c r="N289" s="136"/>
      <c r="O289" s="137"/>
      <c r="P289" s="137"/>
      <c r="Q289" s="136"/>
      <c r="R289" s="136"/>
      <c r="S289" s="136"/>
      <c r="T289" s="140"/>
      <c r="U289" s="140"/>
      <c r="V289" s="140"/>
      <c r="W289" s="136"/>
      <c r="X289" s="137"/>
    </row>
    <row r="290" spans="1:16" ht="12.75">
      <c r="A290" s="95" t="s">
        <v>133</v>
      </c>
      <c r="B290" s="96" t="s">
        <v>139</v>
      </c>
      <c r="C290" s="97" t="s">
        <v>514</v>
      </c>
      <c r="D290" s="124" t="s">
        <v>515</v>
      </c>
      <c r="E290" s="99">
        <v>1</v>
      </c>
      <c r="F290" s="98" t="s">
        <v>137</v>
      </c>
      <c r="O290" s="98">
        <v>20</v>
      </c>
      <c r="P290" s="98" t="s">
        <v>138</v>
      </c>
    </row>
    <row r="291" spans="4:24" ht="12.75">
      <c r="D291" s="135" t="s">
        <v>516</v>
      </c>
      <c r="E291" s="136"/>
      <c r="F291" s="137"/>
      <c r="G291" s="138"/>
      <c r="H291" s="138"/>
      <c r="I291" s="138"/>
      <c r="J291" s="138"/>
      <c r="K291" s="139"/>
      <c r="L291" s="139"/>
      <c r="M291" s="136"/>
      <c r="N291" s="136"/>
      <c r="O291" s="137"/>
      <c r="P291" s="137"/>
      <c r="Q291" s="136"/>
      <c r="R291" s="136"/>
      <c r="S291" s="136"/>
      <c r="T291" s="140"/>
      <c r="U291" s="140"/>
      <c r="V291" s="140"/>
      <c r="W291" s="136"/>
      <c r="X291" s="137"/>
    </row>
    <row r="292" spans="1:16" ht="12.75">
      <c r="A292" s="95" t="s">
        <v>133</v>
      </c>
      <c r="B292" s="96" t="s">
        <v>488</v>
      </c>
      <c r="C292" s="97" t="s">
        <v>517</v>
      </c>
      <c r="D292" s="124" t="s">
        <v>518</v>
      </c>
      <c r="E292" s="99">
        <v>0.225</v>
      </c>
      <c r="F292" s="98" t="s">
        <v>284</v>
      </c>
      <c r="O292" s="98">
        <v>20</v>
      </c>
      <c r="P292" s="98" t="s">
        <v>138</v>
      </c>
    </row>
    <row r="293" spans="4:14" ht="12.75">
      <c r="D293" s="141" t="s">
        <v>519</v>
      </c>
      <c r="E293" s="142">
        <f>J293</f>
        <v>0</v>
      </c>
      <c r="H293" s="142">
        <f>SUM(H269:H292)</f>
        <v>0</v>
      </c>
      <c r="I293" s="142">
        <f>SUM(I269:I292)</f>
        <v>0</v>
      </c>
      <c r="J293" s="142">
        <f>SUM(J269:J292)</f>
        <v>0</v>
      </c>
      <c r="L293" s="143">
        <f>SUM(L269:L292)</f>
        <v>0</v>
      </c>
      <c r="N293" s="144">
        <f>SUM(N269:N292)</f>
        <v>0</v>
      </c>
    </row>
    <row r="295" ht="12.75">
      <c r="B295" s="97" t="s">
        <v>520</v>
      </c>
    </row>
    <row r="296" spans="1:16" ht="12.75">
      <c r="A296" s="95" t="s">
        <v>133</v>
      </c>
      <c r="B296" s="96" t="s">
        <v>488</v>
      </c>
      <c r="C296" s="97" t="s">
        <v>521</v>
      </c>
      <c r="D296" s="124" t="s">
        <v>522</v>
      </c>
      <c r="E296" s="99">
        <v>1</v>
      </c>
      <c r="F296" s="98" t="s">
        <v>137</v>
      </c>
      <c r="O296" s="98">
        <v>20</v>
      </c>
      <c r="P296" s="98" t="s">
        <v>138</v>
      </c>
    </row>
    <row r="297" spans="1:16" ht="12.75">
      <c r="A297" s="95" t="s">
        <v>133</v>
      </c>
      <c r="B297" s="96" t="s">
        <v>523</v>
      </c>
      <c r="C297" s="97" t="s">
        <v>524</v>
      </c>
      <c r="D297" s="124" t="s">
        <v>525</v>
      </c>
      <c r="E297" s="99">
        <v>1</v>
      </c>
      <c r="F297" s="98" t="s">
        <v>137</v>
      </c>
      <c r="O297" s="98">
        <v>20</v>
      </c>
      <c r="P297" s="98" t="s">
        <v>138</v>
      </c>
    </row>
    <row r="298" spans="4:24" ht="12.75">
      <c r="D298" s="135" t="s">
        <v>164</v>
      </c>
      <c r="E298" s="136"/>
      <c r="F298" s="137"/>
      <c r="G298" s="138"/>
      <c r="H298" s="138"/>
      <c r="I298" s="138"/>
      <c r="J298" s="138"/>
      <c r="K298" s="139"/>
      <c r="L298" s="139"/>
      <c r="M298" s="136"/>
      <c r="N298" s="136"/>
      <c r="O298" s="137"/>
      <c r="P298" s="137"/>
      <c r="Q298" s="136"/>
      <c r="R298" s="136"/>
      <c r="S298" s="136"/>
      <c r="T298" s="140"/>
      <c r="U298" s="140"/>
      <c r="V298" s="140"/>
      <c r="W298" s="136"/>
      <c r="X298" s="137"/>
    </row>
    <row r="299" spans="1:16" ht="12.75">
      <c r="A299" s="95" t="s">
        <v>133</v>
      </c>
      <c r="B299" s="96" t="s">
        <v>147</v>
      </c>
      <c r="C299" s="97" t="s">
        <v>526</v>
      </c>
      <c r="D299" s="124" t="s">
        <v>527</v>
      </c>
      <c r="E299" s="99">
        <v>1</v>
      </c>
      <c r="F299" s="98" t="s">
        <v>137</v>
      </c>
      <c r="O299" s="98">
        <v>20</v>
      </c>
      <c r="P299" s="98" t="s">
        <v>138</v>
      </c>
    </row>
    <row r="300" spans="1:16" ht="12.75">
      <c r="A300" s="95" t="s">
        <v>133</v>
      </c>
      <c r="B300" s="96" t="s">
        <v>528</v>
      </c>
      <c r="C300" s="97" t="s">
        <v>529</v>
      </c>
      <c r="D300" s="124" t="s">
        <v>530</v>
      </c>
      <c r="E300" s="99">
        <v>0.222</v>
      </c>
      <c r="F300" s="98" t="s">
        <v>284</v>
      </c>
      <c r="O300" s="98">
        <v>20</v>
      </c>
      <c r="P300" s="98" t="s">
        <v>138</v>
      </c>
    </row>
    <row r="301" spans="4:24" ht="12.75">
      <c r="D301" s="135" t="s">
        <v>531</v>
      </c>
      <c r="E301" s="136"/>
      <c r="F301" s="137"/>
      <c r="G301" s="138"/>
      <c r="H301" s="138"/>
      <c r="I301" s="138"/>
      <c r="J301" s="138"/>
      <c r="K301" s="139"/>
      <c r="L301" s="139"/>
      <c r="M301" s="136"/>
      <c r="N301" s="136"/>
      <c r="O301" s="137"/>
      <c r="P301" s="137"/>
      <c r="Q301" s="136"/>
      <c r="R301" s="136"/>
      <c r="S301" s="136"/>
      <c r="T301" s="140"/>
      <c r="U301" s="140"/>
      <c r="V301" s="140"/>
      <c r="W301" s="136"/>
      <c r="X301" s="137"/>
    </row>
    <row r="302" spans="1:16" ht="12.75">
      <c r="A302" s="95" t="s">
        <v>133</v>
      </c>
      <c r="B302" s="96" t="s">
        <v>523</v>
      </c>
      <c r="C302" s="97" t="s">
        <v>532</v>
      </c>
      <c r="D302" s="124" t="s">
        <v>533</v>
      </c>
      <c r="E302" s="99">
        <v>9.75</v>
      </c>
      <c r="F302" s="98" t="s">
        <v>214</v>
      </c>
      <c r="O302" s="98">
        <v>20</v>
      </c>
      <c r="P302" s="98" t="s">
        <v>138</v>
      </c>
    </row>
    <row r="303" spans="4:24" ht="12.75">
      <c r="D303" s="135" t="s">
        <v>534</v>
      </c>
      <c r="E303" s="136"/>
      <c r="F303" s="137"/>
      <c r="G303" s="138"/>
      <c r="H303" s="138"/>
      <c r="I303" s="138"/>
      <c r="J303" s="138"/>
      <c r="K303" s="139"/>
      <c r="L303" s="139"/>
      <c r="M303" s="136"/>
      <c r="N303" s="136"/>
      <c r="O303" s="137"/>
      <c r="P303" s="137"/>
      <c r="Q303" s="136"/>
      <c r="R303" s="136"/>
      <c r="S303" s="136"/>
      <c r="T303" s="140"/>
      <c r="U303" s="140"/>
      <c r="V303" s="140"/>
      <c r="W303" s="136"/>
      <c r="X303" s="137"/>
    </row>
    <row r="304" spans="4:24" ht="12.75">
      <c r="D304" s="135" t="s">
        <v>535</v>
      </c>
      <c r="E304" s="136"/>
      <c r="F304" s="137"/>
      <c r="G304" s="138"/>
      <c r="H304" s="138"/>
      <c r="I304" s="138"/>
      <c r="J304" s="138"/>
      <c r="K304" s="139"/>
      <c r="L304" s="139"/>
      <c r="M304" s="136"/>
      <c r="N304" s="136"/>
      <c r="O304" s="137"/>
      <c r="P304" s="137"/>
      <c r="Q304" s="136"/>
      <c r="R304" s="136"/>
      <c r="S304" s="136"/>
      <c r="T304" s="140"/>
      <c r="U304" s="140"/>
      <c r="V304" s="140"/>
      <c r="W304" s="136"/>
      <c r="X304" s="137"/>
    </row>
    <row r="305" spans="4:24" ht="12.75">
      <c r="D305" s="145" t="s">
        <v>536</v>
      </c>
      <c r="E305" s="146"/>
      <c r="F305" s="147"/>
      <c r="G305" s="148"/>
      <c r="H305" s="148"/>
      <c r="I305" s="148"/>
      <c r="J305" s="148"/>
      <c r="K305" s="149"/>
      <c r="L305" s="149"/>
      <c r="M305" s="146"/>
      <c r="N305" s="146"/>
      <c r="O305" s="147"/>
      <c r="P305" s="147"/>
      <c r="Q305" s="146"/>
      <c r="R305" s="146"/>
      <c r="S305" s="146"/>
      <c r="T305" s="150"/>
      <c r="U305" s="150"/>
      <c r="V305" s="150"/>
      <c r="W305" s="146"/>
      <c r="X305" s="147"/>
    </row>
    <row r="306" spans="1:16" ht="25.5">
      <c r="A306" s="95" t="s">
        <v>133</v>
      </c>
      <c r="B306" s="96" t="s">
        <v>147</v>
      </c>
      <c r="C306" s="97" t="s">
        <v>537</v>
      </c>
      <c r="D306" s="124" t="s">
        <v>538</v>
      </c>
      <c r="E306" s="99">
        <v>6</v>
      </c>
      <c r="F306" s="98" t="s">
        <v>137</v>
      </c>
      <c r="O306" s="98">
        <v>20</v>
      </c>
      <c r="P306" s="98" t="s">
        <v>138</v>
      </c>
    </row>
    <row r="307" spans="4:24" ht="12.75">
      <c r="D307" s="135" t="s">
        <v>539</v>
      </c>
      <c r="E307" s="136"/>
      <c r="F307" s="137"/>
      <c r="G307" s="138"/>
      <c r="H307" s="138"/>
      <c r="I307" s="138"/>
      <c r="J307" s="138"/>
      <c r="K307" s="139"/>
      <c r="L307" s="139"/>
      <c r="M307" s="136"/>
      <c r="N307" s="136"/>
      <c r="O307" s="137"/>
      <c r="P307" s="137"/>
      <c r="Q307" s="136"/>
      <c r="R307" s="136"/>
      <c r="S307" s="136"/>
      <c r="T307" s="140"/>
      <c r="U307" s="140"/>
      <c r="V307" s="140"/>
      <c r="W307" s="136"/>
      <c r="X307" s="137"/>
    </row>
    <row r="308" spans="4:24" ht="12.75">
      <c r="D308" s="135" t="s">
        <v>334</v>
      </c>
      <c r="E308" s="136"/>
      <c r="F308" s="137"/>
      <c r="G308" s="138"/>
      <c r="H308" s="138"/>
      <c r="I308" s="138"/>
      <c r="J308" s="138"/>
      <c r="K308" s="139"/>
      <c r="L308" s="139"/>
      <c r="M308" s="136"/>
      <c r="N308" s="136"/>
      <c r="O308" s="137"/>
      <c r="P308" s="137"/>
      <c r="Q308" s="136"/>
      <c r="R308" s="136"/>
      <c r="S308" s="136"/>
      <c r="T308" s="140"/>
      <c r="U308" s="140"/>
      <c r="V308" s="140"/>
      <c r="W308" s="136"/>
      <c r="X308" s="137"/>
    </row>
    <row r="309" spans="4:24" ht="12.75">
      <c r="D309" s="145" t="s">
        <v>540</v>
      </c>
      <c r="E309" s="146"/>
      <c r="F309" s="147"/>
      <c r="G309" s="148"/>
      <c r="H309" s="148"/>
      <c r="I309" s="148"/>
      <c r="J309" s="148"/>
      <c r="K309" s="149"/>
      <c r="L309" s="149"/>
      <c r="M309" s="146"/>
      <c r="N309" s="146"/>
      <c r="O309" s="147"/>
      <c r="P309" s="147"/>
      <c r="Q309" s="146"/>
      <c r="R309" s="146"/>
      <c r="S309" s="146"/>
      <c r="T309" s="150"/>
      <c r="U309" s="150"/>
      <c r="V309" s="150"/>
      <c r="W309" s="146"/>
      <c r="X309" s="147"/>
    </row>
    <row r="310" spans="4:14" ht="12.75">
      <c r="D310" s="141" t="s">
        <v>541</v>
      </c>
      <c r="E310" s="142">
        <f>J310</f>
        <v>0</v>
      </c>
      <c r="H310" s="142">
        <f>SUM(H295:H309)</f>
        <v>0</v>
      </c>
      <c r="I310" s="142">
        <f>SUM(I295:I309)</f>
        <v>0</v>
      </c>
      <c r="J310" s="142">
        <f>SUM(J295:J309)</f>
        <v>0</v>
      </c>
      <c r="L310" s="143">
        <f>SUM(L295:L309)</f>
        <v>0</v>
      </c>
      <c r="N310" s="144">
        <f>SUM(N295:N309)</f>
        <v>0</v>
      </c>
    </row>
    <row r="312" ht="12.75">
      <c r="B312" s="97" t="s">
        <v>542</v>
      </c>
    </row>
    <row r="313" spans="1:16" ht="12.75">
      <c r="A313" s="95" t="s">
        <v>133</v>
      </c>
      <c r="B313" s="96" t="s">
        <v>543</v>
      </c>
      <c r="C313" s="97" t="s">
        <v>544</v>
      </c>
      <c r="D313" s="124" t="s">
        <v>545</v>
      </c>
      <c r="E313" s="99">
        <v>9.58</v>
      </c>
      <c r="F313" s="98" t="s">
        <v>173</v>
      </c>
      <c r="O313" s="98">
        <v>20</v>
      </c>
      <c r="P313" s="98" t="s">
        <v>138</v>
      </c>
    </row>
    <row r="314" spans="4:24" ht="12.75">
      <c r="D314" s="135" t="s">
        <v>546</v>
      </c>
      <c r="E314" s="136"/>
      <c r="F314" s="137"/>
      <c r="G314" s="138"/>
      <c r="H314" s="138"/>
      <c r="I314" s="138"/>
      <c r="J314" s="138"/>
      <c r="K314" s="139"/>
      <c r="L314" s="139"/>
      <c r="M314" s="136"/>
      <c r="N314" s="136"/>
      <c r="O314" s="137"/>
      <c r="P314" s="137"/>
      <c r="Q314" s="136"/>
      <c r="R314" s="136"/>
      <c r="S314" s="136"/>
      <c r="T314" s="140"/>
      <c r="U314" s="140"/>
      <c r="V314" s="140"/>
      <c r="W314" s="136"/>
      <c r="X314" s="137"/>
    </row>
    <row r="315" spans="1:16" ht="12.75">
      <c r="A315" s="95" t="s">
        <v>133</v>
      </c>
      <c r="B315" s="96" t="s">
        <v>543</v>
      </c>
      <c r="C315" s="97" t="s">
        <v>547</v>
      </c>
      <c r="D315" s="124" t="s">
        <v>548</v>
      </c>
      <c r="E315" s="99">
        <v>22.515</v>
      </c>
      <c r="F315" s="98" t="s">
        <v>142</v>
      </c>
      <c r="O315" s="98">
        <v>20</v>
      </c>
      <c r="P315" s="98" t="s">
        <v>138</v>
      </c>
    </row>
    <row r="316" spans="4:24" ht="12.75">
      <c r="D316" s="135" t="s">
        <v>549</v>
      </c>
      <c r="E316" s="136"/>
      <c r="F316" s="137"/>
      <c r="G316" s="138"/>
      <c r="H316" s="138"/>
      <c r="I316" s="138"/>
      <c r="J316" s="138"/>
      <c r="K316" s="139"/>
      <c r="L316" s="139"/>
      <c r="M316" s="136"/>
      <c r="N316" s="136"/>
      <c r="O316" s="137"/>
      <c r="P316" s="137"/>
      <c r="Q316" s="136"/>
      <c r="R316" s="136"/>
      <c r="S316" s="136"/>
      <c r="T316" s="140"/>
      <c r="U316" s="140"/>
      <c r="V316" s="140"/>
      <c r="W316" s="136"/>
      <c r="X316" s="137"/>
    </row>
    <row r="317" spans="1:16" ht="12.75">
      <c r="A317" s="95" t="s">
        <v>133</v>
      </c>
      <c r="B317" s="96" t="s">
        <v>147</v>
      </c>
      <c r="C317" s="97" t="s">
        <v>550</v>
      </c>
      <c r="D317" s="124" t="s">
        <v>551</v>
      </c>
      <c r="E317" s="99">
        <v>23.866</v>
      </c>
      <c r="F317" s="98" t="s">
        <v>142</v>
      </c>
      <c r="O317" s="98">
        <v>20</v>
      </c>
      <c r="P317" s="98" t="s">
        <v>138</v>
      </c>
    </row>
    <row r="318" spans="4:24" ht="12.75">
      <c r="D318" s="135" t="s">
        <v>552</v>
      </c>
      <c r="E318" s="136"/>
      <c r="F318" s="137"/>
      <c r="G318" s="138"/>
      <c r="H318" s="138"/>
      <c r="I318" s="138"/>
      <c r="J318" s="138"/>
      <c r="K318" s="139"/>
      <c r="L318" s="139"/>
      <c r="M318" s="136"/>
      <c r="N318" s="136"/>
      <c r="O318" s="137"/>
      <c r="P318" s="137"/>
      <c r="Q318" s="136"/>
      <c r="R318" s="136"/>
      <c r="S318" s="136"/>
      <c r="T318" s="140"/>
      <c r="U318" s="140"/>
      <c r="V318" s="140"/>
      <c r="W318" s="136"/>
      <c r="X318" s="137"/>
    </row>
    <row r="319" spans="1:16" ht="12.75">
      <c r="A319" s="95" t="s">
        <v>133</v>
      </c>
      <c r="B319" s="96" t="s">
        <v>543</v>
      </c>
      <c r="C319" s="97" t="s">
        <v>553</v>
      </c>
      <c r="D319" s="124" t="s">
        <v>554</v>
      </c>
      <c r="E319" s="99">
        <v>0.971</v>
      </c>
      <c r="F319" s="98" t="s">
        <v>142</v>
      </c>
      <c r="O319" s="98">
        <v>20</v>
      </c>
      <c r="P319" s="98" t="s">
        <v>138</v>
      </c>
    </row>
    <row r="320" spans="4:24" ht="12.75">
      <c r="D320" s="135" t="s">
        <v>555</v>
      </c>
      <c r="E320" s="136"/>
      <c r="F320" s="137"/>
      <c r="G320" s="138"/>
      <c r="H320" s="138"/>
      <c r="I320" s="138"/>
      <c r="J320" s="138"/>
      <c r="K320" s="139"/>
      <c r="L320" s="139"/>
      <c r="M320" s="136"/>
      <c r="N320" s="136"/>
      <c r="O320" s="137"/>
      <c r="P320" s="137"/>
      <c r="Q320" s="136"/>
      <c r="R320" s="136"/>
      <c r="S320" s="136"/>
      <c r="T320" s="140"/>
      <c r="U320" s="140"/>
      <c r="V320" s="140"/>
      <c r="W320" s="136"/>
      <c r="X320" s="137"/>
    </row>
    <row r="321" spans="1:16" ht="12.75">
      <c r="A321" s="95" t="s">
        <v>133</v>
      </c>
      <c r="B321" s="96" t="s">
        <v>543</v>
      </c>
      <c r="C321" s="97" t="s">
        <v>556</v>
      </c>
      <c r="D321" s="124" t="s">
        <v>557</v>
      </c>
      <c r="E321" s="99">
        <v>0.577</v>
      </c>
      <c r="F321" s="98" t="s">
        <v>284</v>
      </c>
      <c r="O321" s="98">
        <v>20</v>
      </c>
      <c r="P321" s="98" t="s">
        <v>138</v>
      </c>
    </row>
    <row r="322" spans="4:14" ht="12.75">
      <c r="D322" s="141" t="s">
        <v>558</v>
      </c>
      <c r="E322" s="142">
        <f>J322</f>
        <v>0</v>
      </c>
      <c r="H322" s="142">
        <f>SUM(H312:H321)</f>
        <v>0</v>
      </c>
      <c r="I322" s="142">
        <f>SUM(I312:I321)</f>
        <v>0</v>
      </c>
      <c r="J322" s="142">
        <f>SUM(J312:J321)</f>
        <v>0</v>
      </c>
      <c r="L322" s="143">
        <f>SUM(L312:L321)</f>
        <v>0</v>
      </c>
      <c r="N322" s="144">
        <f>SUM(N312:N321)</f>
        <v>0</v>
      </c>
    </row>
    <row r="324" ht="12.75">
      <c r="B324" s="97" t="s">
        <v>559</v>
      </c>
    </row>
    <row r="325" spans="1:16" ht="12.75">
      <c r="A325" s="95" t="s">
        <v>133</v>
      </c>
      <c r="B325" s="96" t="s">
        <v>543</v>
      </c>
      <c r="C325" s="97" t="s">
        <v>560</v>
      </c>
      <c r="D325" s="124" t="s">
        <v>561</v>
      </c>
      <c r="E325" s="99">
        <v>29.6</v>
      </c>
      <c r="F325" s="98" t="s">
        <v>142</v>
      </c>
      <c r="O325" s="98">
        <v>20</v>
      </c>
      <c r="P325" s="98" t="s">
        <v>138</v>
      </c>
    </row>
    <row r="326" spans="4:24" ht="12.75">
      <c r="D326" s="135" t="s">
        <v>562</v>
      </c>
      <c r="E326" s="136"/>
      <c r="F326" s="137"/>
      <c r="G326" s="138"/>
      <c r="H326" s="138"/>
      <c r="I326" s="138"/>
      <c r="J326" s="138"/>
      <c r="K326" s="139"/>
      <c r="L326" s="139"/>
      <c r="M326" s="136"/>
      <c r="N326" s="136"/>
      <c r="O326" s="137"/>
      <c r="P326" s="137"/>
      <c r="Q326" s="136"/>
      <c r="R326" s="136"/>
      <c r="S326" s="136"/>
      <c r="T326" s="140"/>
      <c r="U326" s="140"/>
      <c r="V326" s="140"/>
      <c r="W326" s="136"/>
      <c r="X326" s="137"/>
    </row>
    <row r="327" spans="1:16" ht="25.5">
      <c r="A327" s="95" t="s">
        <v>133</v>
      </c>
      <c r="B327" s="96" t="s">
        <v>543</v>
      </c>
      <c r="C327" s="97" t="s">
        <v>563</v>
      </c>
      <c r="D327" s="124" t="s">
        <v>564</v>
      </c>
      <c r="E327" s="99">
        <v>66.465</v>
      </c>
      <c r="F327" s="98" t="s">
        <v>142</v>
      </c>
      <c r="O327" s="98">
        <v>20</v>
      </c>
      <c r="P327" s="98" t="s">
        <v>138</v>
      </c>
    </row>
    <row r="328" spans="4:24" ht="12.75">
      <c r="D328" s="135" t="s">
        <v>565</v>
      </c>
      <c r="E328" s="136"/>
      <c r="F328" s="137"/>
      <c r="G328" s="138"/>
      <c r="H328" s="138"/>
      <c r="I328" s="138"/>
      <c r="J328" s="138"/>
      <c r="K328" s="139"/>
      <c r="L328" s="139"/>
      <c r="M328" s="136"/>
      <c r="N328" s="136"/>
      <c r="O328" s="137"/>
      <c r="P328" s="137"/>
      <c r="Q328" s="136"/>
      <c r="R328" s="136"/>
      <c r="S328" s="136"/>
      <c r="T328" s="140"/>
      <c r="U328" s="140"/>
      <c r="V328" s="140"/>
      <c r="W328" s="136"/>
      <c r="X328" s="137"/>
    </row>
    <row r="329" spans="1:16" ht="25.5">
      <c r="A329" s="95" t="s">
        <v>133</v>
      </c>
      <c r="B329" s="96" t="s">
        <v>543</v>
      </c>
      <c r="C329" s="97" t="s">
        <v>566</v>
      </c>
      <c r="D329" s="124" t="s">
        <v>567</v>
      </c>
      <c r="E329" s="99">
        <v>4.275</v>
      </c>
      <c r="F329" s="98" t="s">
        <v>142</v>
      </c>
      <c r="O329" s="98">
        <v>20</v>
      </c>
      <c r="P329" s="98" t="s">
        <v>138</v>
      </c>
    </row>
    <row r="330" spans="4:24" ht="12.75">
      <c r="D330" s="135" t="s">
        <v>568</v>
      </c>
      <c r="E330" s="136"/>
      <c r="F330" s="137"/>
      <c r="G330" s="138"/>
      <c r="H330" s="138"/>
      <c r="I330" s="138"/>
      <c r="J330" s="138"/>
      <c r="K330" s="139"/>
      <c r="L330" s="139"/>
      <c r="M330" s="136"/>
      <c r="N330" s="136"/>
      <c r="O330" s="137"/>
      <c r="P330" s="137"/>
      <c r="Q330" s="136"/>
      <c r="R330" s="136"/>
      <c r="S330" s="136"/>
      <c r="T330" s="140"/>
      <c r="U330" s="140"/>
      <c r="V330" s="140"/>
      <c r="W330" s="136"/>
      <c r="X330" s="137"/>
    </row>
    <row r="331" spans="1:16" ht="12.75">
      <c r="A331" s="95" t="s">
        <v>133</v>
      </c>
      <c r="B331" s="96" t="s">
        <v>543</v>
      </c>
      <c r="C331" s="97" t="s">
        <v>569</v>
      </c>
      <c r="D331" s="124" t="s">
        <v>570</v>
      </c>
      <c r="E331" s="99">
        <v>27.93</v>
      </c>
      <c r="F331" s="98" t="s">
        <v>142</v>
      </c>
      <c r="O331" s="98">
        <v>20</v>
      </c>
      <c r="P331" s="98" t="s">
        <v>138</v>
      </c>
    </row>
    <row r="332" spans="4:24" ht="12.75">
      <c r="D332" s="135" t="s">
        <v>571</v>
      </c>
      <c r="E332" s="136"/>
      <c r="F332" s="137"/>
      <c r="G332" s="138"/>
      <c r="H332" s="138"/>
      <c r="I332" s="138"/>
      <c r="J332" s="138"/>
      <c r="K332" s="139"/>
      <c r="L332" s="139"/>
      <c r="M332" s="136"/>
      <c r="N332" s="136"/>
      <c r="O332" s="137"/>
      <c r="P332" s="137"/>
      <c r="Q332" s="136"/>
      <c r="R332" s="136"/>
      <c r="S332" s="136"/>
      <c r="T332" s="140"/>
      <c r="U332" s="140"/>
      <c r="V332" s="140"/>
      <c r="W332" s="136"/>
      <c r="X332" s="137"/>
    </row>
    <row r="333" spans="4:24" ht="12.75">
      <c r="D333" s="135" t="s">
        <v>164</v>
      </c>
      <c r="E333" s="136"/>
      <c r="F333" s="137"/>
      <c r="G333" s="138"/>
      <c r="H333" s="138"/>
      <c r="I333" s="138"/>
      <c r="J333" s="138"/>
      <c r="K333" s="139"/>
      <c r="L333" s="139"/>
      <c r="M333" s="136"/>
      <c r="N333" s="136"/>
      <c r="O333" s="137"/>
      <c r="P333" s="137"/>
      <c r="Q333" s="136"/>
      <c r="R333" s="136"/>
      <c r="S333" s="136"/>
      <c r="T333" s="140"/>
      <c r="U333" s="140"/>
      <c r="V333" s="140"/>
      <c r="W333" s="136"/>
      <c r="X333" s="137"/>
    </row>
    <row r="334" spans="1:16" ht="12.75">
      <c r="A334" s="95" t="s">
        <v>133</v>
      </c>
      <c r="B334" s="96" t="s">
        <v>147</v>
      </c>
      <c r="C334" s="97" t="s">
        <v>572</v>
      </c>
      <c r="D334" s="124" t="s">
        <v>573</v>
      </c>
      <c r="E334" s="99">
        <v>77.128</v>
      </c>
      <c r="F334" s="98" t="s">
        <v>142</v>
      </c>
      <c r="O334" s="98">
        <v>20</v>
      </c>
      <c r="P334" s="98" t="s">
        <v>138</v>
      </c>
    </row>
    <row r="335" spans="4:24" ht="12.75">
      <c r="D335" s="135" t="s">
        <v>574</v>
      </c>
      <c r="E335" s="136"/>
      <c r="F335" s="137"/>
      <c r="G335" s="138"/>
      <c r="H335" s="138"/>
      <c r="I335" s="138"/>
      <c r="J335" s="138"/>
      <c r="K335" s="139"/>
      <c r="L335" s="139"/>
      <c r="M335" s="136"/>
      <c r="N335" s="136"/>
      <c r="O335" s="137"/>
      <c r="P335" s="137"/>
      <c r="Q335" s="136"/>
      <c r="R335" s="136"/>
      <c r="S335" s="136"/>
      <c r="T335" s="140"/>
      <c r="U335" s="140"/>
      <c r="V335" s="140"/>
      <c r="W335" s="136"/>
      <c r="X335" s="137"/>
    </row>
    <row r="336" spans="1:16" ht="12.75">
      <c r="A336" s="95" t="s">
        <v>133</v>
      </c>
      <c r="B336" s="96" t="s">
        <v>543</v>
      </c>
      <c r="C336" s="97" t="s">
        <v>575</v>
      </c>
      <c r="D336" s="124" t="s">
        <v>576</v>
      </c>
      <c r="E336" s="99">
        <v>2.637</v>
      </c>
      <c r="F336" s="98" t="s">
        <v>284</v>
      </c>
      <c r="O336" s="98">
        <v>20</v>
      </c>
      <c r="P336" s="98" t="s">
        <v>138</v>
      </c>
    </row>
    <row r="337" spans="4:14" ht="12.75">
      <c r="D337" s="141" t="s">
        <v>577</v>
      </c>
      <c r="E337" s="142">
        <f>J337</f>
        <v>0</v>
      </c>
      <c r="H337" s="142">
        <f>SUM(H324:H336)</f>
        <v>0</v>
      </c>
      <c r="I337" s="142">
        <f>SUM(I324:I336)</f>
        <v>0</v>
      </c>
      <c r="J337" s="142">
        <f>SUM(J324:J336)</f>
        <v>0</v>
      </c>
      <c r="L337" s="143">
        <f>SUM(L324:L336)</f>
        <v>0</v>
      </c>
      <c r="N337" s="144">
        <f>SUM(N324:N336)</f>
        <v>0</v>
      </c>
    </row>
    <row r="339" ht="12.75">
      <c r="B339" s="97" t="s">
        <v>578</v>
      </c>
    </row>
    <row r="340" spans="1:16" ht="12.75">
      <c r="A340" s="95" t="s">
        <v>133</v>
      </c>
      <c r="B340" s="96" t="s">
        <v>579</v>
      </c>
      <c r="C340" s="97" t="s">
        <v>580</v>
      </c>
      <c r="D340" s="124" t="s">
        <v>581</v>
      </c>
      <c r="E340" s="99">
        <v>0.627</v>
      </c>
      <c r="F340" s="98" t="s">
        <v>142</v>
      </c>
      <c r="O340" s="98">
        <v>20</v>
      </c>
      <c r="P340" s="98" t="s">
        <v>138</v>
      </c>
    </row>
    <row r="341" spans="4:24" ht="12.75">
      <c r="D341" s="135" t="s">
        <v>582</v>
      </c>
      <c r="E341" s="136"/>
      <c r="F341" s="137"/>
      <c r="G341" s="138"/>
      <c r="H341" s="138"/>
      <c r="I341" s="138"/>
      <c r="J341" s="138"/>
      <c r="K341" s="139"/>
      <c r="L341" s="139"/>
      <c r="M341" s="136"/>
      <c r="N341" s="136"/>
      <c r="O341" s="137"/>
      <c r="P341" s="137"/>
      <c r="Q341" s="136"/>
      <c r="R341" s="136"/>
      <c r="S341" s="136"/>
      <c r="T341" s="140"/>
      <c r="U341" s="140"/>
      <c r="V341" s="140"/>
      <c r="W341" s="136"/>
      <c r="X341" s="137"/>
    </row>
    <row r="342" spans="4:14" ht="12.75">
      <c r="D342" s="141" t="s">
        <v>583</v>
      </c>
      <c r="E342" s="142">
        <f>J342</f>
        <v>0</v>
      </c>
      <c r="H342" s="142">
        <f>SUM(H339:H341)</f>
        <v>0</v>
      </c>
      <c r="I342" s="142">
        <f>SUM(I339:I341)</f>
        <v>0</v>
      </c>
      <c r="J342" s="142">
        <f>SUM(J339:J341)</f>
        <v>0</v>
      </c>
      <c r="L342" s="143">
        <f>SUM(L339:L341)</f>
        <v>0</v>
      </c>
      <c r="N342" s="144">
        <f>SUM(N339:N341)</f>
        <v>0</v>
      </c>
    </row>
    <row r="344" ht="12.75">
      <c r="B344" s="97" t="s">
        <v>584</v>
      </c>
    </row>
    <row r="345" spans="1:16" ht="12.75">
      <c r="A345" s="95" t="s">
        <v>133</v>
      </c>
      <c r="B345" s="96" t="s">
        <v>585</v>
      </c>
      <c r="C345" s="97" t="s">
        <v>586</v>
      </c>
      <c r="D345" s="124" t="s">
        <v>587</v>
      </c>
      <c r="E345" s="99">
        <v>19.575</v>
      </c>
      <c r="F345" s="98" t="s">
        <v>142</v>
      </c>
      <c r="O345" s="98">
        <v>20</v>
      </c>
      <c r="P345" s="98" t="s">
        <v>138</v>
      </c>
    </row>
    <row r="346" spans="4:24" ht="12.75">
      <c r="D346" s="135" t="s">
        <v>230</v>
      </c>
      <c r="E346" s="136"/>
      <c r="F346" s="137"/>
      <c r="G346" s="138"/>
      <c r="H346" s="138"/>
      <c r="I346" s="138"/>
      <c r="J346" s="138"/>
      <c r="K346" s="139"/>
      <c r="L346" s="139"/>
      <c r="M346" s="136"/>
      <c r="N346" s="136"/>
      <c r="O346" s="137"/>
      <c r="P346" s="137"/>
      <c r="Q346" s="136"/>
      <c r="R346" s="136"/>
      <c r="S346" s="136"/>
      <c r="T346" s="140"/>
      <c r="U346" s="140"/>
      <c r="V346" s="140"/>
      <c r="W346" s="136"/>
      <c r="X346" s="137"/>
    </row>
    <row r="347" spans="1:16" ht="12.75">
      <c r="A347" s="95" t="s">
        <v>133</v>
      </c>
      <c r="B347" s="96" t="s">
        <v>588</v>
      </c>
      <c r="C347" s="97" t="s">
        <v>589</v>
      </c>
      <c r="D347" s="124" t="s">
        <v>590</v>
      </c>
      <c r="E347" s="99">
        <v>34.5</v>
      </c>
      <c r="F347" s="98" t="s">
        <v>142</v>
      </c>
      <c r="O347" s="98">
        <v>20</v>
      </c>
      <c r="P347" s="98" t="s">
        <v>138</v>
      </c>
    </row>
    <row r="348" spans="4:24" ht="12.75">
      <c r="D348" s="135" t="s">
        <v>591</v>
      </c>
      <c r="E348" s="136"/>
      <c r="F348" s="137"/>
      <c r="G348" s="138"/>
      <c r="H348" s="138"/>
      <c r="I348" s="138"/>
      <c r="J348" s="138"/>
      <c r="K348" s="139"/>
      <c r="L348" s="139"/>
      <c r="M348" s="136"/>
      <c r="N348" s="136"/>
      <c r="O348" s="137"/>
      <c r="P348" s="137"/>
      <c r="Q348" s="136"/>
      <c r="R348" s="136"/>
      <c r="S348" s="136"/>
      <c r="T348" s="140"/>
      <c r="U348" s="140"/>
      <c r="V348" s="140"/>
      <c r="W348" s="136"/>
      <c r="X348" s="137"/>
    </row>
    <row r="349" spans="1:16" ht="25.5">
      <c r="A349" s="95" t="s">
        <v>133</v>
      </c>
      <c r="B349" s="96" t="s">
        <v>585</v>
      </c>
      <c r="C349" s="97" t="s">
        <v>592</v>
      </c>
      <c r="D349" s="124" t="s">
        <v>593</v>
      </c>
      <c r="E349" s="99">
        <v>19.75</v>
      </c>
      <c r="F349" s="98" t="s">
        <v>142</v>
      </c>
      <c r="O349" s="98">
        <v>20</v>
      </c>
      <c r="P349" s="98" t="s">
        <v>138</v>
      </c>
    </row>
    <row r="350" spans="4:24" ht="12.75">
      <c r="D350" s="135" t="s">
        <v>164</v>
      </c>
      <c r="E350" s="136"/>
      <c r="F350" s="137"/>
      <c r="G350" s="138"/>
      <c r="H350" s="138"/>
      <c r="I350" s="138"/>
      <c r="J350" s="138"/>
      <c r="K350" s="139"/>
      <c r="L350" s="139"/>
      <c r="M350" s="136"/>
      <c r="N350" s="136"/>
      <c r="O350" s="137"/>
      <c r="P350" s="137"/>
      <c r="Q350" s="136"/>
      <c r="R350" s="136"/>
      <c r="S350" s="136"/>
      <c r="T350" s="140"/>
      <c r="U350" s="140"/>
      <c r="V350" s="140"/>
      <c r="W350" s="136"/>
      <c r="X350" s="137"/>
    </row>
    <row r="351" spans="4:14" ht="12.75">
      <c r="D351" s="141" t="s">
        <v>594</v>
      </c>
      <c r="E351" s="142">
        <f>J351</f>
        <v>0</v>
      </c>
      <c r="H351" s="142">
        <f>SUM(H344:H350)</f>
        <v>0</v>
      </c>
      <c r="I351" s="142">
        <f>SUM(I344:I350)</f>
        <v>0</v>
      </c>
      <c r="J351" s="142">
        <f>SUM(J344:J350)</f>
        <v>0</v>
      </c>
      <c r="L351" s="143">
        <f>SUM(L344:L350)</f>
        <v>0</v>
      </c>
      <c r="N351" s="144">
        <f>SUM(N344:N350)</f>
        <v>0</v>
      </c>
    </row>
    <row r="353" spans="4:14" ht="12.75">
      <c r="D353" s="141" t="s">
        <v>595</v>
      </c>
      <c r="E353" s="142">
        <f>J353</f>
        <v>0</v>
      </c>
      <c r="H353" s="142">
        <f>+H195+H229+H260+H267+H293+H310+H322+H337+H342+H351</f>
        <v>0</v>
      </c>
      <c r="I353" s="142">
        <f>+I195+I229+I260+I267+I293+I310+I322+I337+I342+I351</f>
        <v>0</v>
      </c>
      <c r="J353" s="142">
        <f>+J195+J229+J260+J267+J293+J310+J322+J337+J342+J351</f>
        <v>0</v>
      </c>
      <c r="L353" s="143">
        <f>+L195+L229+L260+L267+L293+L310+L322+L337+L342+L351</f>
        <v>0</v>
      </c>
      <c r="N353" s="144">
        <f>+N195+N229+N260+N267+N293+N310+N322+N337+N342+N351</f>
        <v>0</v>
      </c>
    </row>
    <row r="355" spans="4:14" ht="12.75">
      <c r="D355" s="151" t="s">
        <v>596</v>
      </c>
      <c r="E355" s="142">
        <f>J355</f>
        <v>0</v>
      </c>
      <c r="H355" s="142">
        <f>+H154+H353</f>
        <v>0</v>
      </c>
      <c r="I355" s="142">
        <f>+I154+I353</f>
        <v>0</v>
      </c>
      <c r="J355" s="142">
        <f>+J154+J353</f>
        <v>0</v>
      </c>
      <c r="L355" s="143">
        <f>+L154+L353</f>
        <v>0</v>
      </c>
      <c r="N355" s="144">
        <f>+N154+N353</f>
        <v>0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125" style="89" customWidth="1"/>
    <col min="5" max="16384" width="9.140625" style="1" customWidth="1"/>
  </cols>
  <sheetData>
    <row r="1" spans="1:4" ht="12.75">
      <c r="A1" s="82" t="s">
        <v>105</v>
      </c>
      <c r="B1" s="83"/>
      <c r="C1" s="83"/>
      <c r="D1" s="84"/>
    </row>
    <row r="2" spans="1:4" ht="12.75">
      <c r="A2" s="82" t="s">
        <v>775</v>
      </c>
      <c r="B2" s="83"/>
      <c r="C2" s="83"/>
      <c r="D2" s="84"/>
    </row>
    <row r="3" spans="1:4" ht="12.75">
      <c r="A3" s="82" t="s">
        <v>106</v>
      </c>
      <c r="B3" s="83"/>
      <c r="C3" s="83"/>
      <c r="D3" s="84"/>
    </row>
    <row r="4" spans="1:4" ht="12.75">
      <c r="A4" s="83"/>
      <c r="B4" s="83"/>
      <c r="C4" s="83"/>
      <c r="D4" s="83"/>
    </row>
    <row r="5" spans="1:4" ht="12.75">
      <c r="A5" s="82" t="s">
        <v>107</v>
      </c>
      <c r="B5" s="83"/>
      <c r="C5" s="83"/>
      <c r="D5" s="83"/>
    </row>
    <row r="6" spans="1:4" ht="12.75">
      <c r="A6" s="82" t="s">
        <v>108</v>
      </c>
      <c r="B6" s="83"/>
      <c r="C6" s="83"/>
      <c r="D6" s="83"/>
    </row>
    <row r="7" spans="1:4" ht="12.75">
      <c r="A7" s="82" t="s">
        <v>109</v>
      </c>
      <c r="B7" s="83"/>
      <c r="C7" s="83"/>
      <c r="D7" s="83"/>
    </row>
    <row r="8" spans="1:4" ht="12.75">
      <c r="A8" s="1"/>
      <c r="B8" s="85"/>
      <c r="C8" s="86"/>
      <c r="D8" s="87"/>
    </row>
    <row r="9" spans="1:6" ht="12.75">
      <c r="A9" s="118" t="s">
        <v>101</v>
      </c>
      <c r="B9" s="118" t="s">
        <v>102</v>
      </c>
      <c r="C9" s="118" t="s">
        <v>103</v>
      </c>
      <c r="D9" s="119" t="s">
        <v>104</v>
      </c>
      <c r="F9" s="1" t="s">
        <v>597</v>
      </c>
    </row>
    <row r="10" spans="1:4" ht="12.75">
      <c r="A10" s="120"/>
      <c r="B10" s="120"/>
      <c r="C10" s="121"/>
      <c r="D10" s="122"/>
    </row>
    <row r="11" spans="1:3" ht="12.75">
      <c r="A11" s="88" t="s">
        <v>598</v>
      </c>
      <c r="B11" s="88" t="s">
        <v>599</v>
      </c>
      <c r="C11" s="88" t="s">
        <v>600</v>
      </c>
    </row>
    <row r="12" spans="1:3" ht="12.75">
      <c r="A12" s="88" t="s">
        <v>601</v>
      </c>
      <c r="B12" s="88" t="s">
        <v>602</v>
      </c>
      <c r="C12" s="88" t="s">
        <v>603</v>
      </c>
    </row>
    <row r="13" spans="1:3" ht="12.75">
      <c r="A13" s="88" t="s">
        <v>604</v>
      </c>
      <c r="B13" s="88" t="s">
        <v>605</v>
      </c>
      <c r="C13" s="88" t="s">
        <v>606</v>
      </c>
    </row>
    <row r="14" spans="1:3" ht="12.75">
      <c r="A14" s="88" t="s">
        <v>607</v>
      </c>
      <c r="B14" s="88" t="s">
        <v>608</v>
      </c>
      <c r="C14" s="88" t="s">
        <v>609</v>
      </c>
    </row>
    <row r="15" spans="1:3" ht="12.75">
      <c r="A15" s="88" t="s">
        <v>610</v>
      </c>
      <c r="B15" s="88" t="s">
        <v>611</v>
      </c>
      <c r="C15" s="88" t="s">
        <v>612</v>
      </c>
    </row>
    <row r="16" spans="1:3" ht="12.75">
      <c r="A16" s="88" t="s">
        <v>613</v>
      </c>
      <c r="B16" s="88" t="s">
        <v>614</v>
      </c>
      <c r="C16" s="88" t="s">
        <v>615</v>
      </c>
    </row>
    <row r="17" spans="1:3" ht="12.75">
      <c r="A17" s="88" t="s">
        <v>616</v>
      </c>
      <c r="B17" s="88" t="s">
        <v>617</v>
      </c>
      <c r="C17" s="88" t="s">
        <v>618</v>
      </c>
    </row>
    <row r="18" spans="1:3" ht="12.75">
      <c r="A18" s="88" t="s">
        <v>619</v>
      </c>
      <c r="B18" s="88" t="s">
        <v>620</v>
      </c>
      <c r="C18" s="88" t="s">
        <v>621</v>
      </c>
    </row>
    <row r="19" spans="1:3" ht="12.75">
      <c r="A19" s="88" t="s">
        <v>622</v>
      </c>
      <c r="B19" s="88" t="s">
        <v>623</v>
      </c>
      <c r="C19" s="88" t="s">
        <v>609</v>
      </c>
    </row>
    <row r="20" spans="1:3" ht="12.75">
      <c r="A20" s="88" t="s">
        <v>624</v>
      </c>
      <c r="B20" s="88" t="s">
        <v>625</v>
      </c>
      <c r="C20" s="88" t="s">
        <v>626</v>
      </c>
    </row>
    <row r="21" spans="1:3" ht="12.75">
      <c r="A21" s="88" t="s">
        <v>627</v>
      </c>
      <c r="B21" s="88" t="s">
        <v>628</v>
      </c>
      <c r="C21" s="88" t="s">
        <v>629</v>
      </c>
    </row>
    <row r="22" spans="1:3" ht="12.75">
      <c r="A22" s="88" t="s">
        <v>630</v>
      </c>
      <c r="B22" s="88" t="s">
        <v>631</v>
      </c>
      <c r="C22" s="88" t="s">
        <v>632</v>
      </c>
    </row>
    <row r="23" spans="1:3" ht="12.75">
      <c r="A23" s="88" t="s">
        <v>633</v>
      </c>
      <c r="B23" s="88" t="s">
        <v>634</v>
      </c>
      <c r="C23" s="88" t="s">
        <v>635</v>
      </c>
    </row>
    <row r="24" spans="1:3" ht="12.75">
      <c r="A24" s="88" t="s">
        <v>636</v>
      </c>
      <c r="B24" s="88" t="s">
        <v>634</v>
      </c>
      <c r="C24" s="88" t="s">
        <v>637</v>
      </c>
    </row>
    <row r="25" spans="1:3" ht="12.75">
      <c r="A25" s="88" t="s">
        <v>638</v>
      </c>
      <c r="B25" s="88" t="s">
        <v>634</v>
      </c>
      <c r="C25" s="88" t="s">
        <v>639</v>
      </c>
    </row>
    <row r="26" spans="1:3" ht="12.75">
      <c r="A26" s="88" t="s">
        <v>640</v>
      </c>
      <c r="B26" s="88" t="s">
        <v>641</v>
      </c>
      <c r="C26" s="88" t="s">
        <v>632</v>
      </c>
    </row>
    <row r="27" spans="1:3" ht="12.75">
      <c r="A27" s="88" t="s">
        <v>642</v>
      </c>
      <c r="B27" s="88" t="s">
        <v>643</v>
      </c>
      <c r="C27" s="88" t="s">
        <v>644</v>
      </c>
    </row>
    <row r="28" spans="1:3" ht="12.75">
      <c r="A28" s="88" t="s">
        <v>645</v>
      </c>
      <c r="B28" s="88" t="s">
        <v>643</v>
      </c>
      <c r="C28" s="88" t="s">
        <v>646</v>
      </c>
    </row>
    <row r="29" spans="1:3" ht="12.75">
      <c r="A29" s="88" t="s">
        <v>647</v>
      </c>
      <c r="B29" s="88" t="s">
        <v>648</v>
      </c>
      <c r="C29" s="88" t="s">
        <v>649</v>
      </c>
    </row>
    <row r="30" spans="1:3" ht="12.75">
      <c r="A30" s="88" t="s">
        <v>650</v>
      </c>
      <c r="B30" s="88" t="s">
        <v>651</v>
      </c>
      <c r="C30" s="88" t="s">
        <v>652</v>
      </c>
    </row>
    <row r="31" spans="1:3" ht="12.75">
      <c r="A31" s="88" t="s">
        <v>653</v>
      </c>
      <c r="B31" s="88" t="s">
        <v>643</v>
      </c>
      <c r="C31" s="88" t="s">
        <v>644</v>
      </c>
    </row>
    <row r="32" spans="1:3" ht="12.75">
      <c r="A32" s="88" t="s">
        <v>654</v>
      </c>
      <c r="B32" s="88" t="s">
        <v>655</v>
      </c>
      <c r="C32" s="88" t="s">
        <v>656</v>
      </c>
    </row>
    <row r="33" spans="1:3" ht="12.75">
      <c r="A33" s="88" t="s">
        <v>657</v>
      </c>
      <c r="B33" s="88" t="s">
        <v>658</v>
      </c>
      <c r="C33" s="88" t="s">
        <v>600</v>
      </c>
    </row>
    <row r="34" spans="1:3" ht="12.75">
      <c r="A34" s="88" t="s">
        <v>659</v>
      </c>
      <c r="B34" s="88" t="s">
        <v>660</v>
      </c>
      <c r="C34" s="88" t="s">
        <v>661</v>
      </c>
    </row>
    <row r="35" spans="1:3" ht="12.75">
      <c r="A35" s="88" t="s">
        <v>662</v>
      </c>
      <c r="B35" s="88" t="s">
        <v>663</v>
      </c>
      <c r="C35" s="88" t="s">
        <v>656</v>
      </c>
    </row>
    <row r="36" spans="1:3" ht="12.75">
      <c r="A36" s="88" t="s">
        <v>664</v>
      </c>
      <c r="B36" s="88" t="s">
        <v>665</v>
      </c>
      <c r="C36" s="88" t="s">
        <v>666</v>
      </c>
    </row>
    <row r="37" spans="1:3" ht="12.75">
      <c r="A37" s="88" t="s">
        <v>116</v>
      </c>
      <c r="B37" s="88" t="s">
        <v>116</v>
      </c>
      <c r="C37" s="88" t="s">
        <v>116</v>
      </c>
    </row>
    <row r="38" spans="1:3" ht="12.75">
      <c r="A38" s="88" t="s">
        <v>116</v>
      </c>
      <c r="B38" s="88" t="s">
        <v>667</v>
      </c>
      <c r="C38" s="88" t="s">
        <v>668</v>
      </c>
    </row>
    <row r="39" spans="1:3" ht="12.75">
      <c r="A39" s="88" t="s">
        <v>116</v>
      </c>
      <c r="B39" s="88" t="s">
        <v>235</v>
      </c>
      <c r="C39" s="88" t="s">
        <v>669</v>
      </c>
    </row>
    <row r="40" spans="1:3" ht="12.75">
      <c r="A40" s="88" t="s">
        <v>116</v>
      </c>
      <c r="B40" s="88" t="s">
        <v>670</v>
      </c>
      <c r="C40" s="88" t="s">
        <v>671</v>
      </c>
    </row>
    <row r="41" spans="1:3" ht="12.75">
      <c r="A41" s="88" t="s">
        <v>116</v>
      </c>
      <c r="B41" s="88" t="s">
        <v>672</v>
      </c>
      <c r="C41" s="88" t="s">
        <v>673</v>
      </c>
    </row>
    <row r="42" spans="1:3" ht="12.75">
      <c r="A42" s="88" t="s">
        <v>116</v>
      </c>
      <c r="B42" s="88" t="s">
        <v>674</v>
      </c>
      <c r="C42" s="88" t="s">
        <v>675</v>
      </c>
    </row>
    <row r="43" spans="1:3" ht="12.75">
      <c r="A43" s="88" t="s">
        <v>116</v>
      </c>
      <c r="B43" s="88" t="s">
        <v>676</v>
      </c>
      <c r="C43" s="88" t="s">
        <v>677</v>
      </c>
    </row>
    <row r="44" spans="1:3" ht="12.75">
      <c r="A44" s="88" t="s">
        <v>116</v>
      </c>
      <c r="B44" s="88" t="s">
        <v>678</v>
      </c>
      <c r="C44" s="88" t="s">
        <v>679</v>
      </c>
    </row>
    <row r="45" spans="1:3" ht="12.75">
      <c r="A45" s="88" t="s">
        <v>680</v>
      </c>
      <c r="B45" s="88" t="s">
        <v>681</v>
      </c>
      <c r="C45" s="88" t="s">
        <v>682</v>
      </c>
    </row>
    <row r="46" spans="1:3" ht="12.75">
      <c r="A46" s="88" t="s">
        <v>683</v>
      </c>
      <c r="B46" s="88" t="s">
        <v>684</v>
      </c>
      <c r="C46" s="88" t="s">
        <v>685</v>
      </c>
    </row>
    <row r="47" spans="1:3" ht="12.75">
      <c r="A47" s="88" t="s">
        <v>686</v>
      </c>
      <c r="B47" s="88" t="s">
        <v>687</v>
      </c>
      <c r="C47" s="88" t="s">
        <v>688</v>
      </c>
    </row>
    <row r="48" spans="1:3" ht="12.75">
      <c r="A48" s="88" t="s">
        <v>116</v>
      </c>
      <c r="B48" s="88" t="s">
        <v>116</v>
      </c>
      <c r="C48" s="88" t="s">
        <v>116</v>
      </c>
    </row>
    <row r="49" spans="1:3" ht="12.75">
      <c r="A49" s="88" t="s">
        <v>116</v>
      </c>
      <c r="B49" s="88" t="s">
        <v>689</v>
      </c>
      <c r="C49" s="88" t="s">
        <v>690</v>
      </c>
    </row>
    <row r="50" spans="1:3" ht="12.75">
      <c r="A50" s="88" t="s">
        <v>116</v>
      </c>
      <c r="B50" s="88" t="s">
        <v>691</v>
      </c>
      <c r="C50" s="88" t="s">
        <v>692</v>
      </c>
    </row>
    <row r="51" spans="1:3" ht="12.75">
      <c r="A51" s="88" t="s">
        <v>116</v>
      </c>
      <c r="B51" s="88" t="s">
        <v>693</v>
      </c>
      <c r="C51" s="88" t="s">
        <v>694</v>
      </c>
    </row>
    <row r="52" spans="1:3" ht="12.75">
      <c r="A52" s="88" t="s">
        <v>116</v>
      </c>
      <c r="B52" s="88" t="s">
        <v>695</v>
      </c>
      <c r="C52" s="88" t="s">
        <v>696</v>
      </c>
    </row>
    <row r="53" spans="1:3" ht="12.75">
      <c r="A53" s="88" t="s">
        <v>116</v>
      </c>
      <c r="B53" s="88" t="s">
        <v>697</v>
      </c>
      <c r="C53" s="88" t="s">
        <v>698</v>
      </c>
    </row>
    <row r="54" spans="1:3" ht="12.75">
      <c r="A54" s="88" t="s">
        <v>116</v>
      </c>
      <c r="B54" s="88" t="s">
        <v>699</v>
      </c>
      <c r="C54" s="88" t="s">
        <v>700</v>
      </c>
    </row>
    <row r="55" spans="1:3" ht="12.75">
      <c r="A55" s="88" t="s">
        <v>116</v>
      </c>
      <c r="B55" s="88" t="s">
        <v>701</v>
      </c>
      <c r="C55" s="88" t="s">
        <v>702</v>
      </c>
    </row>
    <row r="56" spans="1:3" ht="12.75">
      <c r="A56" s="88" t="s">
        <v>116</v>
      </c>
      <c r="B56" s="88" t="s">
        <v>703</v>
      </c>
      <c r="C56" s="88" t="s">
        <v>704</v>
      </c>
    </row>
    <row r="57" spans="1:3" ht="12.75">
      <c r="A57" s="88" t="s">
        <v>116</v>
      </c>
      <c r="B57" s="88" t="s">
        <v>705</v>
      </c>
      <c r="C57" s="88" t="s">
        <v>706</v>
      </c>
    </row>
    <row r="58" spans="1:3" ht="12.75">
      <c r="A58" s="88" t="s">
        <v>707</v>
      </c>
      <c r="B58" s="88" t="s">
        <v>708</v>
      </c>
      <c r="C58" s="88" t="s">
        <v>682</v>
      </c>
    </row>
    <row r="59" spans="1:3" ht="12.75">
      <c r="A59" s="88" t="s">
        <v>116</v>
      </c>
      <c r="B59" s="88" t="s">
        <v>709</v>
      </c>
      <c r="C59" s="88" t="s">
        <v>710</v>
      </c>
    </row>
    <row r="60" spans="1:3" ht="12.75">
      <c r="A60" s="88" t="s">
        <v>116</v>
      </c>
      <c r="B60" s="88" t="s">
        <v>116</v>
      </c>
      <c r="C60" s="88" t="s">
        <v>711</v>
      </c>
    </row>
    <row r="61" spans="1:3" ht="12.75">
      <c r="A61" s="88" t="s">
        <v>712</v>
      </c>
      <c r="B61" s="88" t="s">
        <v>709</v>
      </c>
      <c r="C61" s="88" t="s">
        <v>682</v>
      </c>
    </row>
    <row r="62" spans="1:3" ht="12.75">
      <c r="A62" s="88" t="s">
        <v>116</v>
      </c>
      <c r="B62" s="88" t="s">
        <v>713</v>
      </c>
      <c r="C62" s="88" t="s">
        <v>714</v>
      </c>
    </row>
    <row r="63" spans="1:3" ht="12.75">
      <c r="A63" s="88" t="s">
        <v>116</v>
      </c>
      <c r="B63" s="88" t="s">
        <v>715</v>
      </c>
      <c r="C63" s="88" t="s">
        <v>716</v>
      </c>
    </row>
    <row r="64" spans="1:3" ht="12.75">
      <c r="A64" s="88" t="s">
        <v>717</v>
      </c>
      <c r="B64" s="88" t="s">
        <v>718</v>
      </c>
      <c r="C64" s="88" t="s">
        <v>682</v>
      </c>
    </row>
    <row r="65" spans="1:3" ht="12.75">
      <c r="A65" s="88" t="s">
        <v>116</v>
      </c>
      <c r="B65" s="88" t="s">
        <v>116</v>
      </c>
      <c r="C65" s="88" t="s">
        <v>116</v>
      </c>
    </row>
    <row r="66" spans="1:3" ht="12.75">
      <c r="A66" s="88" t="s">
        <v>116</v>
      </c>
      <c r="B66" s="88" t="s">
        <v>719</v>
      </c>
      <c r="C66" s="88" t="s">
        <v>720</v>
      </c>
    </row>
    <row r="67" spans="1:3" ht="12.75">
      <c r="A67" s="88" t="s">
        <v>116</v>
      </c>
      <c r="B67" s="88" t="s">
        <v>721</v>
      </c>
      <c r="C67" s="88" t="s">
        <v>722</v>
      </c>
    </row>
    <row r="68" spans="1:3" ht="12.75">
      <c r="A68" s="88" t="s">
        <v>116</v>
      </c>
      <c r="B68" s="88" t="s">
        <v>723</v>
      </c>
      <c r="C68" s="88" t="s">
        <v>724</v>
      </c>
    </row>
    <row r="69" spans="1:3" ht="12.75">
      <c r="A69" s="88" t="s">
        <v>116</v>
      </c>
      <c r="B69" s="88" t="s">
        <v>116</v>
      </c>
      <c r="C69" s="88" t="s">
        <v>725</v>
      </c>
    </row>
    <row r="70" spans="1:3" ht="12.75">
      <c r="A70" s="88" t="s">
        <v>116</v>
      </c>
      <c r="B70" s="88" t="s">
        <v>726</v>
      </c>
      <c r="C70" s="88" t="s">
        <v>727</v>
      </c>
    </row>
    <row r="71" spans="1:3" ht="12.75">
      <c r="A71" s="88" t="s">
        <v>116</v>
      </c>
      <c r="B71" s="88" t="s">
        <v>728</v>
      </c>
      <c r="C71" s="88" t="s">
        <v>729</v>
      </c>
    </row>
    <row r="72" spans="1:3" ht="12.75">
      <c r="A72" s="88" t="s">
        <v>116</v>
      </c>
      <c r="B72" s="88" t="s">
        <v>730</v>
      </c>
      <c r="C72" s="88" t="s">
        <v>731</v>
      </c>
    </row>
    <row r="73" spans="1:3" ht="12.75">
      <c r="A73" s="88" t="s">
        <v>116</v>
      </c>
      <c r="B73" s="88" t="s">
        <v>116</v>
      </c>
      <c r="C73" s="88" t="s">
        <v>732</v>
      </c>
    </row>
    <row r="74" spans="1:3" ht="12.75">
      <c r="A74" s="88" t="s">
        <v>116</v>
      </c>
      <c r="B74" s="88" t="s">
        <v>733</v>
      </c>
      <c r="C74" s="88" t="s">
        <v>734</v>
      </c>
    </row>
    <row r="75" spans="1:3" ht="12.75">
      <c r="A75" s="88" t="s">
        <v>116</v>
      </c>
      <c r="B75" s="88" t="s">
        <v>735</v>
      </c>
      <c r="C75" s="88" t="s">
        <v>736</v>
      </c>
    </row>
    <row r="76" spans="1:3" ht="12.75">
      <c r="A76" s="88" t="s">
        <v>116</v>
      </c>
      <c r="B76" s="88" t="s">
        <v>116</v>
      </c>
      <c r="C76" s="88" t="s">
        <v>737</v>
      </c>
    </row>
    <row r="77" spans="1:3" ht="12.75">
      <c r="A77" s="88" t="s">
        <v>116</v>
      </c>
      <c r="B77" s="88" t="s">
        <v>116</v>
      </c>
      <c r="C77" s="88" t="s">
        <v>738</v>
      </c>
    </row>
    <row r="78" spans="1:3" ht="12.75">
      <c r="A78" s="88" t="s">
        <v>116</v>
      </c>
      <c r="B78" s="88" t="s">
        <v>116</v>
      </c>
      <c r="C78" s="88" t="s">
        <v>739</v>
      </c>
    </row>
    <row r="79" spans="1:3" ht="12.75">
      <c r="A79" s="88" t="s">
        <v>116</v>
      </c>
      <c r="B79" s="88" t="s">
        <v>740</v>
      </c>
      <c r="C79" s="88" t="s">
        <v>741</v>
      </c>
    </row>
    <row r="80" spans="1:3" ht="12.75">
      <c r="A80" s="88" t="s">
        <v>742</v>
      </c>
      <c r="B80" s="88" t="s">
        <v>743</v>
      </c>
      <c r="C80" s="88" t="s">
        <v>682</v>
      </c>
    </row>
    <row r="81" spans="1:3" ht="12.75">
      <c r="A81" s="88" t="s">
        <v>744</v>
      </c>
      <c r="B81" s="88" t="s">
        <v>745</v>
      </c>
      <c r="C81" s="88" t="s">
        <v>746</v>
      </c>
    </row>
    <row r="82" spans="1:3" ht="12.75">
      <c r="A82" s="88" t="s">
        <v>116</v>
      </c>
      <c r="B82" s="88" t="s">
        <v>747</v>
      </c>
      <c r="C82" s="88" t="s">
        <v>748</v>
      </c>
    </row>
    <row r="83" spans="1:3" ht="12.75">
      <c r="A83" s="88" t="s">
        <v>116</v>
      </c>
      <c r="B83" s="88" t="s">
        <v>749</v>
      </c>
      <c r="C83" s="88" t="s">
        <v>750</v>
      </c>
    </row>
    <row r="84" spans="1:3" ht="12.75">
      <c r="A84" s="88" t="s">
        <v>751</v>
      </c>
      <c r="B84" s="88" t="s">
        <v>116</v>
      </c>
      <c r="C84" s="88" t="s">
        <v>682</v>
      </c>
    </row>
    <row r="85" spans="1:3" ht="12.75">
      <c r="A85" s="88" t="s">
        <v>116</v>
      </c>
      <c r="B85" s="88" t="s">
        <v>752</v>
      </c>
      <c r="C85" s="88" t="s">
        <v>753</v>
      </c>
    </row>
    <row r="86" spans="1:3" ht="12.75">
      <c r="A86" s="88" t="s">
        <v>116</v>
      </c>
      <c r="B86" s="88" t="s">
        <v>754</v>
      </c>
      <c r="C86" s="88" t="s">
        <v>755</v>
      </c>
    </row>
    <row r="87" spans="1:3" ht="12.75">
      <c r="A87" s="88" t="s">
        <v>116</v>
      </c>
      <c r="B87" s="88" t="s">
        <v>756</v>
      </c>
      <c r="C87" s="88" t="s">
        <v>757</v>
      </c>
    </row>
    <row r="88" spans="1:3" ht="12.75">
      <c r="A88" s="88" t="s">
        <v>758</v>
      </c>
      <c r="B88" s="88" t="s">
        <v>759</v>
      </c>
      <c r="C88" s="88" t="s">
        <v>682</v>
      </c>
    </row>
    <row r="89" spans="1:3" ht="12.75">
      <c r="A89" s="88" t="s">
        <v>760</v>
      </c>
      <c r="B89" s="88" t="s">
        <v>761</v>
      </c>
      <c r="C89" s="88" t="s">
        <v>642</v>
      </c>
    </row>
    <row r="90" spans="1:3" ht="12.75">
      <c r="A90" s="88" t="s">
        <v>116</v>
      </c>
      <c r="B90" s="88" t="s">
        <v>116</v>
      </c>
      <c r="C90" s="88" t="s">
        <v>116</v>
      </c>
    </row>
    <row r="91" spans="1:3" ht="12.75">
      <c r="A91" s="88" t="s">
        <v>116</v>
      </c>
      <c r="B91" s="88" t="s">
        <v>762</v>
      </c>
      <c r="C91" s="88" t="s">
        <v>763</v>
      </c>
    </row>
    <row r="92" spans="1:3" ht="12.75">
      <c r="A92" s="88" t="s">
        <v>116</v>
      </c>
      <c r="B92" s="88" t="s">
        <v>764</v>
      </c>
      <c r="C92" s="88" t="s">
        <v>765</v>
      </c>
    </row>
    <row r="93" spans="1:3" ht="12.75">
      <c r="A93" s="88" t="s">
        <v>116</v>
      </c>
      <c r="B93" s="88" t="s">
        <v>697</v>
      </c>
      <c r="C93" s="88" t="s">
        <v>766</v>
      </c>
    </row>
    <row r="94" spans="1:3" ht="12.75">
      <c r="A94" s="88" t="s">
        <v>116</v>
      </c>
      <c r="B94" s="88" t="s">
        <v>767</v>
      </c>
      <c r="C94" s="88" t="s">
        <v>768</v>
      </c>
    </row>
    <row r="95" spans="1:3" ht="12.75">
      <c r="A95" s="88" t="s">
        <v>116</v>
      </c>
      <c r="B95" s="88" t="s">
        <v>733</v>
      </c>
      <c r="C95" s="88" t="s">
        <v>769</v>
      </c>
    </row>
    <row r="96" spans="1:3" ht="12.75">
      <c r="A96" s="88" t="s">
        <v>116</v>
      </c>
      <c r="B96" s="88" t="s">
        <v>761</v>
      </c>
      <c r="C96" s="88" t="s">
        <v>770</v>
      </c>
    </row>
    <row r="97" spans="1:3" ht="12.75">
      <c r="A97" s="88" t="s">
        <v>116</v>
      </c>
      <c r="B97" s="88" t="s">
        <v>771</v>
      </c>
      <c r="C97" s="88" t="s">
        <v>772</v>
      </c>
    </row>
    <row r="98" spans="1:3" ht="12.75">
      <c r="A98" s="88" t="s">
        <v>773</v>
      </c>
      <c r="B98" s="88" t="s">
        <v>774</v>
      </c>
      <c r="C98" s="88" t="s">
        <v>682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Fulnečková Beáta</cp:lastModifiedBy>
  <cp:lastPrinted>2016-06-07T10:12:43Z</cp:lastPrinted>
  <dcterms:created xsi:type="dcterms:W3CDTF">1999-04-06T07:39:42Z</dcterms:created>
  <dcterms:modified xsi:type="dcterms:W3CDTF">2018-10-09T10:46:10Z</dcterms:modified>
  <cp:category/>
  <cp:version/>
  <cp:contentType/>
  <cp:contentStatus/>
</cp:coreProperties>
</file>