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345" activeTab="3"/>
  </bookViews>
  <sheets>
    <sheet name="Kryci list" sheetId="1" r:id="rId1"/>
    <sheet name="Rekapitulacia" sheetId="2" r:id="rId2"/>
    <sheet name="Prehlad" sheetId="3" r:id="rId3"/>
    <sheet name="Figury" sheetId="4" r:id="rId4"/>
  </sheets>
  <definedNames>
    <definedName name="fakt1R">#REF!</definedName>
    <definedName name="_xlnm.Print_Titles" localSheetId="3">'Figury'!$8:$10</definedName>
    <definedName name="_xlnm.Print_Titles" localSheetId="2">'Prehlad'!$8:$10</definedName>
    <definedName name="_xlnm.Print_Titles" localSheetId="1">'Rekapitulacia'!$8:$10</definedName>
    <definedName name="_xlnm.Print_Area" localSheetId="3">'Figury'!$A:$D</definedName>
    <definedName name="_xlnm.Print_Area" localSheetId="0">'Kryci list'!$A:$M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<sst xmlns="http://schemas.openxmlformats.org/spreadsheetml/2006/main" count="645" uniqueCount="335">
  <si>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</si>
  <si>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</si>
  <si>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</si>
  <si>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</si>
  <si>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</si>
  <si>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</si>
  <si>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</si>
  <si>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</si>
  <si>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Rozpočet:</t>
  </si>
  <si>
    <t>Rozpočet</t>
  </si>
  <si>
    <t>Krycí list rozpočtu v</t>
  </si>
  <si>
    <t>EUR</t>
  </si>
  <si>
    <t>JKSO:</t>
  </si>
  <si>
    <t>Spracoval:</t>
  </si>
  <si>
    <t>Čerpanie</t>
  </si>
  <si>
    <t>Krycí list splátky v</t>
  </si>
  <si>
    <t>za obdobie</t>
  </si>
  <si>
    <t>Mesiac 2011</t>
  </si>
  <si>
    <t>Dňa:</t>
  </si>
  <si>
    <t>Zmluva č.:</t>
  </si>
  <si>
    <t>VK</t>
  </si>
  <si>
    <t>Krycí list výrobnej kalkulácie v</t>
  </si>
  <si>
    <t xml:space="preserve"> Odberateľ:</t>
  </si>
  <si>
    <t>IČO: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</si>
  <si>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</si>
  <si>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</si>
  <si>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</si>
  <si>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</si>
  <si>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</si>
  <si>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</si>
  <si>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</si>
  <si>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</si>
  <si>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</si>
  <si>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</si>
  <si>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</si>
  <si>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</si>
  <si>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</si>
  <si>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</si>
  <si>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</si>
  <si>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</si>
  <si>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</si>
  <si>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</si>
  <si>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</si>
  <si>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</si>
  <si>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</si>
  <si>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</si>
  <si>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</si>
  <si>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</si>
  <si>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</si>
  <si>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</si>
  <si>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</si>
  <si>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</si>
  <si>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</si>
  <si>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</si>
  <si>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</si>
  <si>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</si>
  <si>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</si>
  <si>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</si>
  <si>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</si>
  <si>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>Rekapitulácia rozpočtu v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</si>
  <si>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</si>
  <si>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</si>
  <si>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</si>
  <si>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</si>
  <si>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</si>
  <si>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</si>
  <si>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</si>
  <si>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</si>
  <si>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</si>
  <si>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</si>
  <si>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</si>
  <si>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</si>
  <si>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</si>
  <si>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</si>
  <si>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</si>
  <si>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</si>
  <si>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</si>
  <si>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</si>
  <si>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</si>
  <si>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</si>
  <si>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</si>
  <si>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</si>
  <si>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</si>
  <si>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</si>
  <si>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</si>
  <si>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</si>
  <si>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</si>
  <si>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</si>
  <si>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</si>
  <si>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</si>
  <si>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</si>
  <si>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</si>
  <si>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</si>
  <si>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</si>
  <si>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</si>
  <si>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</si>
  <si>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</si>
  <si>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</si>
  <si>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</si>
  <si>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</si>
  <si>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</si>
  <si>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</si>
  <si>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</si>
  <si>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</si>
  <si>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</si>
  <si>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Stredná odborná škola v Źarnovici </t>
  </si>
  <si>
    <t xml:space="preserve">Dodávateľ: Neurčený -stavebno montážna firma bude vybratá neskôr </t>
  </si>
  <si>
    <t>Výmeny stúpacích,ležatých rozvodov splaškovej kanal.rozvodov vody studenej,TUV ,zmeny sociál.zariade</t>
  </si>
  <si>
    <t>Objekt : SO 01 internát</t>
  </si>
  <si>
    <t>1.-6 NP výmeny stúpacích rozvodov kanalizácie,vodovod.potrubia studen. a TUV,výmeny radiatorov v soc</t>
  </si>
  <si>
    <t>Ceny</t>
  </si>
  <si>
    <t xml:space="preserve"> Výmeny stúpacích,ležatých rozvodov splaškovej kanal.rozvodov vody studenej,TUV ,zmeny sociál.zariade</t>
  </si>
  <si>
    <t>Rekonštrukcia,Internát SOŚ Źarnovic</t>
  </si>
  <si>
    <t xml:space="preserve"> Objekt : SO 01 internát</t>
  </si>
  <si>
    <t xml:space="preserve"> 1.-6 NP výmeny stúpacích rozvodov kanalizácie,vodovod.potrubia studen. a TUV,výmeny radiatorov v soc</t>
  </si>
  <si>
    <t xml:space="preserve">Stredná odborná škola v Źarnovici </t>
  </si>
  <si>
    <t/>
  </si>
  <si>
    <t>Źarnovica</t>
  </si>
  <si>
    <t xml:space="preserve">Neurčený -stavebno montážna firma bude vybratá neskôr </t>
  </si>
  <si>
    <t>Źiar nad Hronom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</si>
  <si>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</si>
  <si>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</si>
  <si>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</si>
  <si>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</si>
  <si>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</si>
  <si>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</si>
  <si>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</si>
  <si>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</si>
  <si>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</si>
  <si>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</si>
  <si>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</si>
  <si>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PRÁCE A DODÁVKY HSV</t>
  </si>
  <si>
    <t>9 - OSTATNÉ KONŠTRUKCIE A PRÁCE</t>
  </si>
  <si>
    <t xml:space="preserve">       </t>
  </si>
  <si>
    <t>013</t>
  </si>
  <si>
    <t xml:space="preserve">96203-2241.  </t>
  </si>
  <si>
    <t>Vybúranie otvoru v murive z tehál na MC alebo otvorov nad 4 m2/pre vedenie potrubia /</t>
  </si>
  <si>
    <t>m3</t>
  </si>
  <si>
    <t xml:space="preserve">                    </t>
  </si>
  <si>
    <t>(0,200*0,200*0,30*10,00) =   0,120</t>
  </si>
  <si>
    <t>prierazy cez stenu pre potrubie vodov</t>
  </si>
  <si>
    <t>383</t>
  </si>
  <si>
    <t xml:space="preserve">03597-9111   </t>
  </si>
  <si>
    <t>Vnútrostavenisková doprava sute do 10 m</t>
  </si>
  <si>
    <t>t</t>
  </si>
  <si>
    <t>0,289 =   0,289</t>
  </si>
  <si>
    <t xml:space="preserve">03597-9121   </t>
  </si>
  <si>
    <t>Vnútrostavenisková doprava sute za každých ďalších 5 m</t>
  </si>
  <si>
    <t xml:space="preserve">96301-25101  </t>
  </si>
  <si>
    <t>Búranie stropov zo želb. prefa dosiek š. do 30 hr. do 24cm</t>
  </si>
  <si>
    <t>0,20*0,20*0,25*20,00+0,180*0,180*0,25*13,00 =   0,305</t>
  </si>
  <si>
    <t>búranie na 1.NP,2NP,3NP,4NP,5NP,6NP</t>
  </si>
  <si>
    <t>/pre odstránenie zabudovaného potrubia v strope/</t>
  </si>
  <si>
    <t xml:space="preserve">97901-1111   </t>
  </si>
  <si>
    <t>Zvislá doprava sute a vybúr. hmôt za prvé podlažie</t>
  </si>
  <si>
    <t xml:space="preserve">97901-1121   </t>
  </si>
  <si>
    <t>Zvislá doprava sute a vybúr. hmôt za každé ďalšie podlažie</t>
  </si>
  <si>
    <t>0,599*5,00 =   2,995</t>
  </si>
  <si>
    <t>211</t>
  </si>
  <si>
    <t xml:space="preserve">97901-2112   </t>
  </si>
  <si>
    <t>Zvislá doprava sute do 3,5 m</t>
  </si>
  <si>
    <t xml:space="preserve">97901-2119   </t>
  </si>
  <si>
    <t>Príplatok za ďalších 3,5 m výšky</t>
  </si>
  <si>
    <t>0,599*4,0 =   2,396</t>
  </si>
  <si>
    <t xml:space="preserve">97908-1111   </t>
  </si>
  <si>
    <t>Odvoz sute a vybúraných hmôt na skládku do 1 km</t>
  </si>
  <si>
    <t>0,599 =   0,599</t>
  </si>
  <si>
    <t xml:space="preserve">97908-1121   </t>
  </si>
  <si>
    <t>Odvoz sute a vybúraných hmôt na skládku každý ďalší 1 km</t>
  </si>
  <si>
    <t>0,599*8,00 =   4,792</t>
  </si>
  <si>
    <t>skládka TKO  Marius Pedersen-Uhliská  v obci Bzenica</t>
  </si>
  <si>
    <t>272</t>
  </si>
  <si>
    <t xml:space="preserve">97908-7212   </t>
  </si>
  <si>
    <t>Nakladanie sute na dopravný prostriedok</t>
  </si>
  <si>
    <t xml:space="preserve">97913-1409   </t>
  </si>
  <si>
    <t>Poplatok za ulož.a znešk.staveb.sute na vymedzených skládkach "O"-ostatný odpad</t>
  </si>
  <si>
    <t>*    Položky nahradené skupinami  položiek :</t>
  </si>
  <si>
    <t>*    9951 Uskladnenie stavebných odpadov,</t>
  </si>
  <si>
    <t>*    9952 Recyklácia stavebných odpadov,</t>
  </si>
  <si>
    <t>*    9953 Dekontaminácia stavebných odpadov (obsahujúcich nebezpečné látky),</t>
  </si>
  <si>
    <t>*    9954 Zneškodnenie odpadov neznečistených škodlivinami,</t>
  </si>
  <si>
    <t>*    9955 Zneškodnenie nebezpečných odpadov.</t>
  </si>
  <si>
    <t>221</t>
  </si>
  <si>
    <t xml:space="preserve">97908-2213r  </t>
  </si>
  <si>
    <t>Vodorovná doprava vybúraných hmot po suchu do 1 km/odvoz radiatorov  do Kovošrotu /</t>
  </si>
  <si>
    <t>(0,025*4,00+0,012*2,00) =   0,124</t>
  </si>
  <si>
    <t>4 ks radiatorov 2 ks registre</t>
  </si>
  <si>
    <t xml:space="preserve">97908-7213   </t>
  </si>
  <si>
    <t>Nakladanie vybúraných hmôt na dopravný prostriedok</t>
  </si>
  <si>
    <t>0,124 =   0,124</t>
  </si>
  <si>
    <t>ocelových radiatorov,registrov a potrubia</t>
  </si>
  <si>
    <t xml:space="preserve">9 - OSTATNÉ KONŠTRUKCIE A PRÁCE  spolu: </t>
  </si>
  <si>
    <t xml:space="preserve">PRÁCE A DODÁVKY HSV  spolu: </t>
  </si>
  <si>
    <t>PRÁCE A DODÁVKY PSV</t>
  </si>
  <si>
    <t>733 - Rozvod potrubia</t>
  </si>
  <si>
    <t>731</t>
  </si>
  <si>
    <t xml:space="preserve">73311-1203   </t>
  </si>
  <si>
    <t>Potrubie z rúrok záv. bezoš. zosil. nízkotlakových DN15</t>
  </si>
  <si>
    <t>m</t>
  </si>
  <si>
    <t>3,50*2,0*1,08 =   7,560</t>
  </si>
  <si>
    <t xml:space="preserve">73311-1205   </t>
  </si>
  <si>
    <t>Potrubie z rúrok záv. bezoš. zosil. nízkotlakových DN 25</t>
  </si>
  <si>
    <t>(3,80*2,0)*1,08 =   8,208</t>
  </si>
  <si>
    <t xml:space="preserve">73312-3111   </t>
  </si>
  <si>
    <t>Prípl. za zhotovenie prípojky z rúrok hladkých pr. 25/2,6</t>
  </si>
  <si>
    <t>kus</t>
  </si>
  <si>
    <t>016</t>
  </si>
  <si>
    <t xml:space="preserve">31994-8111   </t>
  </si>
  <si>
    <t>Zvarovaný spoj zvisl. konštr.v mieste kríženia do 40 mm</t>
  </si>
  <si>
    <t>38,000 =   38,000</t>
  </si>
  <si>
    <t>MAT</t>
  </si>
  <si>
    <t xml:space="preserve">319 4E0502   </t>
  </si>
  <si>
    <t>Koleno varné 26,9x2,3</t>
  </si>
  <si>
    <t>3,0*6,00 =   18,000</t>
  </si>
  <si>
    <t xml:space="preserve">551 178660   </t>
  </si>
  <si>
    <t>Spojka oceľového potrubia K 280 1"</t>
  </si>
  <si>
    <t xml:space="preserve">831 B00105   </t>
  </si>
  <si>
    <t>Objímka zváracia priama 241 021</t>
  </si>
  <si>
    <t>4,000 =   4,000</t>
  </si>
  <si>
    <t>* s podporným puzdrom pre rúrku Nioxy 17x2,5 mm, balenie po 10 ks</t>
  </si>
  <si>
    <t xml:space="preserve">73399-9906   </t>
  </si>
  <si>
    <t>Rozvod potrubia, HZS T6 montážne práce spojovacieho materiálu</t>
  </si>
  <si>
    <t>hod</t>
  </si>
  <si>
    <t xml:space="preserve">99873-3101   </t>
  </si>
  <si>
    <t>Presun hmôt pre potrubie UK v objektoch  výšky do 6 m</t>
  </si>
  <si>
    <t xml:space="preserve">733 - Rozvod potrubia  spolu: </t>
  </si>
  <si>
    <t>734 - Armatúry</t>
  </si>
  <si>
    <t xml:space="preserve">551 2E0134   </t>
  </si>
  <si>
    <t>Ventil termostatický rohový, chróm, 1/2"x16 - R411X033</t>
  </si>
  <si>
    <t>6,000 =   6,000</t>
  </si>
  <si>
    <t>* pripojenie na adaptér</t>
  </si>
  <si>
    <t xml:space="preserve">551 2E1802   </t>
  </si>
  <si>
    <t>Armatúra radiátora pripoj.rohový chróm, 1/2"x 18 - R383X011</t>
  </si>
  <si>
    <t>* pre jedno a dvojrúrkovú sústavu</t>
  </si>
  <si>
    <t xml:space="preserve">73420-9113   </t>
  </si>
  <si>
    <t>Montáž armatúr s dvoma závitmi G 1/2</t>
  </si>
  <si>
    <t>6,00*2,00 =   12,000</t>
  </si>
  <si>
    <t xml:space="preserve">73420-9123   </t>
  </si>
  <si>
    <t>Montáž armatúr s troma závitmi G 1/2 -vypúštaci kohút</t>
  </si>
  <si>
    <t>6,00 =   6,000</t>
  </si>
  <si>
    <t xml:space="preserve">73420-9126   </t>
  </si>
  <si>
    <t>Montáž armatúr s troma závitmi G 5/4</t>
  </si>
  <si>
    <t xml:space="preserve">73426-1314   </t>
  </si>
  <si>
    <t>Skrutkovanie rohové V 4301 G 1/2</t>
  </si>
  <si>
    <t>2,00*3,00 =   6,000</t>
  </si>
  <si>
    <t xml:space="preserve">99873-4203   </t>
  </si>
  <si>
    <t>Presun hmôt pre armatúry UK v objektoch  výšky do 24 m</t>
  </si>
  <si>
    <t xml:space="preserve">734 - Armatúry  spolu: </t>
  </si>
  <si>
    <t>735 - Vykurovacie telesá</t>
  </si>
  <si>
    <t xml:space="preserve">73512-1810   </t>
  </si>
  <si>
    <t>Demontáž vykurovacích telies oceľových článkových</t>
  </si>
  <si>
    <t>m2</t>
  </si>
  <si>
    <t>0,60*1,20*3,00 =   2,160</t>
  </si>
  <si>
    <t xml:space="preserve">73521-1821   </t>
  </si>
  <si>
    <t>Demontáž registrov z rúrok rebr. pr. 76x3/156 dl. do 6m 1-pram</t>
  </si>
  <si>
    <t>3,000 =   3,000</t>
  </si>
  <si>
    <t>2.NP,3NP,4NP</t>
  </si>
  <si>
    <t xml:space="preserve">73529-1800   </t>
  </si>
  <si>
    <t>Demontáž konzol, držiakov vyk. telies, reg., konv. do odpadu</t>
  </si>
  <si>
    <t xml:space="preserve">73515-3300   </t>
  </si>
  <si>
    <t>Prípl. za odvzdušňovací ventil telies VSŽ</t>
  </si>
  <si>
    <t xml:space="preserve">73515-9645   </t>
  </si>
  <si>
    <t>Montáž vyhr. telies oc.doskové dvojité bez odvzd. KORAD-22K Hdo600/Ldo2000mm</t>
  </si>
  <si>
    <t>2,000*3,00 =   6,000</t>
  </si>
  <si>
    <t>2.NP,3NP,4.NP</t>
  </si>
  <si>
    <t xml:space="preserve">73515-8120   </t>
  </si>
  <si>
    <t>Vykur. telesá panel. 2 radové, tlak. skúšky telies vodou</t>
  </si>
  <si>
    <t>243</t>
  </si>
  <si>
    <t xml:space="preserve">54813-9611.1 </t>
  </si>
  <si>
    <t>Vŕtanie otvoru pre montážnu konzolu radiatora a konzolu závesnú</t>
  </si>
  <si>
    <t>4,00 *6,00 =   24,000</t>
  </si>
  <si>
    <t>4ks/radiator *6,0</t>
  </si>
  <si>
    <t xml:space="preserve">311 852100   </t>
  </si>
  <si>
    <t>Konzola stenová 348821 2OTV 40x8 pre radiator</t>
  </si>
  <si>
    <t>4,00*6,00 =   24,000</t>
  </si>
  <si>
    <t xml:space="preserve">551 2G3322   </t>
  </si>
  <si>
    <t>Krytka uzatváracia z mosadze pripoj.armatúry DN 15 1/2"- 2001-02.314</t>
  </si>
  <si>
    <t>6,0 =   6,000</t>
  </si>
  <si>
    <t xml:space="preserve">286 3D2001   </t>
  </si>
  <si>
    <t>Ventil radiátora - VKP DA 1-15 - 12.60.010</t>
  </si>
  <si>
    <t>* jednoblok, balenie - 10 ks, 1/2"x 3/4"</t>
  </si>
  <si>
    <t xml:space="preserve">422 1A0403   </t>
  </si>
  <si>
    <t>Ventil odvzdušňovací Minivent MV 15 - 02.50.015  pre radiátor</t>
  </si>
  <si>
    <t>* Balenie - 10/120</t>
  </si>
  <si>
    <t xml:space="preserve">422 1B0101   </t>
  </si>
  <si>
    <t>Ventil uzatvárací STS s vypúšťaním D 1/2"- 52149615</t>
  </si>
  <si>
    <t>* L - 90 mm, H1 - 100 mm, SW - 27 mm, Kvs - 4,4,</t>
  </si>
  <si>
    <t>Váha - 0,7 kg, Bal.- 10 ks, pripravený pre KOMBI-spojky</t>
  </si>
  <si>
    <t xml:space="preserve">484 9D22256  </t>
  </si>
  <si>
    <t>Radiátor panelový oceľový KORAD 20VK 600x800 pozinkovaný farebný - 2036084016U</t>
  </si>
  <si>
    <t xml:space="preserve">484 9D22259  </t>
  </si>
  <si>
    <t>Radiátor panelový oceľový KORAD 20VK 600x1100 pozinkovaný farebný - 2036114016U</t>
  </si>
  <si>
    <t xml:space="preserve">551 2D0491   </t>
  </si>
  <si>
    <t>Hlavica termostatická radiatora - 1920069</t>
  </si>
  <si>
    <t>* 6-30st.C, Protimrazová ochrana nastaviteľná pri teplote ca 6st.C.</t>
  </si>
  <si>
    <t>s kvapalinovým snímačom (hydrosenzor),</t>
  </si>
  <si>
    <t xml:space="preserve">73519-1910   </t>
  </si>
  <si>
    <t>Prepláchnutie. vykur. telies, napustenie vody do vykur. telies</t>
  </si>
  <si>
    <t>1,10*0,60*3,0+0,80*0,60*3,00 =   3,420</t>
  </si>
  <si>
    <t xml:space="preserve">73521-1811   </t>
  </si>
  <si>
    <t>Demontáž registrov z rúrok rebr. pr. 76x3/156 dl. do 3m 1-pram</t>
  </si>
  <si>
    <t xml:space="preserve">73589-0802   </t>
  </si>
  <si>
    <t>Vnútrost. prem. vybúr. hmôt vyk. telies vodor. 100m v. do12m</t>
  </si>
  <si>
    <t xml:space="preserve">73500-0912   </t>
  </si>
  <si>
    <t>Vyregulovanie ventilov a kohútov s termost. ovlád.</t>
  </si>
  <si>
    <t xml:space="preserve">73599-9904   </t>
  </si>
  <si>
    <t>Vykurovacie telesá, HZS T4 ostatné práce -vykurovacia skúška</t>
  </si>
  <si>
    <t>.</t>
  </si>
  <si>
    <t xml:space="preserve">99873-5101   </t>
  </si>
  <si>
    <t>Presun hmôt pre vykur. telesá UK v objektoch  výšky do 6 m</t>
  </si>
  <si>
    <t xml:space="preserve">735 - Vykurovacie telesá  spolu: </t>
  </si>
  <si>
    <t>767 - Konštrukcie doplnk. kovové stavebné</t>
  </si>
  <si>
    <t>270</t>
  </si>
  <si>
    <t xml:space="preserve">80701-0253.  </t>
  </si>
  <si>
    <t>Montáž konzoly pre  uchytenie potrubia na stenu /včetne navrtania do muriva/</t>
  </si>
  <si>
    <t>4,0*2,0 =   8,000</t>
  </si>
  <si>
    <t xml:space="preserve">553 475L068  </t>
  </si>
  <si>
    <t>Konzola "profil"  stenová pre potrubie</t>
  </si>
  <si>
    <t>8,00 =   8,000</t>
  </si>
  <si>
    <t xml:space="preserve">767 - Konštrukcie doplnk. kovové stavebné  spolu: </t>
  </si>
  <si>
    <t>783 - Nátery</t>
  </si>
  <si>
    <t>783</t>
  </si>
  <si>
    <t xml:space="preserve">78312-5230   </t>
  </si>
  <si>
    <t>Nátery ocel. potrubia. ľahk. C, CC syntetické jednon.+2x email</t>
  </si>
  <si>
    <t>2,402 =   2,402</t>
  </si>
  <si>
    <t>potrubia,konzoly</t>
  </si>
  <si>
    <t xml:space="preserve">78312-5730   </t>
  </si>
  <si>
    <t>Nátery ocel. potrubia. ľahk. C, CC syntetické základné</t>
  </si>
  <si>
    <t>(12,0*2,0*0,020*3,14+19,00*0,015*3,14) =   2,402</t>
  </si>
  <si>
    <t>potrubie DN 25,potrubie,DN 15 +konzoly</t>
  </si>
  <si>
    <t xml:space="preserve">783 - Nátery  spolu: </t>
  </si>
  <si>
    <t xml:space="preserve">PRÁCE A DODÁVKY PSV  spolu: </t>
  </si>
  <si>
    <t>Za rozpočet celkom</t>
  </si>
  <si>
    <t>Figura</t>
  </si>
  <si>
    <t xml:space="preserve">Projektant: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</si>
</sst>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17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70" applyFont="1" applyAlignment="1">
      <alignment horizontal="left" vertical="center"/>
      <protection/>
    </xf>
    <xf numFmtId="0" fontId="4" fillId="0" borderId="12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right" vertical="center"/>
      <protection/>
    </xf>
    <xf numFmtId="0" fontId="4" fillId="0" borderId="14" xfId="70" applyFont="1" applyBorder="1" applyAlignment="1">
      <alignment horizontal="left" vertical="center"/>
      <protection/>
    </xf>
    <xf numFmtId="0" fontId="4" fillId="0" borderId="15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right" vertical="center"/>
      <protection/>
    </xf>
    <xf numFmtId="0" fontId="4" fillId="0" borderId="17" xfId="70" applyFont="1" applyBorder="1" applyAlignment="1">
      <alignment horizontal="left" vertical="center"/>
      <protection/>
    </xf>
    <xf numFmtId="0" fontId="4" fillId="0" borderId="18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right" vertical="center"/>
      <protection/>
    </xf>
    <xf numFmtId="0" fontId="4" fillId="0" borderId="20" xfId="70" applyFont="1" applyBorder="1" applyAlignment="1">
      <alignment horizontal="left" vertical="center"/>
      <protection/>
    </xf>
    <xf numFmtId="0" fontId="4" fillId="0" borderId="21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center" vertical="center"/>
      <protection/>
    </xf>
    <xf numFmtId="0" fontId="4" fillId="0" borderId="23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Continuous" vertical="center"/>
      <protection/>
    </xf>
    <xf numFmtId="0" fontId="4" fillId="0" borderId="25" xfId="70" applyFont="1" applyBorder="1" applyAlignment="1">
      <alignment horizontal="centerContinuous" vertical="center"/>
      <protection/>
    </xf>
    <xf numFmtId="0" fontId="4" fillId="0" borderId="26" xfId="70" applyFont="1" applyBorder="1" applyAlignment="1">
      <alignment horizontal="centerContinuous" vertical="center"/>
      <protection/>
    </xf>
    <xf numFmtId="0" fontId="4" fillId="0" borderId="27" xfId="70" applyFont="1" applyBorder="1" applyAlignment="1">
      <alignment horizontal="center" vertical="center"/>
      <protection/>
    </xf>
    <xf numFmtId="0" fontId="4" fillId="0" borderId="28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left" vertical="center"/>
      <protection/>
    </xf>
    <xf numFmtId="10" fontId="4" fillId="0" borderId="30" xfId="70" applyNumberFormat="1" applyFont="1" applyBorder="1" applyAlignment="1">
      <alignment horizontal="right" vertical="center"/>
      <protection/>
    </xf>
    <xf numFmtId="0" fontId="4" fillId="0" borderId="31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/>
      <protection/>
    </xf>
    <xf numFmtId="10" fontId="4" fillId="0" borderId="33" xfId="70" applyNumberFormat="1" applyFont="1" applyBorder="1" applyAlignment="1">
      <alignment horizontal="right" vertical="center"/>
      <protection/>
    </xf>
    <xf numFmtId="0" fontId="4" fillId="0" borderId="34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right" vertical="center"/>
      <protection/>
    </xf>
    <xf numFmtId="0" fontId="4" fillId="0" borderId="37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right" vertical="center"/>
      <protection/>
    </xf>
    <xf numFmtId="0" fontId="4" fillId="0" borderId="38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" vertical="center"/>
      <protection/>
    </xf>
    <xf numFmtId="0" fontId="4" fillId="0" borderId="40" xfId="70" applyFont="1" applyBorder="1" applyAlignment="1">
      <alignment horizontal="centerContinuous" vertical="center"/>
      <protection/>
    </xf>
    <xf numFmtId="0" fontId="4" fillId="0" borderId="41" xfId="70" applyFont="1" applyBorder="1" applyAlignment="1">
      <alignment horizontal="left" vertical="center"/>
      <protection/>
    </xf>
    <xf numFmtId="0" fontId="4" fillId="0" borderId="42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44" xfId="70" applyFont="1" applyBorder="1" applyAlignment="1">
      <alignment horizontal="left" vertical="center"/>
      <protection/>
    </xf>
    <xf numFmtId="0" fontId="4" fillId="0" borderId="33" xfId="70" applyFont="1" applyBorder="1" applyAlignment="1">
      <alignment horizontal="left" vertical="center"/>
      <protection/>
    </xf>
    <xf numFmtId="0" fontId="4" fillId="0" borderId="41" xfId="70" applyFont="1" applyBorder="1" applyAlignment="1">
      <alignment horizontal="right" vertical="center"/>
      <protection/>
    </xf>
    <xf numFmtId="0" fontId="4" fillId="0" borderId="0" xfId="70" applyFont="1" applyBorder="1" applyAlignment="1">
      <alignment horizontal="right" vertical="center"/>
      <protection/>
    </xf>
    <xf numFmtId="0" fontId="4" fillId="0" borderId="45" xfId="70" applyFont="1" applyBorder="1" applyAlignment="1">
      <alignment horizontal="left" vertical="center"/>
      <protection/>
    </xf>
    <xf numFmtId="0" fontId="4" fillId="0" borderId="30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left" vertical="center"/>
      <protection/>
    </xf>
    <xf numFmtId="0" fontId="4" fillId="0" borderId="47" xfId="70" applyFont="1" applyBorder="1" applyAlignment="1">
      <alignment horizontal="left" vertical="center"/>
      <protection/>
    </xf>
    <xf numFmtId="0" fontId="4" fillId="0" borderId="48" xfId="70" applyFont="1" applyBorder="1" applyAlignment="1">
      <alignment horizontal="left" vertical="center"/>
      <protection/>
    </xf>
    <xf numFmtId="0" fontId="4" fillId="0" borderId="0" xfId="70" applyFont="1">
      <alignment/>
      <protection/>
    </xf>
    <xf numFmtId="0" fontId="4" fillId="0" borderId="0" xfId="70" applyFont="1" applyAlignment="1">
      <alignment horizontal="left" vertical="center"/>
      <protection/>
    </xf>
    <xf numFmtId="0" fontId="6" fillId="0" borderId="49" xfId="70" applyFont="1" applyBorder="1" applyAlignment="1">
      <alignment horizontal="center" vertical="center"/>
      <protection/>
    </xf>
    <xf numFmtId="182" fontId="4" fillId="0" borderId="25" xfId="70" applyNumberFormat="1" applyFont="1" applyBorder="1" applyAlignment="1">
      <alignment horizontal="centerContinuous" vertical="center"/>
      <protection/>
    </xf>
    <xf numFmtId="0" fontId="6" fillId="0" borderId="50" xfId="70" applyFont="1" applyBorder="1" applyAlignment="1">
      <alignment horizontal="center" vertical="center"/>
      <protection/>
    </xf>
    <xf numFmtId="0" fontId="4" fillId="0" borderId="51" xfId="70" applyFont="1" applyBorder="1" applyAlignment="1">
      <alignment horizontal="left" vertical="center"/>
      <protection/>
    </xf>
    <xf numFmtId="182" fontId="4" fillId="0" borderId="52" xfId="70" applyNumberFormat="1" applyFont="1" applyBorder="1" applyAlignment="1">
      <alignment horizontal="right" vertical="center"/>
      <protection/>
    </xf>
    <xf numFmtId="49" fontId="4" fillId="0" borderId="13" xfId="70" applyNumberFormat="1" applyFont="1" applyBorder="1" applyAlignment="1">
      <alignment horizontal="right" vertical="center"/>
      <protection/>
    </xf>
    <xf numFmtId="49" fontId="4" fillId="0" borderId="16" xfId="70" applyNumberFormat="1" applyFont="1" applyBorder="1" applyAlignment="1">
      <alignment horizontal="right" vertical="center"/>
      <protection/>
    </xf>
    <xf numFmtId="49" fontId="4" fillId="0" borderId="19" xfId="70" applyNumberFormat="1" applyFont="1" applyBorder="1" applyAlignment="1">
      <alignment horizontal="right" vertical="center"/>
      <protection/>
    </xf>
    <xf numFmtId="0" fontId="4" fillId="0" borderId="12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right" vertical="center"/>
      <protection/>
    </xf>
    <xf numFmtId="0" fontId="4" fillId="0" borderId="47" xfId="70" applyFont="1" applyBorder="1" applyAlignment="1">
      <alignment vertical="center"/>
      <protection/>
    </xf>
    <xf numFmtId="0" fontId="4" fillId="0" borderId="47" xfId="70" applyFont="1" applyBorder="1" applyAlignment="1">
      <alignment horizontal="right" vertical="center"/>
      <protection/>
    </xf>
    <xf numFmtId="0" fontId="4" fillId="0" borderId="13" xfId="70" applyFont="1" applyBorder="1" applyAlignment="1">
      <alignment vertical="center"/>
      <protection/>
    </xf>
    <xf numFmtId="186" fontId="4" fillId="0" borderId="13" xfId="70" applyNumberFormat="1" applyFont="1" applyBorder="1" applyAlignment="1">
      <alignment horizontal="left" vertical="center"/>
      <protection/>
    </xf>
    <xf numFmtId="186" fontId="4" fillId="0" borderId="47" xfId="70" applyNumberFormat="1" applyFont="1" applyBorder="1" applyAlignment="1">
      <alignment horizontal="left" vertical="center"/>
      <protection/>
    </xf>
    <xf numFmtId="185" fontId="4" fillId="0" borderId="13" xfId="70" applyNumberFormat="1" applyFont="1" applyBorder="1" applyAlignment="1">
      <alignment horizontal="right" vertical="center"/>
      <protection/>
    </xf>
    <xf numFmtId="185" fontId="4" fillId="0" borderId="47" xfId="70" applyNumberFormat="1" applyFont="1" applyBorder="1" applyAlignment="1">
      <alignment horizontal="righ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3" fontId="4" fillId="0" borderId="53" xfId="70" applyNumberFormat="1" applyFont="1" applyBorder="1" applyAlignment="1">
      <alignment horizontal="right" vertical="center"/>
      <protection/>
    </xf>
    <xf numFmtId="3" fontId="4" fillId="0" borderId="54" xfId="70" applyNumberFormat="1" applyFont="1" applyBorder="1" applyAlignment="1">
      <alignment horizontal="right" vertical="center"/>
      <protection/>
    </xf>
    <xf numFmtId="3" fontId="4" fillId="0" borderId="14" xfId="70" applyNumberFormat="1" applyFont="1" applyBorder="1" applyAlignment="1">
      <alignment vertical="center"/>
      <protection/>
    </xf>
    <xf numFmtId="3" fontId="4" fillId="0" borderId="48" xfId="70" applyNumberFormat="1" applyFont="1" applyBorder="1" applyAlignment="1">
      <alignment vertical="center"/>
      <protection/>
    </xf>
    <xf numFmtId="4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49" fontId="26" fillId="0" borderId="0" xfId="70" applyNumberFormat="1" applyFont="1">
      <alignment/>
      <protection/>
    </xf>
    <xf numFmtId="0" fontId="26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27" fillId="0" borderId="0" xfId="70" applyFont="1">
      <alignment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Continuous"/>
      <protection/>
    </xf>
    <xf numFmtId="0" fontId="4" fillId="0" borderId="57" xfId="0" applyFont="1" applyBorder="1" applyAlignment="1" applyProtection="1">
      <alignment horizontal="centerContinuous"/>
      <protection/>
    </xf>
    <xf numFmtId="0" fontId="4" fillId="0" borderId="58" xfId="0" applyFont="1" applyBorder="1" applyAlignment="1" applyProtection="1">
      <alignment horizontal="centerContinuous"/>
      <protection/>
    </xf>
    <xf numFmtId="0" fontId="4" fillId="0" borderId="55" xfId="0" applyNumberFormat="1" applyFont="1" applyBorder="1" applyAlignment="1" applyProtection="1">
      <alignment horizontal="center"/>
      <protection/>
    </xf>
    <xf numFmtId="0" fontId="4" fillId="0" borderId="59" xfId="0" applyNumberFormat="1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/>
      <protection/>
    </xf>
    <xf numFmtId="0" fontId="4" fillId="0" borderId="60" xfId="0" applyNumberFormat="1" applyFont="1" applyBorder="1" applyAlignment="1" applyProtection="1">
      <alignment horizont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left"/>
      <protection locked="0"/>
    </xf>
    <xf numFmtId="0" fontId="4" fillId="0" borderId="59" xfId="0" applyNumberFormat="1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left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0" borderId="61" xfId="0" applyNumberFormat="1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28" xfId="70" applyNumberFormat="1" applyFont="1" applyBorder="1" applyAlignment="1">
      <alignment horizontal="right" vertical="center"/>
      <protection/>
    </xf>
    <xf numFmtId="4" fontId="4" fillId="0" borderId="63" xfId="70" applyNumberFormat="1" applyFont="1" applyBorder="1" applyAlignment="1">
      <alignment horizontal="right" vertical="center"/>
      <protection/>
    </xf>
    <xf numFmtId="4" fontId="4" fillId="0" borderId="9" xfId="70" applyNumberFormat="1" applyFont="1" applyBorder="1" applyAlignment="1">
      <alignment horizontal="right" vertical="center"/>
      <protection/>
    </xf>
    <xf numFmtId="4" fontId="4" fillId="0" borderId="64" xfId="70" applyNumberFormat="1" applyFont="1" applyBorder="1" applyAlignment="1">
      <alignment horizontal="right" vertical="center"/>
      <protection/>
    </xf>
    <xf numFmtId="4" fontId="4" fillId="0" borderId="65" xfId="70" applyNumberFormat="1" applyFont="1" applyBorder="1" applyAlignment="1">
      <alignment horizontal="right" vertical="center"/>
      <protection/>
    </xf>
    <xf numFmtId="4" fontId="4" fillId="0" borderId="35" xfId="70" applyNumberFormat="1" applyFont="1" applyBorder="1" applyAlignment="1">
      <alignment horizontal="right" vertical="center"/>
      <protection/>
    </xf>
    <xf numFmtId="4" fontId="4" fillId="0" borderId="37" xfId="70" applyNumberFormat="1" applyFont="1" applyBorder="1" applyAlignment="1">
      <alignment horizontal="right" vertical="center"/>
      <protection/>
    </xf>
    <xf numFmtId="4" fontId="4" fillId="0" borderId="66" xfId="70" applyNumberFormat="1" applyFont="1" applyBorder="1" applyAlignment="1">
      <alignment horizontal="right" vertical="center"/>
      <protection/>
    </xf>
    <xf numFmtId="4" fontId="4" fillId="0" borderId="33" xfId="70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180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4" fontId="9" fillId="0" borderId="0" xfId="0" applyNumberFormat="1" applyFont="1" applyAlignment="1" applyProtection="1">
      <alignment vertical="top"/>
      <protection/>
    </xf>
    <xf numFmtId="181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horizontal="center" vertical="top"/>
      <protection/>
    </xf>
    <xf numFmtId="49" fontId="28" fillId="0" borderId="0" xfId="0" applyNumberFormat="1" applyFont="1" applyAlignment="1" applyProtection="1">
      <alignment horizontal="left" vertical="top" wrapText="1"/>
      <protection/>
    </xf>
    <xf numFmtId="180" fontId="28" fillId="0" borderId="0" xfId="0" applyNumberFormat="1" applyFont="1" applyAlignment="1" applyProtection="1">
      <alignment vertical="top"/>
      <protection/>
    </xf>
    <xf numFmtId="0" fontId="28" fillId="0" borderId="0" xfId="0" applyFont="1" applyAlignment="1" applyProtection="1">
      <alignment vertical="top"/>
      <protection/>
    </xf>
    <xf numFmtId="4" fontId="28" fillId="0" borderId="0" xfId="0" applyNumberFormat="1" applyFont="1" applyAlignment="1" applyProtection="1">
      <alignment vertical="top"/>
      <protection/>
    </xf>
    <xf numFmtId="181" fontId="28" fillId="0" borderId="0" xfId="0" applyNumberFormat="1" applyFont="1" applyAlignment="1" applyProtection="1">
      <alignment vertical="top"/>
      <protection/>
    </xf>
    <xf numFmtId="0" fontId="28" fillId="0" borderId="0" xfId="0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1" fontId="6" fillId="0" borderId="0" xfId="0" applyNumberFormat="1" applyFont="1" applyAlignment="1" applyProtection="1">
      <alignment vertical="top"/>
      <protection/>
    </xf>
    <xf numFmtId="180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zoomScalePageLayoutView="0" workbookViewId="0" topLeftCell="A1">
      <selection activeCell="D7" sqref="D7"/>
    </sheetView>
  </sheetViews>
  <sheetFormatPr defaultColWidth="9.140625" defaultRowHeight="12.75"/>
  <cols>
    <col min="1" max="1" width="0.71875" style="61" customWidth="1"/>
    <col min="2" max="2" width="3.7109375" style="61" customWidth="1"/>
    <col min="3" max="3" width="6.8515625" style="61" customWidth="1"/>
    <col min="4" max="6" width="14.00390625" style="61" customWidth="1"/>
    <col min="7" max="7" width="3.8515625" style="61" customWidth="1"/>
    <col min="8" max="8" width="22.7109375" style="61" customWidth="1"/>
    <col min="9" max="9" width="14.00390625" style="61" customWidth="1"/>
    <col min="10" max="10" width="4.28125" style="61" customWidth="1"/>
    <col min="11" max="11" width="19.7109375" style="61" customWidth="1"/>
    <col min="12" max="12" width="9.7109375" style="61" customWidth="1"/>
    <col min="13" max="13" width="14.00390625" style="61" customWidth="1"/>
    <col min="14" max="14" width="0.71875" style="61" customWidth="1"/>
    <col min="15" max="15" width="1.421875" style="61" customWidth="1"/>
    <col min="16" max="23" width="9.140625" style="61" customWidth="1"/>
    <col min="24" max="25" width="5.7109375" style="61" customWidth="1"/>
    <col min="26" max="26" width="6.57421875" style="61" customWidth="1"/>
    <col min="27" max="27" width="21.421875" style="61" customWidth="1"/>
    <col min="28" max="28" width="4.28125" style="61" customWidth="1"/>
    <col min="29" max="29" width="8.28125" style="61" customWidth="1"/>
    <col min="30" max="30" width="8.7109375" style="61" customWidth="1"/>
    <col min="31" max="16384" width="9.140625" style="61" customWidth="1"/>
  </cols>
  <sheetData>
    <row r="1" spans="2:30" ht="28.5" customHeight="1" thickBot="1">
      <c r="B1" s="62"/>
      <c r="C1" s="62"/>
      <c r="D1" s="62"/>
      <c r="E1" s="62"/>
      <c r="F1" s="62"/>
      <c r="G1" s="62"/>
      <c r="H1" s="10" t="str">
        <f>CONCATENATE(AA2," ",AB2," ",AC2," ",AD2)</f>
        <v>Krycí list rozpočtu v EUR  </v>
      </c>
      <c r="I1" s="62"/>
      <c r="J1" s="62"/>
      <c r="K1" s="62"/>
      <c r="L1" s="62"/>
      <c r="M1" s="62"/>
      <c r="Z1" s="104" t="s">
        <v>2</v>
      </c>
      <c r="AA1" s="104" t="s">
        <v>3</v>
      </c>
      <c r="AB1" s="104" t="s">
        <v>4</v>
      </c>
      <c r="AC1" s="104" t="s">
        <v>5</v>
      </c>
      <c r="AD1" s="104" t="s">
        <v>6</v>
      </c>
    </row>
    <row r="2" spans="2:30" ht="18" customHeight="1" thickTop="1">
      <c r="B2" s="11" t="s">
        <v>111</v>
      </c>
      <c r="C2" s="12"/>
      <c r="D2" s="12"/>
      <c r="E2" s="12"/>
      <c r="F2" s="12"/>
      <c r="G2" s="13" t="s">
        <v>7</v>
      </c>
      <c r="H2" s="12" t="s">
        <v>112</v>
      </c>
      <c r="I2" s="12"/>
      <c r="J2" s="13" t="s">
        <v>8</v>
      </c>
      <c r="K2" s="12"/>
      <c r="L2" s="12"/>
      <c r="M2" s="14"/>
      <c r="Z2" s="104" t="s">
        <v>9</v>
      </c>
      <c r="AA2" s="106" t="s">
        <v>10</v>
      </c>
      <c r="AB2" s="106" t="s">
        <v>11</v>
      </c>
      <c r="AC2" s="106"/>
      <c r="AD2" s="105"/>
    </row>
    <row r="3" spans="2:30" ht="18" customHeight="1">
      <c r="B3" s="15" t="s">
        <v>113</v>
      </c>
      <c r="C3" s="16"/>
      <c r="D3" s="16"/>
      <c r="E3" s="16"/>
      <c r="F3" s="16"/>
      <c r="G3" s="17" t="s">
        <v>12</v>
      </c>
      <c r="H3" s="16"/>
      <c r="I3" s="16"/>
      <c r="J3" s="17" t="s">
        <v>13</v>
      </c>
      <c r="K3" s="16"/>
      <c r="L3" s="16"/>
      <c r="M3" s="18"/>
      <c r="Z3" s="104" t="s">
        <v>14</v>
      </c>
      <c r="AA3" s="106" t="s">
        <v>15</v>
      </c>
      <c r="AB3" s="106" t="s">
        <v>11</v>
      </c>
      <c r="AC3" s="106" t="s">
        <v>16</v>
      </c>
      <c r="AD3" s="105" t="s">
        <v>17</v>
      </c>
    </row>
    <row r="4" spans="2:30" ht="18" customHeight="1" thickBot="1">
      <c r="B4" s="19" t="s">
        <v>114</v>
      </c>
      <c r="C4" s="20"/>
      <c r="D4" s="20"/>
      <c r="E4" s="20"/>
      <c r="F4" s="20"/>
      <c r="G4" s="21"/>
      <c r="H4" s="20"/>
      <c r="I4" s="20"/>
      <c r="J4" s="21" t="s">
        <v>18</v>
      </c>
      <c r="K4" s="20"/>
      <c r="L4" s="20" t="s">
        <v>19</v>
      </c>
      <c r="M4" s="22"/>
      <c r="Z4" s="104" t="s">
        <v>20</v>
      </c>
      <c r="AA4" s="106" t="s">
        <v>21</v>
      </c>
      <c r="AB4" s="106" t="s">
        <v>11</v>
      </c>
      <c r="AC4" s="106"/>
      <c r="AD4" s="105"/>
    </row>
    <row r="5" spans="2:30" ht="18" customHeight="1" thickTop="1">
      <c r="B5" s="11" t="s">
        <v>22</v>
      </c>
      <c r="C5" s="12"/>
      <c r="D5" s="12" t="s">
        <v>115</v>
      </c>
      <c r="E5" s="12"/>
      <c r="F5" s="12"/>
      <c r="G5" s="68" t="s">
        <v>116</v>
      </c>
      <c r="H5" s="12" t="s">
        <v>117</v>
      </c>
      <c r="I5" s="12"/>
      <c r="J5" s="12" t="s">
        <v>23</v>
      </c>
      <c r="K5" s="12"/>
      <c r="L5" s="12" t="s">
        <v>24</v>
      </c>
      <c r="M5" s="14"/>
      <c r="Z5" s="104" t="s">
        <v>25</v>
      </c>
      <c r="AA5" s="106" t="s">
        <v>15</v>
      </c>
      <c r="AB5" s="106" t="s">
        <v>11</v>
      </c>
      <c r="AC5" s="106" t="s">
        <v>16</v>
      </c>
      <c r="AD5" s="105" t="s">
        <v>17</v>
      </c>
    </row>
    <row r="6" spans="2:13" ht="18" customHeight="1">
      <c r="B6" s="15" t="s">
        <v>26</v>
      </c>
      <c r="C6" s="16"/>
      <c r="D6" s="16" t="s">
        <v>118</v>
      </c>
      <c r="E6" s="16"/>
      <c r="F6" s="16"/>
      <c r="G6" s="69" t="s">
        <v>116</v>
      </c>
      <c r="H6" s="16"/>
      <c r="I6" s="16"/>
      <c r="J6" s="16" t="s">
        <v>23</v>
      </c>
      <c r="K6" s="16"/>
      <c r="L6" s="16" t="s">
        <v>24</v>
      </c>
      <c r="M6" s="18"/>
    </row>
    <row r="7" spans="2:13" ht="18" customHeight="1" thickBot="1">
      <c r="B7" s="19" t="s">
        <v>27</v>
      </c>
      <c r="C7" s="20"/>
      <c r="D7" s="20"/>
      <c r="E7" s="20"/>
      <c r="F7" s="20"/>
      <c r="G7" s="70" t="s">
        <v>116</v>
      </c>
      <c r="H7" s="20" t="s">
        <v>119</v>
      </c>
      <c r="I7" s="20"/>
      <c r="J7" s="20" t="s">
        <v>23</v>
      </c>
      <c r="K7" s="20"/>
      <c r="L7" s="20" t="s">
        <v>24</v>
      </c>
      <c r="M7" s="22"/>
    </row>
    <row r="8" spans="2:13" ht="18" customHeight="1" thickTop="1">
      <c r="B8" s="71"/>
      <c r="C8" s="75"/>
      <c r="D8" s="76"/>
      <c r="E8" s="78"/>
      <c r="F8" s="90">
        <f>IF(B8&lt;&gt;0,ROUND($M$26/B8,0),0)</f>
        <v>0</v>
      </c>
      <c r="G8" s="68"/>
      <c r="H8" s="75"/>
      <c r="I8" s="90">
        <f>IF(G8&lt;&gt;0,ROUND($M$26/G8,0),0)</f>
        <v>0</v>
      </c>
      <c r="J8" s="13"/>
      <c r="K8" s="75"/>
      <c r="L8" s="78"/>
      <c r="M8" s="92">
        <f>IF(J8&lt;&gt;0,ROUND($M$26/J8,0),0)</f>
        <v>0</v>
      </c>
    </row>
    <row r="9" spans="2:13" ht="18" customHeight="1" thickBot="1">
      <c r="B9" s="72"/>
      <c r="C9" s="73"/>
      <c r="D9" s="77"/>
      <c r="E9" s="79"/>
      <c r="F9" s="91">
        <f>IF(B9&lt;&gt;0,ROUND($M$26/B9,0),0)</f>
        <v>0</v>
      </c>
      <c r="G9" s="74"/>
      <c r="H9" s="73"/>
      <c r="I9" s="91">
        <f>IF(G9&lt;&gt;0,ROUND($M$26/G9,0),0)</f>
        <v>0</v>
      </c>
      <c r="J9" s="74"/>
      <c r="K9" s="73"/>
      <c r="L9" s="79"/>
      <c r="M9" s="93">
        <f>IF(J9&lt;&gt;0,ROUND($M$26/J9,0),0)</f>
        <v>0</v>
      </c>
    </row>
    <row r="10" spans="2:13" ht="18" customHeight="1" thickTop="1">
      <c r="B10" s="63" t="s">
        <v>28</v>
      </c>
      <c r="C10" s="24" t="s">
        <v>29</v>
      </c>
      <c r="D10" s="25" t="s">
        <v>30</v>
      </c>
      <c r="E10" s="25" t="s">
        <v>31</v>
      </c>
      <c r="F10" s="26" t="s">
        <v>32</v>
      </c>
      <c r="G10" s="63" t="s">
        <v>33</v>
      </c>
      <c r="H10" s="27" t="s">
        <v>34</v>
      </c>
      <c r="I10" s="28"/>
      <c r="J10" s="63" t="s">
        <v>35</v>
      </c>
      <c r="K10" s="27" t="s">
        <v>36</v>
      </c>
      <c r="L10" s="29"/>
      <c r="M10" s="28"/>
    </row>
    <row r="11" spans="2:13" ht="18" customHeight="1">
      <c r="B11" s="30">
        <v>1</v>
      </c>
      <c r="C11" s="31" t="s">
        <v>37</v>
      </c>
      <c r="D11" s="125">
        <f>Prehlad!H54</f>
        <v>0</v>
      </c>
      <c r="E11" s="125">
        <f>Prehlad!I54</f>
        <v>0</v>
      </c>
      <c r="F11" s="126">
        <f>D11+E11</f>
        <v>0</v>
      </c>
      <c r="G11" s="30">
        <v>6</v>
      </c>
      <c r="H11" s="31" t="s">
        <v>120</v>
      </c>
      <c r="I11" s="126">
        <v>0</v>
      </c>
      <c r="J11" s="30">
        <v>11</v>
      </c>
      <c r="K11" s="32" t="s">
        <v>123</v>
      </c>
      <c r="L11" s="33">
        <v>0</v>
      </c>
      <c r="M11" s="126">
        <v>0</v>
      </c>
    </row>
    <row r="12" spans="2:13" ht="18" customHeight="1">
      <c r="B12" s="34">
        <v>2</v>
      </c>
      <c r="C12" s="35" t="s">
        <v>38</v>
      </c>
      <c r="D12" s="127">
        <f>Prehlad!H158</f>
        <v>0</v>
      </c>
      <c r="E12" s="127">
        <f>Prehlad!I158</f>
        <v>0</v>
      </c>
      <c r="F12" s="126">
        <f>D12+E12</f>
        <v>0</v>
      </c>
      <c r="G12" s="34">
        <v>7</v>
      </c>
      <c r="H12" s="35" t="s">
        <v>121</v>
      </c>
      <c r="I12" s="128">
        <v>0</v>
      </c>
      <c r="J12" s="34">
        <v>12</v>
      </c>
      <c r="K12" s="36" t="s">
        <v>124</v>
      </c>
      <c r="L12" s="37">
        <v>0</v>
      </c>
      <c r="M12" s="128">
        <v>0</v>
      </c>
    </row>
    <row r="13" spans="2:13" ht="18" customHeight="1">
      <c r="B13" s="34">
        <v>3</v>
      </c>
      <c r="C13" s="35" t="s">
        <v>39</v>
      </c>
      <c r="D13" s="127"/>
      <c r="E13" s="127"/>
      <c r="F13" s="126">
        <f>D13+E13</f>
        <v>0</v>
      </c>
      <c r="G13" s="34">
        <v>8</v>
      </c>
      <c r="H13" s="35" t="s">
        <v>122</v>
      </c>
      <c r="I13" s="128">
        <v>0</v>
      </c>
      <c r="J13" s="34">
        <v>13</v>
      </c>
      <c r="K13" s="36" t="s">
        <v>125</v>
      </c>
      <c r="L13" s="37">
        <v>0</v>
      </c>
      <c r="M13" s="128">
        <v>0</v>
      </c>
    </row>
    <row r="14" spans="2:13" ht="18" customHeight="1" thickBot="1">
      <c r="B14" s="34">
        <v>4</v>
      </c>
      <c r="C14" s="35" t="s">
        <v>40</v>
      </c>
      <c r="D14" s="127"/>
      <c r="E14" s="127"/>
      <c r="F14" s="129">
        <f>D14+E14</f>
        <v>0</v>
      </c>
      <c r="G14" s="34">
        <v>9</v>
      </c>
      <c r="H14" s="35" t="s">
        <v>0</v>
      </c>
      <c r="I14" s="128">
        <v>0</v>
      </c>
      <c r="J14" s="34">
        <v>14</v>
      </c>
      <c r="K14" s="36" t="s">
        <v>0</v>
      </c>
      <c r="L14" s="37">
        <v>0</v>
      </c>
      <c r="M14" s="128">
        <v>0</v>
      </c>
    </row>
    <row r="15" spans="2:13" ht="18" customHeight="1" thickBot="1">
      <c r="B15" s="38">
        <v>5</v>
      </c>
      <c r="C15" s="39" t="s">
        <v>41</v>
      </c>
      <c r="D15" s="130">
        <f>SUM(D11:D14)</f>
        <v>0</v>
      </c>
      <c r="E15" s="131">
        <f>SUM(E11:E14)</f>
        <v>0</v>
      </c>
      <c r="F15" s="132">
        <f>SUM(F11:F14)</f>
        <v>0</v>
      </c>
      <c r="G15" s="40">
        <v>10</v>
      </c>
      <c r="H15" s="41" t="s">
        <v>42</v>
      </c>
      <c r="I15" s="132">
        <f>SUM(I11:I14)</f>
        <v>0</v>
      </c>
      <c r="J15" s="38">
        <v>15</v>
      </c>
      <c r="K15" s="42"/>
      <c r="L15" s="43" t="s">
        <v>43</v>
      </c>
      <c r="M15" s="132">
        <f>SUM(M11:M14)</f>
        <v>0</v>
      </c>
    </row>
    <row r="16" spans="2:13" ht="18" customHeight="1" thickTop="1">
      <c r="B16" s="44" t="s">
        <v>44</v>
      </c>
      <c r="C16" s="45"/>
      <c r="D16" s="45"/>
      <c r="E16" s="45"/>
      <c r="F16" s="46"/>
      <c r="G16" s="44" t="s">
        <v>45</v>
      </c>
      <c r="H16" s="45"/>
      <c r="I16" s="47"/>
      <c r="J16" s="63" t="s">
        <v>46</v>
      </c>
      <c r="K16" s="27" t="s">
        <v>47</v>
      </c>
      <c r="L16" s="29"/>
      <c r="M16" s="64"/>
    </row>
    <row r="17" spans="2:13" ht="18" customHeight="1">
      <c r="B17" s="48"/>
      <c r="C17" s="49" t="s">
        <v>48</v>
      </c>
      <c r="D17" s="49"/>
      <c r="E17" s="49" t="s">
        <v>49</v>
      </c>
      <c r="F17" s="50"/>
      <c r="G17" s="48"/>
      <c r="H17" s="51"/>
      <c r="I17" s="52"/>
      <c r="J17" s="34">
        <v>16</v>
      </c>
      <c r="K17" s="36" t="s">
        <v>50</v>
      </c>
      <c r="L17" s="53"/>
      <c r="M17" s="128">
        <v>0</v>
      </c>
    </row>
    <row r="18" spans="2:13" ht="18" customHeight="1">
      <c r="B18" s="54"/>
      <c r="C18" s="51" t="s">
        <v>51</v>
      </c>
      <c r="D18" s="51"/>
      <c r="E18" s="51"/>
      <c r="F18" s="55"/>
      <c r="G18" s="54"/>
      <c r="H18" s="51" t="s">
        <v>48</v>
      </c>
      <c r="I18" s="52"/>
      <c r="J18" s="34">
        <v>17</v>
      </c>
      <c r="K18" s="36" t="s">
        <v>126</v>
      </c>
      <c r="L18" s="53"/>
      <c r="M18" s="128">
        <v>0</v>
      </c>
    </row>
    <row r="19" spans="2:13" ht="18" customHeight="1">
      <c r="B19" s="54"/>
      <c r="C19" s="51"/>
      <c r="D19" s="51"/>
      <c r="E19" s="51"/>
      <c r="F19" s="55"/>
      <c r="G19" s="54"/>
      <c r="H19" s="56"/>
      <c r="I19" s="52"/>
      <c r="J19" s="34">
        <v>18</v>
      </c>
      <c r="K19" s="36" t="s">
        <v>127</v>
      </c>
      <c r="L19" s="53"/>
      <c r="M19" s="128">
        <v>0</v>
      </c>
    </row>
    <row r="20" spans="2:13" ht="18" customHeight="1" thickBot="1">
      <c r="B20" s="54"/>
      <c r="C20" s="51"/>
      <c r="D20" s="51"/>
      <c r="E20" s="51"/>
      <c r="F20" s="55"/>
      <c r="G20" s="54"/>
      <c r="H20" s="49" t="s">
        <v>49</v>
      </c>
      <c r="I20" s="52"/>
      <c r="J20" s="34">
        <v>19</v>
      </c>
      <c r="K20" s="36" t="s">
        <v>0</v>
      </c>
      <c r="L20" s="53"/>
      <c r="M20" s="128">
        <v>0</v>
      </c>
    </row>
    <row r="21" spans="2:13" ht="18" customHeight="1" thickBot="1">
      <c r="B21" s="48"/>
      <c r="C21" s="51"/>
      <c r="D21" s="51"/>
      <c r="E21" s="51"/>
      <c r="F21" s="51"/>
      <c r="G21" s="48"/>
      <c r="H21" s="51" t="s">
        <v>51</v>
      </c>
      <c r="I21" s="52"/>
      <c r="J21" s="38">
        <v>20</v>
      </c>
      <c r="K21" s="42"/>
      <c r="L21" s="43" t="s">
        <v>52</v>
      </c>
      <c r="M21" s="132">
        <f>SUM(M17:M20)</f>
        <v>0</v>
      </c>
    </row>
    <row r="22" spans="2:13" ht="18" customHeight="1" thickTop="1">
      <c r="B22" s="44" t="s">
        <v>53</v>
      </c>
      <c r="C22" s="45"/>
      <c r="D22" s="45"/>
      <c r="E22" s="45"/>
      <c r="F22" s="46"/>
      <c r="G22" s="48"/>
      <c r="H22" s="51"/>
      <c r="I22" s="52"/>
      <c r="J22" s="63" t="s">
        <v>54</v>
      </c>
      <c r="K22" s="27" t="s">
        <v>55</v>
      </c>
      <c r="L22" s="29"/>
      <c r="M22" s="64"/>
    </row>
    <row r="23" spans="2:13" ht="18" customHeight="1">
      <c r="B23" s="48"/>
      <c r="C23" s="49" t="s">
        <v>48</v>
      </c>
      <c r="D23" s="49"/>
      <c r="E23" s="49" t="s">
        <v>49</v>
      </c>
      <c r="F23" s="50"/>
      <c r="G23" s="48"/>
      <c r="H23" s="51"/>
      <c r="I23" s="52"/>
      <c r="J23" s="30">
        <v>21</v>
      </c>
      <c r="K23" s="32"/>
      <c r="L23" s="57" t="s">
        <v>56</v>
      </c>
      <c r="M23" s="126">
        <f>ROUND(F15,2)+I15+M15+M21</f>
        <v>0</v>
      </c>
    </row>
    <row r="24" spans="2:13" ht="18" customHeight="1">
      <c r="B24" s="54"/>
      <c r="C24" s="51" t="s">
        <v>51</v>
      </c>
      <c r="D24" s="51"/>
      <c r="E24" s="51"/>
      <c r="F24" s="55"/>
      <c r="G24" s="48"/>
      <c r="H24" s="51"/>
      <c r="I24" s="52"/>
      <c r="J24" s="34">
        <v>22</v>
      </c>
      <c r="K24" s="36" t="s">
        <v>128</v>
      </c>
      <c r="L24" s="133">
        <f>M23-L25</f>
        <v>0</v>
      </c>
      <c r="M24" s="128">
        <f>ROUND((L24*20)/100,2)</f>
        <v>0</v>
      </c>
    </row>
    <row r="25" spans="2:13" ht="18" customHeight="1" thickBot="1">
      <c r="B25" s="54"/>
      <c r="C25" s="51"/>
      <c r="D25" s="51"/>
      <c r="E25" s="51"/>
      <c r="F25" s="55"/>
      <c r="G25" s="48"/>
      <c r="H25" s="51"/>
      <c r="I25" s="52"/>
      <c r="J25" s="34">
        <v>23</v>
      </c>
      <c r="K25" s="36" t="s">
        <v>129</v>
      </c>
      <c r="L25" s="133">
        <f>SUMIF(Prehlad!O11:O9999,0,Prehlad!J11:J9999)</f>
        <v>0</v>
      </c>
      <c r="M25" s="128">
        <f>ROUND((L25*0)/100,1)</f>
        <v>0</v>
      </c>
    </row>
    <row r="26" spans="2:13" ht="18" customHeight="1" thickBot="1">
      <c r="B26" s="54"/>
      <c r="C26" s="51"/>
      <c r="D26" s="51"/>
      <c r="E26" s="51"/>
      <c r="F26" s="55"/>
      <c r="G26" s="48"/>
      <c r="H26" s="51"/>
      <c r="I26" s="52"/>
      <c r="J26" s="38">
        <v>24</v>
      </c>
      <c r="K26" s="42"/>
      <c r="L26" s="43" t="s">
        <v>57</v>
      </c>
      <c r="M26" s="132">
        <f>M23+M24+M25</f>
        <v>0</v>
      </c>
    </row>
    <row r="27" spans="2:13" ht="16.5" customHeight="1" thickBot="1" thickTop="1">
      <c r="B27" s="58"/>
      <c r="C27" s="59"/>
      <c r="D27" s="59"/>
      <c r="E27" s="59"/>
      <c r="F27" s="59"/>
      <c r="G27" s="58"/>
      <c r="H27" s="59"/>
      <c r="I27" s="60"/>
      <c r="J27" s="65" t="s">
        <v>58</v>
      </c>
      <c r="K27" s="66" t="s">
        <v>130</v>
      </c>
      <c r="L27" s="23"/>
      <c r="M27" s="67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"/>
  <sheetViews>
    <sheetView showGridLines="0" zoomScalePageLayoutView="0" workbookViewId="0" topLeftCell="A1">
      <selection activeCell="E6" sqref="E6"/>
    </sheetView>
  </sheetViews>
  <sheetFormatPr defaultColWidth="9.140625" defaultRowHeight="12.75"/>
  <cols>
    <col min="1" max="1" width="45.8515625" style="1" customWidth="1"/>
    <col min="2" max="2" width="14.28125" style="6" customWidth="1"/>
    <col min="3" max="3" width="13.57421875" style="6" customWidth="1"/>
    <col min="4" max="4" width="11.57421875" style="6" customWidth="1"/>
    <col min="5" max="5" width="12.140625" style="7" customWidth="1"/>
    <col min="6" max="6" width="10.14062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9" t="s">
        <v>105</v>
      </c>
      <c r="C1" s="1"/>
      <c r="E1" s="9"/>
      <c r="F1" s="1"/>
      <c r="G1" s="1"/>
      <c r="Z1" s="104" t="s">
        <v>2</v>
      </c>
      <c r="AA1" s="104" t="s">
        <v>3</v>
      </c>
      <c r="AB1" s="104" t="s">
        <v>4</v>
      </c>
      <c r="AC1" s="104" t="s">
        <v>5</v>
      </c>
      <c r="AD1" s="104" t="s">
        <v>6</v>
      </c>
    </row>
    <row r="2" spans="1:30" ht="12.75">
      <c r="A2" s="9" t="s">
        <v>334</v>
      </c>
      <c r="C2" s="1"/>
      <c r="E2" s="9"/>
      <c r="F2" s="1"/>
      <c r="G2" s="1"/>
      <c r="Z2" s="104" t="s">
        <v>9</v>
      </c>
      <c r="AA2" s="106" t="s">
        <v>59</v>
      </c>
      <c r="AB2" s="106" t="s">
        <v>11</v>
      </c>
      <c r="AC2" s="106"/>
      <c r="AD2" s="105"/>
    </row>
    <row r="3" spans="1:30" ht="12.75">
      <c r="A3" s="9" t="s">
        <v>106</v>
      </c>
      <c r="C3" s="1"/>
      <c r="E3" s="9"/>
      <c r="F3" s="1"/>
      <c r="G3" s="1"/>
      <c r="Z3" s="104" t="s">
        <v>14</v>
      </c>
      <c r="AA3" s="106" t="s">
        <v>60</v>
      </c>
      <c r="AB3" s="106" t="s">
        <v>11</v>
      </c>
      <c r="AC3" s="106" t="s">
        <v>16</v>
      </c>
      <c r="AD3" s="105" t="s">
        <v>17</v>
      </c>
    </row>
    <row r="4" spans="2:30" ht="12.75">
      <c r="B4" s="1"/>
      <c r="C4" s="1"/>
      <c r="D4" s="1"/>
      <c r="E4" s="1"/>
      <c r="F4" s="1"/>
      <c r="G4" s="1"/>
      <c r="Z4" s="104" t="s">
        <v>20</v>
      </c>
      <c r="AA4" s="106" t="s">
        <v>61</v>
      </c>
      <c r="AB4" s="106" t="s">
        <v>11</v>
      </c>
      <c r="AC4" s="106"/>
      <c r="AD4" s="105"/>
    </row>
    <row r="5" spans="1:30" ht="12.75">
      <c r="A5" s="9" t="s">
        <v>107</v>
      </c>
      <c r="B5" s="1"/>
      <c r="C5" s="1"/>
      <c r="D5" s="1"/>
      <c r="E5" s="1"/>
      <c r="F5" s="1"/>
      <c r="G5" s="1"/>
      <c r="Z5" s="104" t="s">
        <v>25</v>
      </c>
      <c r="AA5" s="106" t="s">
        <v>60</v>
      </c>
      <c r="AB5" s="106" t="s">
        <v>11</v>
      </c>
      <c r="AC5" s="106" t="s">
        <v>16</v>
      </c>
      <c r="AD5" s="105" t="s">
        <v>17</v>
      </c>
    </row>
    <row r="6" spans="1:7" ht="12.75">
      <c r="A6" s="9" t="s">
        <v>108</v>
      </c>
      <c r="B6" s="1"/>
      <c r="C6" s="1"/>
      <c r="D6" s="1"/>
      <c r="E6" s="1"/>
      <c r="F6" s="1"/>
      <c r="G6" s="1"/>
    </row>
    <row r="7" spans="1:7" ht="12.75">
      <c r="A7" s="9" t="s">
        <v>109</v>
      </c>
      <c r="B7" s="1"/>
      <c r="C7" s="1"/>
      <c r="D7" s="1"/>
      <c r="E7" s="1"/>
      <c r="F7" s="1"/>
      <c r="G7" s="1"/>
    </row>
    <row r="8" spans="2:7" ht="13.5">
      <c r="B8" s="4" t="str">
        <f>CONCATENATE(AA2," ",AB2," ",AC2," ",AD2)</f>
        <v>Rekapitulácia rozpočtu v EUR  </v>
      </c>
      <c r="G8" s="1"/>
    </row>
    <row r="9" spans="1:7" ht="12.75">
      <c r="A9" s="107" t="s">
        <v>62</v>
      </c>
      <c r="B9" s="107" t="s">
        <v>30</v>
      </c>
      <c r="C9" s="107" t="s">
        <v>63</v>
      </c>
      <c r="D9" s="107" t="s">
        <v>64</v>
      </c>
      <c r="E9" s="123" t="s">
        <v>65</v>
      </c>
      <c r="F9" s="123" t="s">
        <v>66</v>
      </c>
      <c r="G9" s="1"/>
    </row>
    <row r="10" spans="1:7" ht="12.75">
      <c r="A10" s="113"/>
      <c r="B10" s="113"/>
      <c r="C10" s="113" t="s">
        <v>67</v>
      </c>
      <c r="D10" s="113"/>
      <c r="E10" s="113" t="s">
        <v>64</v>
      </c>
      <c r="F10" s="113" t="s">
        <v>64</v>
      </c>
      <c r="G10" s="81" t="s">
        <v>68</v>
      </c>
    </row>
    <row r="12" spans="1:7" ht="12.75">
      <c r="A12" s="1" t="s">
        <v>132</v>
      </c>
      <c r="B12" s="6">
        <f>Prehlad!H52</f>
        <v>0</v>
      </c>
      <c r="C12" s="6">
        <f>Prehlad!I52</f>
        <v>0</v>
      </c>
      <c r="D12" s="6">
        <f>Prehlad!J52</f>
        <v>0</v>
      </c>
      <c r="E12" s="7">
        <f>Prehlad!L52</f>
        <v>0</v>
      </c>
      <c r="F12" s="5">
        <f>Prehlad!N52</f>
        <v>0</v>
      </c>
      <c r="G12" s="5">
        <f>Prehlad!W52</f>
        <v>0</v>
      </c>
    </row>
    <row r="13" spans="1:7" ht="12.75">
      <c r="A13" s="1" t="s">
        <v>192</v>
      </c>
      <c r="B13" s="6">
        <f>Prehlad!H54</f>
        <v>0</v>
      </c>
      <c r="C13" s="6">
        <f>Prehlad!I54</f>
        <v>0</v>
      </c>
      <c r="D13" s="6">
        <f>Prehlad!J54</f>
        <v>0</v>
      </c>
      <c r="E13" s="7">
        <f>Prehlad!L54</f>
        <v>0</v>
      </c>
      <c r="F13" s="5">
        <f>Prehlad!N54</f>
        <v>0</v>
      </c>
      <c r="G13" s="5">
        <f>Prehlad!W54</f>
        <v>0</v>
      </c>
    </row>
    <row r="15" spans="1:7" ht="12.75">
      <c r="A15" s="1" t="s">
        <v>194</v>
      </c>
      <c r="B15" s="6">
        <f>Prehlad!H73</f>
        <v>0</v>
      </c>
      <c r="C15" s="6">
        <f>Prehlad!I73</f>
        <v>0</v>
      </c>
      <c r="D15" s="6">
        <f>Prehlad!J73</f>
        <v>0</v>
      </c>
      <c r="E15" s="7">
        <f>Prehlad!L73</f>
        <v>0</v>
      </c>
      <c r="F15" s="5">
        <f>Prehlad!N73</f>
        <v>0</v>
      </c>
      <c r="G15" s="5">
        <f>Prehlad!W73</f>
        <v>0</v>
      </c>
    </row>
    <row r="16" spans="1:7" ht="12.75">
      <c r="A16" s="1" t="s">
        <v>226</v>
      </c>
      <c r="B16" s="6">
        <f>Prehlad!H90</f>
        <v>0</v>
      </c>
      <c r="C16" s="6">
        <f>Prehlad!I90</f>
        <v>0</v>
      </c>
      <c r="D16" s="6">
        <f>Prehlad!J90</f>
        <v>0</v>
      </c>
      <c r="E16" s="7">
        <f>Prehlad!L90</f>
        <v>0</v>
      </c>
      <c r="F16" s="5">
        <f>Prehlad!N90</f>
        <v>0</v>
      </c>
      <c r="G16" s="5">
        <f>Prehlad!W90</f>
        <v>0</v>
      </c>
    </row>
    <row r="17" spans="1:7" ht="12.75">
      <c r="A17" s="1" t="s">
        <v>248</v>
      </c>
      <c r="B17" s="6">
        <f>Prehlad!H140</f>
        <v>0</v>
      </c>
      <c r="C17" s="6">
        <f>Prehlad!I140</f>
        <v>0</v>
      </c>
      <c r="D17" s="6">
        <f>Prehlad!J140</f>
        <v>0</v>
      </c>
      <c r="E17" s="7">
        <f>Prehlad!L140</f>
        <v>0</v>
      </c>
      <c r="F17" s="5">
        <f>Prehlad!N140</f>
        <v>0</v>
      </c>
      <c r="G17" s="5">
        <f>Prehlad!W140</f>
        <v>0</v>
      </c>
    </row>
    <row r="18" spans="1:7" ht="12.75">
      <c r="A18" s="1" t="s">
        <v>311</v>
      </c>
      <c r="B18" s="6">
        <f>Prehlad!H147</f>
        <v>0</v>
      </c>
      <c r="C18" s="6">
        <f>Prehlad!I147</f>
        <v>0</v>
      </c>
      <c r="D18" s="6">
        <f>Prehlad!J147</f>
        <v>0</v>
      </c>
      <c r="E18" s="7">
        <f>Prehlad!L147</f>
        <v>0</v>
      </c>
      <c r="F18" s="5">
        <f>Prehlad!N147</f>
        <v>0</v>
      </c>
      <c r="G18" s="5">
        <f>Prehlad!W147</f>
        <v>0</v>
      </c>
    </row>
    <row r="19" spans="1:7" ht="12.75">
      <c r="A19" s="1" t="s">
        <v>320</v>
      </c>
      <c r="B19" s="6">
        <f>Prehlad!H156</f>
        <v>0</v>
      </c>
      <c r="C19" s="6">
        <f>Prehlad!I156</f>
        <v>0</v>
      </c>
      <c r="D19" s="6">
        <f>Prehlad!J156</f>
        <v>0</v>
      </c>
      <c r="E19" s="7">
        <f>Prehlad!L156</f>
        <v>0</v>
      </c>
      <c r="F19" s="5">
        <f>Prehlad!N156</f>
        <v>0</v>
      </c>
      <c r="G19" s="5">
        <f>Prehlad!W156</f>
        <v>0</v>
      </c>
    </row>
    <row r="20" spans="1:7" ht="12.75">
      <c r="A20" s="1" t="s">
        <v>331</v>
      </c>
      <c r="B20" s="6">
        <f>Prehlad!H158</f>
        <v>0</v>
      </c>
      <c r="C20" s="6">
        <f>Prehlad!I158</f>
        <v>0</v>
      </c>
      <c r="D20" s="6">
        <f>Prehlad!J158</f>
        <v>0</v>
      </c>
      <c r="E20" s="7">
        <f>Prehlad!L158</f>
        <v>0</v>
      </c>
      <c r="F20" s="5">
        <f>Prehlad!N158</f>
        <v>0</v>
      </c>
      <c r="G20" s="5">
        <f>Prehlad!W158</f>
        <v>0</v>
      </c>
    </row>
    <row r="23" spans="1:7" ht="12.75">
      <c r="A23" s="1" t="s">
        <v>332</v>
      </c>
      <c r="B23" s="6">
        <f>Prehlad!H160</f>
        <v>0</v>
      </c>
      <c r="C23" s="6">
        <f>Prehlad!I160</f>
        <v>0</v>
      </c>
      <c r="D23" s="6">
        <f>Prehlad!J160</f>
        <v>0</v>
      </c>
      <c r="E23" s="7">
        <f>Prehlad!L160</f>
        <v>0</v>
      </c>
      <c r="F23" s="5">
        <f>Prehlad!N160</f>
        <v>0</v>
      </c>
      <c r="G23" s="5">
        <f>Prehlad!W160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60"/>
  <sheetViews>
    <sheetView showGridLines="0" zoomScalePageLayoutView="0" workbookViewId="0" topLeftCell="A1">
      <selection activeCell="G150" sqref="G150:N153"/>
    </sheetView>
  </sheetViews>
  <sheetFormatPr defaultColWidth="9.140625" defaultRowHeight="12.75"/>
  <cols>
    <col min="1" max="1" width="6.7109375" style="95" customWidth="1"/>
    <col min="2" max="2" width="3.7109375" style="96" customWidth="1"/>
    <col min="3" max="3" width="13.00390625" style="97" customWidth="1"/>
    <col min="4" max="4" width="45.7109375" style="124" customWidth="1"/>
    <col min="5" max="5" width="11.28125" style="99" customWidth="1"/>
    <col min="6" max="6" width="5.8515625" style="98" customWidth="1"/>
    <col min="7" max="7" width="8.7109375" style="100" customWidth="1"/>
    <col min="8" max="10" width="9.7109375" style="100" customWidth="1"/>
    <col min="11" max="11" width="7.421875" style="101" customWidth="1"/>
    <col min="12" max="12" width="8.28125" style="101" customWidth="1"/>
    <col min="13" max="13" width="7.140625" style="99" customWidth="1"/>
    <col min="14" max="14" width="7.00390625" style="99" customWidth="1"/>
    <col min="15" max="15" width="3.57421875" style="98" customWidth="1"/>
    <col min="16" max="16" width="12.7109375" style="98" customWidth="1"/>
    <col min="17" max="19" width="11.28125" style="99" customWidth="1"/>
    <col min="20" max="20" width="10.57421875" style="102" customWidth="1"/>
    <col min="21" max="21" width="10.28125" style="102" customWidth="1"/>
    <col min="22" max="22" width="5.7109375" style="102" customWidth="1"/>
    <col min="23" max="23" width="9.140625" style="99" customWidth="1"/>
    <col min="24" max="25" width="9.140625" style="98" customWidth="1"/>
    <col min="26" max="26" width="7.57421875" style="97" customWidth="1"/>
    <col min="27" max="27" width="24.8515625" style="97" customWidth="1"/>
    <col min="28" max="28" width="4.28125" style="98" customWidth="1"/>
    <col min="29" max="29" width="8.28125" style="98" customWidth="1"/>
    <col min="30" max="30" width="8.7109375" style="98" customWidth="1"/>
    <col min="31" max="34" width="9.140625" style="98" customWidth="1"/>
    <col min="35" max="16384" width="9.140625" style="1" customWidth="1"/>
  </cols>
  <sheetData>
    <row r="1" spans="1:34" ht="12.75">
      <c r="A1" s="9" t="s">
        <v>105</v>
      </c>
      <c r="B1" s="1"/>
      <c r="C1" s="1"/>
      <c r="D1" s="1"/>
      <c r="E1" s="1"/>
      <c r="F1" s="1"/>
      <c r="G1" s="6"/>
      <c r="H1" s="1"/>
      <c r="I1" s="9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3" t="s">
        <v>2</v>
      </c>
      <c r="AA1" s="103" t="s">
        <v>3</v>
      </c>
      <c r="AB1" s="104" t="s">
        <v>4</v>
      </c>
      <c r="AC1" s="104" t="s">
        <v>5</v>
      </c>
      <c r="AD1" s="104" t="s">
        <v>6</v>
      </c>
      <c r="AE1" s="1"/>
      <c r="AF1" s="1"/>
      <c r="AG1" s="1"/>
      <c r="AH1" s="1"/>
    </row>
    <row r="2" spans="1:34" ht="12.75">
      <c r="A2" s="9" t="s">
        <v>334</v>
      </c>
      <c r="B2" s="1"/>
      <c r="C2" s="1"/>
      <c r="D2" s="1"/>
      <c r="E2" s="1"/>
      <c r="F2" s="1"/>
      <c r="G2" s="6"/>
      <c r="H2" s="8"/>
      <c r="I2" s="9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3" t="s">
        <v>9</v>
      </c>
      <c r="AA2" s="105" t="s">
        <v>69</v>
      </c>
      <c r="AB2" s="106" t="s">
        <v>11</v>
      </c>
      <c r="AC2" s="106"/>
      <c r="AD2" s="105"/>
      <c r="AE2" s="1"/>
      <c r="AF2" s="1"/>
      <c r="AG2" s="1"/>
      <c r="AH2" s="1"/>
    </row>
    <row r="3" spans="1:34" ht="12.75">
      <c r="A3" s="9" t="s">
        <v>106</v>
      </c>
      <c r="B3" s="1"/>
      <c r="C3" s="1"/>
      <c r="D3" s="1"/>
      <c r="E3" s="1"/>
      <c r="F3" s="1"/>
      <c r="G3" s="6"/>
      <c r="H3" s="1"/>
      <c r="I3" s="9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3" t="s">
        <v>14</v>
      </c>
      <c r="AA3" s="105" t="s">
        <v>70</v>
      </c>
      <c r="AB3" s="106" t="s">
        <v>11</v>
      </c>
      <c r="AC3" s="106" t="s">
        <v>16</v>
      </c>
      <c r="AD3" s="105" t="s">
        <v>17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3" t="s">
        <v>20</v>
      </c>
      <c r="AA4" s="105" t="s">
        <v>71</v>
      </c>
      <c r="AB4" s="106" t="s">
        <v>11</v>
      </c>
      <c r="AC4" s="106"/>
      <c r="AD4" s="105"/>
      <c r="AE4" s="1"/>
      <c r="AF4" s="1"/>
      <c r="AG4" s="1"/>
      <c r="AH4" s="1"/>
    </row>
    <row r="5" spans="1:34" ht="12.75">
      <c r="A5" s="9" t="s">
        <v>107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3" t="s">
        <v>25</v>
      </c>
      <c r="AA5" s="105" t="s">
        <v>70</v>
      </c>
      <c r="AB5" s="106" t="s">
        <v>11</v>
      </c>
      <c r="AC5" s="106" t="s">
        <v>16</v>
      </c>
      <c r="AD5" s="105" t="s">
        <v>17</v>
      </c>
      <c r="AE5" s="1"/>
      <c r="AF5" s="1"/>
      <c r="AG5" s="1"/>
      <c r="AH5" s="1"/>
    </row>
    <row r="6" spans="1:34" ht="12.75">
      <c r="A6" s="9" t="s">
        <v>108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9" t="s">
        <v>109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2.75">
      <c r="A9" s="107" t="s">
        <v>72</v>
      </c>
      <c r="B9" s="107" t="s">
        <v>73</v>
      </c>
      <c r="C9" s="107" t="s">
        <v>74</v>
      </c>
      <c r="D9" s="107" t="s">
        <v>75</v>
      </c>
      <c r="E9" s="107" t="s">
        <v>76</v>
      </c>
      <c r="F9" s="107" t="s">
        <v>77</v>
      </c>
      <c r="G9" s="107" t="s">
        <v>78</v>
      </c>
      <c r="H9" s="107" t="s">
        <v>30</v>
      </c>
      <c r="I9" s="107" t="s">
        <v>63</v>
      </c>
      <c r="J9" s="107" t="s">
        <v>64</v>
      </c>
      <c r="K9" s="108" t="s">
        <v>65</v>
      </c>
      <c r="L9" s="109"/>
      <c r="M9" s="110" t="s">
        <v>66</v>
      </c>
      <c r="N9" s="109"/>
      <c r="O9" s="107" t="s">
        <v>1</v>
      </c>
      <c r="P9" s="112" t="s">
        <v>79</v>
      </c>
      <c r="Q9" s="111" t="s">
        <v>76</v>
      </c>
      <c r="R9" s="111" t="s">
        <v>76</v>
      </c>
      <c r="S9" s="112" t="s">
        <v>76</v>
      </c>
      <c r="T9" s="80" t="s">
        <v>80</v>
      </c>
      <c r="U9" s="80" t="s">
        <v>81</v>
      </c>
      <c r="V9" s="80" t="s">
        <v>82</v>
      </c>
      <c r="W9" s="81" t="s">
        <v>68</v>
      </c>
      <c r="X9" s="81" t="s">
        <v>83</v>
      </c>
      <c r="Y9" s="81" t="s">
        <v>84</v>
      </c>
      <c r="Z9" s="94" t="s">
        <v>85</v>
      </c>
      <c r="AA9" s="94" t="s">
        <v>86</v>
      </c>
      <c r="AB9" s="1" t="s">
        <v>82</v>
      </c>
      <c r="AC9" s="1"/>
      <c r="AD9" s="1"/>
      <c r="AE9" s="1"/>
      <c r="AF9" s="1"/>
      <c r="AG9" s="1"/>
      <c r="AH9" s="1"/>
    </row>
    <row r="10" spans="1:34" ht="12.75">
      <c r="A10" s="113" t="s">
        <v>87</v>
      </c>
      <c r="B10" s="113" t="s">
        <v>88</v>
      </c>
      <c r="C10" s="114"/>
      <c r="D10" s="113" t="s">
        <v>89</v>
      </c>
      <c r="E10" s="113" t="s">
        <v>90</v>
      </c>
      <c r="F10" s="113" t="s">
        <v>91</v>
      </c>
      <c r="G10" s="113" t="s">
        <v>92</v>
      </c>
      <c r="H10" s="113"/>
      <c r="I10" s="113" t="s">
        <v>67</v>
      </c>
      <c r="J10" s="113"/>
      <c r="K10" s="113" t="s">
        <v>78</v>
      </c>
      <c r="L10" s="113" t="s">
        <v>64</v>
      </c>
      <c r="M10" s="115" t="s">
        <v>78</v>
      </c>
      <c r="N10" s="113" t="s">
        <v>64</v>
      </c>
      <c r="O10" s="113" t="s">
        <v>93</v>
      </c>
      <c r="P10" s="117"/>
      <c r="Q10" s="116" t="s">
        <v>94</v>
      </c>
      <c r="R10" s="116" t="s">
        <v>95</v>
      </c>
      <c r="S10" s="117" t="s">
        <v>96</v>
      </c>
      <c r="T10" s="80" t="s">
        <v>97</v>
      </c>
      <c r="U10" s="80" t="s">
        <v>98</v>
      </c>
      <c r="V10" s="80" t="s">
        <v>99</v>
      </c>
      <c r="W10" s="5"/>
      <c r="X10" s="1"/>
      <c r="Y10" s="1"/>
      <c r="Z10" s="94" t="s">
        <v>100</v>
      </c>
      <c r="AA10" s="94" t="s">
        <v>87</v>
      </c>
      <c r="AB10" s="1" t="s">
        <v>110</v>
      </c>
      <c r="AC10" s="1"/>
      <c r="AD10" s="1"/>
      <c r="AE10" s="1"/>
      <c r="AF10" s="1"/>
      <c r="AG10" s="1"/>
      <c r="AH10" s="1"/>
    </row>
    <row r="12" ht="12.75">
      <c r="B12" s="134" t="s">
        <v>131</v>
      </c>
    </row>
    <row r="13" ht="12.75">
      <c r="B13" s="97" t="s">
        <v>132</v>
      </c>
    </row>
    <row r="14" spans="1:16" ht="25.5">
      <c r="A14" s="95" t="s">
        <v>133</v>
      </c>
      <c r="B14" s="96" t="s">
        <v>134</v>
      </c>
      <c r="C14" s="97" t="s">
        <v>135</v>
      </c>
      <c r="D14" s="124" t="s">
        <v>136</v>
      </c>
      <c r="E14" s="99">
        <v>0.12</v>
      </c>
      <c r="F14" s="98" t="s">
        <v>137</v>
      </c>
      <c r="O14" s="98">
        <v>20</v>
      </c>
      <c r="P14" s="98" t="s">
        <v>138</v>
      </c>
    </row>
    <row r="15" spans="4:24" ht="12.75">
      <c r="D15" s="135" t="s">
        <v>139</v>
      </c>
      <c r="E15" s="136"/>
      <c r="F15" s="137"/>
      <c r="G15" s="138"/>
      <c r="H15" s="138"/>
      <c r="I15" s="138"/>
      <c r="J15" s="138"/>
      <c r="K15" s="139"/>
      <c r="L15" s="139"/>
      <c r="M15" s="136"/>
      <c r="N15" s="136"/>
      <c r="O15" s="137"/>
      <c r="P15" s="137"/>
      <c r="Q15" s="136"/>
      <c r="R15" s="136"/>
      <c r="S15" s="136"/>
      <c r="T15" s="140"/>
      <c r="U15" s="140"/>
      <c r="V15" s="140"/>
      <c r="W15" s="136"/>
      <c r="X15" s="137"/>
    </row>
    <row r="16" spans="4:24" ht="12.75">
      <c r="D16" s="135" t="s">
        <v>140</v>
      </c>
      <c r="E16" s="136"/>
      <c r="F16" s="137"/>
      <c r="G16" s="138"/>
      <c r="H16" s="138"/>
      <c r="I16" s="138"/>
      <c r="J16" s="138"/>
      <c r="K16" s="139"/>
      <c r="L16" s="139"/>
      <c r="M16" s="136"/>
      <c r="N16" s="136"/>
      <c r="O16" s="137"/>
      <c r="P16" s="137"/>
      <c r="Q16" s="136"/>
      <c r="R16" s="136"/>
      <c r="S16" s="136"/>
      <c r="T16" s="140"/>
      <c r="U16" s="140"/>
      <c r="V16" s="140"/>
      <c r="W16" s="136"/>
      <c r="X16" s="137"/>
    </row>
    <row r="17" spans="1:16" ht="12.75">
      <c r="A17" s="95" t="s">
        <v>133</v>
      </c>
      <c r="B17" s="96" t="s">
        <v>141</v>
      </c>
      <c r="C17" s="97" t="s">
        <v>142</v>
      </c>
      <c r="D17" s="124" t="s">
        <v>143</v>
      </c>
      <c r="E17" s="99">
        <v>0.289</v>
      </c>
      <c r="F17" s="98" t="s">
        <v>144</v>
      </c>
      <c r="O17" s="98">
        <v>20</v>
      </c>
      <c r="P17" s="98" t="s">
        <v>138</v>
      </c>
    </row>
    <row r="18" spans="4:24" ht="12.75">
      <c r="D18" s="135" t="s">
        <v>145</v>
      </c>
      <c r="E18" s="136"/>
      <c r="F18" s="137"/>
      <c r="G18" s="138"/>
      <c r="H18" s="138"/>
      <c r="I18" s="138"/>
      <c r="J18" s="138"/>
      <c r="K18" s="139"/>
      <c r="L18" s="139"/>
      <c r="M18" s="136"/>
      <c r="N18" s="136"/>
      <c r="O18" s="137"/>
      <c r="P18" s="137"/>
      <c r="Q18" s="136"/>
      <c r="R18" s="136"/>
      <c r="S18" s="136"/>
      <c r="T18" s="140"/>
      <c r="U18" s="140"/>
      <c r="V18" s="140"/>
      <c r="W18" s="136"/>
      <c r="X18" s="137"/>
    </row>
    <row r="19" spans="1:16" ht="12.75">
      <c r="A19" s="95" t="s">
        <v>133</v>
      </c>
      <c r="B19" s="96" t="s">
        <v>141</v>
      </c>
      <c r="C19" s="97" t="s">
        <v>146</v>
      </c>
      <c r="D19" s="124" t="s">
        <v>147</v>
      </c>
      <c r="E19" s="99">
        <v>0.289</v>
      </c>
      <c r="F19" s="98" t="s">
        <v>144</v>
      </c>
      <c r="O19" s="98">
        <v>20</v>
      </c>
      <c r="P19" s="98" t="s">
        <v>138</v>
      </c>
    </row>
    <row r="20" spans="4:24" ht="12.75">
      <c r="D20" s="135" t="s">
        <v>145</v>
      </c>
      <c r="E20" s="136"/>
      <c r="F20" s="137"/>
      <c r="G20" s="138"/>
      <c r="H20" s="138"/>
      <c r="I20" s="138"/>
      <c r="J20" s="138"/>
      <c r="K20" s="139"/>
      <c r="L20" s="139"/>
      <c r="M20" s="136"/>
      <c r="N20" s="136"/>
      <c r="O20" s="137"/>
      <c r="P20" s="137"/>
      <c r="Q20" s="136"/>
      <c r="R20" s="136"/>
      <c r="S20" s="136"/>
      <c r="T20" s="140"/>
      <c r="U20" s="140"/>
      <c r="V20" s="140"/>
      <c r="W20" s="136"/>
      <c r="X20" s="137"/>
    </row>
    <row r="21" spans="1:16" ht="12.75">
      <c r="A21" s="95" t="s">
        <v>133</v>
      </c>
      <c r="B21" s="96" t="s">
        <v>134</v>
      </c>
      <c r="C21" s="97" t="s">
        <v>148</v>
      </c>
      <c r="D21" s="124" t="s">
        <v>149</v>
      </c>
      <c r="E21" s="99">
        <v>0.305</v>
      </c>
      <c r="F21" s="98" t="s">
        <v>137</v>
      </c>
      <c r="O21" s="98">
        <v>20</v>
      </c>
      <c r="P21" s="98" t="s">
        <v>138</v>
      </c>
    </row>
    <row r="22" spans="4:24" ht="12.75">
      <c r="D22" s="135" t="s">
        <v>150</v>
      </c>
      <c r="E22" s="136"/>
      <c r="F22" s="137"/>
      <c r="G22" s="138"/>
      <c r="H22" s="138"/>
      <c r="I22" s="138"/>
      <c r="J22" s="138"/>
      <c r="K22" s="139"/>
      <c r="L22" s="139"/>
      <c r="M22" s="136"/>
      <c r="N22" s="136"/>
      <c r="O22" s="137"/>
      <c r="P22" s="137"/>
      <c r="Q22" s="136"/>
      <c r="R22" s="136"/>
      <c r="S22" s="136"/>
      <c r="T22" s="140"/>
      <c r="U22" s="140"/>
      <c r="V22" s="140"/>
      <c r="W22" s="136"/>
      <c r="X22" s="137"/>
    </row>
    <row r="23" spans="4:24" ht="12.75">
      <c r="D23" s="135" t="s">
        <v>151</v>
      </c>
      <c r="E23" s="136"/>
      <c r="F23" s="137"/>
      <c r="G23" s="138"/>
      <c r="H23" s="138"/>
      <c r="I23" s="138"/>
      <c r="J23" s="138"/>
      <c r="K23" s="139"/>
      <c r="L23" s="139"/>
      <c r="M23" s="136"/>
      <c r="N23" s="136"/>
      <c r="O23" s="137"/>
      <c r="P23" s="137"/>
      <c r="Q23" s="136"/>
      <c r="R23" s="136"/>
      <c r="S23" s="136"/>
      <c r="T23" s="140"/>
      <c r="U23" s="140"/>
      <c r="V23" s="140"/>
      <c r="W23" s="136"/>
      <c r="X23" s="137"/>
    </row>
    <row r="24" spans="4:24" ht="12.75">
      <c r="D24" s="135" t="s">
        <v>152</v>
      </c>
      <c r="E24" s="136"/>
      <c r="F24" s="137"/>
      <c r="G24" s="138"/>
      <c r="H24" s="138"/>
      <c r="I24" s="138"/>
      <c r="J24" s="138"/>
      <c r="K24" s="139"/>
      <c r="L24" s="139"/>
      <c r="M24" s="136"/>
      <c r="N24" s="136"/>
      <c r="O24" s="137"/>
      <c r="P24" s="137"/>
      <c r="Q24" s="136"/>
      <c r="R24" s="136"/>
      <c r="S24" s="136"/>
      <c r="T24" s="140"/>
      <c r="U24" s="140"/>
      <c r="V24" s="140"/>
      <c r="W24" s="136"/>
      <c r="X24" s="137"/>
    </row>
    <row r="25" spans="1:16" ht="12.75">
      <c r="A25" s="95" t="s">
        <v>133</v>
      </c>
      <c r="B25" s="96" t="s">
        <v>134</v>
      </c>
      <c r="C25" s="97" t="s">
        <v>153</v>
      </c>
      <c r="D25" s="124" t="s">
        <v>154</v>
      </c>
      <c r="E25" s="99">
        <v>0.599</v>
      </c>
      <c r="F25" s="98" t="s">
        <v>144</v>
      </c>
      <c r="O25" s="98">
        <v>20</v>
      </c>
      <c r="P25" s="98" t="s">
        <v>138</v>
      </c>
    </row>
    <row r="26" spans="1:16" ht="12.75">
      <c r="A26" s="95" t="s">
        <v>133</v>
      </c>
      <c r="B26" s="96" t="s">
        <v>134</v>
      </c>
      <c r="C26" s="97" t="s">
        <v>155</v>
      </c>
      <c r="D26" s="124" t="s">
        <v>156</v>
      </c>
      <c r="E26" s="99">
        <v>2.995</v>
      </c>
      <c r="F26" s="98" t="s">
        <v>144</v>
      </c>
      <c r="O26" s="98">
        <v>20</v>
      </c>
      <c r="P26" s="98" t="s">
        <v>138</v>
      </c>
    </row>
    <row r="27" spans="4:24" ht="12.75">
      <c r="D27" s="135" t="s">
        <v>157</v>
      </c>
      <c r="E27" s="136"/>
      <c r="F27" s="137"/>
      <c r="G27" s="138"/>
      <c r="H27" s="138"/>
      <c r="I27" s="138"/>
      <c r="J27" s="138"/>
      <c r="K27" s="139"/>
      <c r="L27" s="139"/>
      <c r="M27" s="136"/>
      <c r="N27" s="136"/>
      <c r="O27" s="137"/>
      <c r="P27" s="137"/>
      <c r="Q27" s="136"/>
      <c r="R27" s="136"/>
      <c r="S27" s="136"/>
      <c r="T27" s="140"/>
      <c r="U27" s="140"/>
      <c r="V27" s="140"/>
      <c r="W27" s="136"/>
      <c r="X27" s="137"/>
    </row>
    <row r="28" spans="1:16" ht="12.75">
      <c r="A28" s="95" t="s">
        <v>133</v>
      </c>
      <c r="B28" s="96" t="s">
        <v>158</v>
      </c>
      <c r="C28" s="97" t="s">
        <v>159</v>
      </c>
      <c r="D28" s="124" t="s">
        <v>160</v>
      </c>
      <c r="E28" s="99">
        <v>0.599</v>
      </c>
      <c r="F28" s="98" t="s">
        <v>144</v>
      </c>
      <c r="O28" s="98">
        <v>20</v>
      </c>
      <c r="P28" s="98" t="s">
        <v>138</v>
      </c>
    </row>
    <row r="29" spans="1:16" ht="12.75">
      <c r="A29" s="95" t="s">
        <v>133</v>
      </c>
      <c r="B29" s="96" t="s">
        <v>158</v>
      </c>
      <c r="C29" s="97" t="s">
        <v>161</v>
      </c>
      <c r="D29" s="124" t="s">
        <v>162</v>
      </c>
      <c r="E29" s="99">
        <v>2.396</v>
      </c>
      <c r="F29" s="98" t="s">
        <v>144</v>
      </c>
      <c r="O29" s="98">
        <v>20</v>
      </c>
      <c r="P29" s="98" t="s">
        <v>138</v>
      </c>
    </row>
    <row r="30" spans="4:24" ht="12.75">
      <c r="D30" s="135" t="s">
        <v>163</v>
      </c>
      <c r="E30" s="136"/>
      <c r="F30" s="137"/>
      <c r="G30" s="138"/>
      <c r="H30" s="138"/>
      <c r="I30" s="138"/>
      <c r="J30" s="138"/>
      <c r="K30" s="139"/>
      <c r="L30" s="139"/>
      <c r="M30" s="136"/>
      <c r="N30" s="136"/>
      <c r="O30" s="137"/>
      <c r="P30" s="137"/>
      <c r="Q30" s="136"/>
      <c r="R30" s="136"/>
      <c r="S30" s="136"/>
      <c r="T30" s="140"/>
      <c r="U30" s="140"/>
      <c r="V30" s="140"/>
      <c r="W30" s="136"/>
      <c r="X30" s="137"/>
    </row>
    <row r="31" spans="1:16" ht="12.75">
      <c r="A31" s="95" t="s">
        <v>133</v>
      </c>
      <c r="B31" s="96" t="s">
        <v>134</v>
      </c>
      <c r="C31" s="97" t="s">
        <v>164</v>
      </c>
      <c r="D31" s="124" t="s">
        <v>165</v>
      </c>
      <c r="E31" s="99">
        <v>0.599</v>
      </c>
      <c r="F31" s="98" t="s">
        <v>144</v>
      </c>
      <c r="O31" s="98">
        <v>20</v>
      </c>
      <c r="P31" s="98" t="s">
        <v>138</v>
      </c>
    </row>
    <row r="32" spans="4:24" ht="12.75">
      <c r="D32" s="135" t="s">
        <v>166</v>
      </c>
      <c r="E32" s="136"/>
      <c r="F32" s="137"/>
      <c r="G32" s="138"/>
      <c r="H32" s="138"/>
      <c r="I32" s="138"/>
      <c r="J32" s="138"/>
      <c r="K32" s="139"/>
      <c r="L32" s="139"/>
      <c r="M32" s="136"/>
      <c r="N32" s="136"/>
      <c r="O32" s="137"/>
      <c r="P32" s="137"/>
      <c r="Q32" s="136"/>
      <c r="R32" s="136"/>
      <c r="S32" s="136"/>
      <c r="T32" s="140"/>
      <c r="U32" s="140"/>
      <c r="V32" s="140"/>
      <c r="W32" s="136"/>
      <c r="X32" s="137"/>
    </row>
    <row r="33" spans="1:16" ht="12.75">
      <c r="A33" s="95" t="s">
        <v>133</v>
      </c>
      <c r="B33" s="96" t="s">
        <v>134</v>
      </c>
      <c r="C33" s="97" t="s">
        <v>167</v>
      </c>
      <c r="D33" s="124" t="s">
        <v>168</v>
      </c>
      <c r="E33" s="99">
        <v>4.792</v>
      </c>
      <c r="F33" s="98" t="s">
        <v>144</v>
      </c>
      <c r="O33" s="98">
        <v>20</v>
      </c>
      <c r="P33" s="98" t="s">
        <v>138</v>
      </c>
    </row>
    <row r="34" spans="4:24" ht="12.75">
      <c r="D34" s="135" t="s">
        <v>169</v>
      </c>
      <c r="E34" s="136"/>
      <c r="F34" s="137"/>
      <c r="G34" s="138"/>
      <c r="H34" s="138"/>
      <c r="I34" s="138"/>
      <c r="J34" s="138"/>
      <c r="K34" s="139"/>
      <c r="L34" s="139"/>
      <c r="M34" s="136"/>
      <c r="N34" s="136"/>
      <c r="O34" s="137"/>
      <c r="P34" s="137"/>
      <c r="Q34" s="136"/>
      <c r="R34" s="136"/>
      <c r="S34" s="136"/>
      <c r="T34" s="140"/>
      <c r="U34" s="140"/>
      <c r="V34" s="140"/>
      <c r="W34" s="136"/>
      <c r="X34" s="137"/>
    </row>
    <row r="35" spans="4:24" ht="12.75">
      <c r="D35" s="135" t="s">
        <v>170</v>
      </c>
      <c r="E35" s="136"/>
      <c r="F35" s="137"/>
      <c r="G35" s="138"/>
      <c r="H35" s="138"/>
      <c r="I35" s="138"/>
      <c r="J35" s="138"/>
      <c r="K35" s="139"/>
      <c r="L35" s="139"/>
      <c r="M35" s="136"/>
      <c r="N35" s="136"/>
      <c r="O35" s="137"/>
      <c r="P35" s="137"/>
      <c r="Q35" s="136"/>
      <c r="R35" s="136"/>
      <c r="S35" s="136"/>
      <c r="T35" s="140"/>
      <c r="U35" s="140"/>
      <c r="V35" s="140"/>
      <c r="W35" s="136"/>
      <c r="X35" s="137"/>
    </row>
    <row r="36" spans="1:16" ht="12.75">
      <c r="A36" s="95" t="s">
        <v>133</v>
      </c>
      <c r="B36" s="96" t="s">
        <v>171</v>
      </c>
      <c r="C36" s="97" t="s">
        <v>172</v>
      </c>
      <c r="D36" s="124" t="s">
        <v>173</v>
      </c>
      <c r="E36" s="99">
        <v>0.599</v>
      </c>
      <c r="F36" s="98" t="s">
        <v>144</v>
      </c>
      <c r="O36" s="98">
        <v>20</v>
      </c>
      <c r="P36" s="98" t="s">
        <v>138</v>
      </c>
    </row>
    <row r="37" spans="4:24" ht="12.75">
      <c r="D37" s="135" t="s">
        <v>166</v>
      </c>
      <c r="E37" s="136"/>
      <c r="F37" s="137"/>
      <c r="G37" s="138"/>
      <c r="H37" s="138"/>
      <c r="I37" s="138"/>
      <c r="J37" s="138"/>
      <c r="K37" s="139"/>
      <c r="L37" s="139"/>
      <c r="M37" s="136"/>
      <c r="N37" s="136"/>
      <c r="O37" s="137"/>
      <c r="P37" s="137"/>
      <c r="Q37" s="136"/>
      <c r="R37" s="136"/>
      <c r="S37" s="136"/>
      <c r="T37" s="140"/>
      <c r="U37" s="140"/>
      <c r="V37" s="140"/>
      <c r="W37" s="136"/>
      <c r="X37" s="137"/>
    </row>
    <row r="38" spans="1:16" ht="25.5">
      <c r="A38" s="95" t="s">
        <v>133</v>
      </c>
      <c r="B38" s="96" t="s">
        <v>134</v>
      </c>
      <c r="C38" s="97" t="s">
        <v>174</v>
      </c>
      <c r="D38" s="124" t="s">
        <v>175</v>
      </c>
      <c r="E38" s="99">
        <v>0.599</v>
      </c>
      <c r="F38" s="98" t="s">
        <v>144</v>
      </c>
      <c r="O38" s="98">
        <v>20</v>
      </c>
      <c r="P38" s="98" t="s">
        <v>138</v>
      </c>
    </row>
    <row r="39" spans="4:24" ht="12.75">
      <c r="D39" s="135" t="s">
        <v>166</v>
      </c>
      <c r="E39" s="136"/>
      <c r="F39" s="137"/>
      <c r="G39" s="138"/>
      <c r="H39" s="138"/>
      <c r="I39" s="138"/>
      <c r="J39" s="138"/>
      <c r="K39" s="139"/>
      <c r="L39" s="139"/>
      <c r="M39" s="136"/>
      <c r="N39" s="136"/>
      <c r="O39" s="137"/>
      <c r="P39" s="137"/>
      <c r="Q39" s="136"/>
      <c r="R39" s="136"/>
      <c r="S39" s="136"/>
      <c r="T39" s="140"/>
      <c r="U39" s="140"/>
      <c r="V39" s="140"/>
      <c r="W39" s="136"/>
      <c r="X39" s="137"/>
    </row>
    <row r="40" spans="4:24" ht="12.75">
      <c r="D40" s="141" t="s">
        <v>176</v>
      </c>
      <c r="E40" s="142"/>
      <c r="F40" s="143"/>
      <c r="G40" s="144"/>
      <c r="H40" s="144"/>
      <c r="I40" s="144"/>
      <c r="J40" s="144"/>
      <c r="K40" s="145"/>
      <c r="L40" s="145"/>
      <c r="M40" s="142"/>
      <c r="N40" s="142"/>
      <c r="O40" s="143"/>
      <c r="P40" s="143"/>
      <c r="Q40" s="142"/>
      <c r="R40" s="142"/>
      <c r="S40" s="142"/>
      <c r="T40" s="146"/>
      <c r="U40" s="146"/>
      <c r="V40" s="146"/>
      <c r="W40" s="142"/>
      <c r="X40" s="143"/>
    </row>
    <row r="41" spans="4:24" ht="12.75">
      <c r="D41" s="141" t="s">
        <v>177</v>
      </c>
      <c r="E41" s="142"/>
      <c r="F41" s="143"/>
      <c r="G41" s="144"/>
      <c r="H41" s="144"/>
      <c r="I41" s="144"/>
      <c r="J41" s="144"/>
      <c r="K41" s="145"/>
      <c r="L41" s="145"/>
      <c r="M41" s="142"/>
      <c r="N41" s="142"/>
      <c r="O41" s="143"/>
      <c r="P41" s="143"/>
      <c r="Q41" s="142"/>
      <c r="R41" s="142"/>
      <c r="S41" s="142"/>
      <c r="T41" s="146"/>
      <c r="U41" s="146"/>
      <c r="V41" s="146"/>
      <c r="W41" s="142"/>
      <c r="X41" s="143"/>
    </row>
    <row r="42" spans="4:24" ht="12.75">
      <c r="D42" s="141" t="s">
        <v>178</v>
      </c>
      <c r="E42" s="142"/>
      <c r="F42" s="143"/>
      <c r="G42" s="144"/>
      <c r="H42" s="144"/>
      <c r="I42" s="144"/>
      <c r="J42" s="144"/>
      <c r="K42" s="145"/>
      <c r="L42" s="145"/>
      <c r="M42" s="142"/>
      <c r="N42" s="142"/>
      <c r="O42" s="143"/>
      <c r="P42" s="143"/>
      <c r="Q42" s="142"/>
      <c r="R42" s="142"/>
      <c r="S42" s="142"/>
      <c r="T42" s="146"/>
      <c r="U42" s="146"/>
      <c r="V42" s="146"/>
      <c r="W42" s="142"/>
      <c r="X42" s="143"/>
    </row>
    <row r="43" spans="4:24" ht="25.5">
      <c r="D43" s="141" t="s">
        <v>179</v>
      </c>
      <c r="E43" s="142"/>
      <c r="F43" s="143"/>
      <c r="G43" s="144"/>
      <c r="H43" s="144"/>
      <c r="I43" s="144"/>
      <c r="J43" s="144"/>
      <c r="K43" s="145"/>
      <c r="L43" s="145"/>
      <c r="M43" s="142"/>
      <c r="N43" s="142"/>
      <c r="O43" s="143"/>
      <c r="P43" s="143"/>
      <c r="Q43" s="142"/>
      <c r="R43" s="142"/>
      <c r="S43" s="142"/>
      <c r="T43" s="146"/>
      <c r="U43" s="146"/>
      <c r="V43" s="146"/>
      <c r="W43" s="142"/>
      <c r="X43" s="143"/>
    </row>
    <row r="44" spans="4:24" ht="12.75">
      <c r="D44" s="141" t="s">
        <v>180</v>
      </c>
      <c r="E44" s="142"/>
      <c r="F44" s="143"/>
      <c r="G44" s="144"/>
      <c r="H44" s="144"/>
      <c r="I44" s="144"/>
      <c r="J44" s="144"/>
      <c r="K44" s="145"/>
      <c r="L44" s="145"/>
      <c r="M44" s="142"/>
      <c r="N44" s="142"/>
      <c r="O44" s="143"/>
      <c r="P44" s="143"/>
      <c r="Q44" s="142"/>
      <c r="R44" s="142"/>
      <c r="S44" s="142"/>
      <c r="T44" s="146"/>
      <c r="U44" s="146"/>
      <c r="V44" s="146"/>
      <c r="W44" s="142"/>
      <c r="X44" s="143"/>
    </row>
    <row r="45" spans="4:24" ht="12.75">
      <c r="D45" s="141" t="s">
        <v>181</v>
      </c>
      <c r="E45" s="142"/>
      <c r="F45" s="143"/>
      <c r="G45" s="144"/>
      <c r="H45" s="144"/>
      <c r="I45" s="144"/>
      <c r="J45" s="144"/>
      <c r="K45" s="145"/>
      <c r="L45" s="145"/>
      <c r="M45" s="142"/>
      <c r="N45" s="142"/>
      <c r="O45" s="143"/>
      <c r="P45" s="143"/>
      <c r="Q45" s="142"/>
      <c r="R45" s="142"/>
      <c r="S45" s="142"/>
      <c r="T45" s="146"/>
      <c r="U45" s="146"/>
      <c r="V45" s="146"/>
      <c r="W45" s="142"/>
      <c r="X45" s="143"/>
    </row>
    <row r="46" spans="1:16" ht="25.5">
      <c r="A46" s="95" t="s">
        <v>133</v>
      </c>
      <c r="B46" s="96" t="s">
        <v>182</v>
      </c>
      <c r="C46" s="97" t="s">
        <v>183</v>
      </c>
      <c r="D46" s="124" t="s">
        <v>184</v>
      </c>
      <c r="E46" s="99">
        <v>0.124</v>
      </c>
      <c r="F46" s="98" t="s">
        <v>144</v>
      </c>
      <c r="O46" s="98">
        <v>20</v>
      </c>
      <c r="P46" s="98" t="s">
        <v>138</v>
      </c>
    </row>
    <row r="47" spans="4:24" ht="12.75">
      <c r="D47" s="135" t="s">
        <v>185</v>
      </c>
      <c r="E47" s="136"/>
      <c r="F47" s="137"/>
      <c r="G47" s="138"/>
      <c r="H47" s="138"/>
      <c r="I47" s="138"/>
      <c r="J47" s="138"/>
      <c r="K47" s="139"/>
      <c r="L47" s="139"/>
      <c r="M47" s="136"/>
      <c r="N47" s="136"/>
      <c r="O47" s="137"/>
      <c r="P47" s="137"/>
      <c r="Q47" s="136"/>
      <c r="R47" s="136"/>
      <c r="S47" s="136"/>
      <c r="T47" s="140"/>
      <c r="U47" s="140"/>
      <c r="V47" s="140"/>
      <c r="W47" s="136"/>
      <c r="X47" s="137"/>
    </row>
    <row r="48" spans="4:24" ht="12.75">
      <c r="D48" s="135" t="s">
        <v>186</v>
      </c>
      <c r="E48" s="136"/>
      <c r="F48" s="137"/>
      <c r="G48" s="138"/>
      <c r="H48" s="138"/>
      <c r="I48" s="138"/>
      <c r="J48" s="138"/>
      <c r="K48" s="139"/>
      <c r="L48" s="139"/>
      <c r="M48" s="136"/>
      <c r="N48" s="136"/>
      <c r="O48" s="137"/>
      <c r="P48" s="137"/>
      <c r="Q48" s="136"/>
      <c r="R48" s="136"/>
      <c r="S48" s="136"/>
      <c r="T48" s="140"/>
      <c r="U48" s="140"/>
      <c r="V48" s="140"/>
      <c r="W48" s="136"/>
      <c r="X48" s="137"/>
    </row>
    <row r="49" spans="1:16" ht="12.75">
      <c r="A49" s="95" t="s">
        <v>133</v>
      </c>
      <c r="B49" s="96" t="s">
        <v>182</v>
      </c>
      <c r="C49" s="97" t="s">
        <v>187</v>
      </c>
      <c r="D49" s="124" t="s">
        <v>188</v>
      </c>
      <c r="E49" s="99">
        <v>0.124</v>
      </c>
      <c r="F49" s="98" t="s">
        <v>144</v>
      </c>
      <c r="O49" s="98">
        <v>20</v>
      </c>
      <c r="P49" s="98" t="s">
        <v>138</v>
      </c>
    </row>
    <row r="50" spans="4:24" ht="12.75">
      <c r="D50" s="135" t="s">
        <v>189</v>
      </c>
      <c r="E50" s="136"/>
      <c r="F50" s="137"/>
      <c r="G50" s="138"/>
      <c r="H50" s="138"/>
      <c r="I50" s="138"/>
      <c r="J50" s="138"/>
      <c r="K50" s="139"/>
      <c r="L50" s="139"/>
      <c r="M50" s="136"/>
      <c r="N50" s="136"/>
      <c r="O50" s="137"/>
      <c r="P50" s="137"/>
      <c r="Q50" s="136"/>
      <c r="R50" s="136"/>
      <c r="S50" s="136"/>
      <c r="T50" s="140"/>
      <c r="U50" s="140"/>
      <c r="V50" s="140"/>
      <c r="W50" s="136"/>
      <c r="X50" s="137"/>
    </row>
    <row r="51" spans="4:24" ht="12.75">
      <c r="D51" s="135" t="s">
        <v>190</v>
      </c>
      <c r="E51" s="136"/>
      <c r="F51" s="137"/>
      <c r="G51" s="138"/>
      <c r="H51" s="138"/>
      <c r="I51" s="138"/>
      <c r="J51" s="138"/>
      <c r="K51" s="139"/>
      <c r="L51" s="139"/>
      <c r="M51" s="136"/>
      <c r="N51" s="136"/>
      <c r="O51" s="137"/>
      <c r="P51" s="137"/>
      <c r="Q51" s="136"/>
      <c r="R51" s="136"/>
      <c r="S51" s="136"/>
      <c r="T51" s="140"/>
      <c r="U51" s="140"/>
      <c r="V51" s="140"/>
      <c r="W51" s="136"/>
      <c r="X51" s="137"/>
    </row>
    <row r="52" spans="4:14" ht="12.75">
      <c r="D52" s="147" t="s">
        <v>191</v>
      </c>
      <c r="E52" s="148">
        <f>J52</f>
        <v>0</v>
      </c>
      <c r="H52" s="148">
        <f>SUM(H12:H51)</f>
        <v>0</v>
      </c>
      <c r="I52" s="148">
        <f>SUM(I12:I51)</f>
        <v>0</v>
      </c>
      <c r="J52" s="148">
        <f>SUM(J12:J51)</f>
        <v>0</v>
      </c>
      <c r="L52" s="149">
        <f>SUM(L12:L51)</f>
        <v>0</v>
      </c>
      <c r="N52" s="150">
        <f>SUM(N12:N51)</f>
        <v>0</v>
      </c>
    </row>
    <row r="54" spans="4:14" ht="12.75">
      <c r="D54" s="147" t="s">
        <v>192</v>
      </c>
      <c r="E54" s="150">
        <f>J54</f>
        <v>0</v>
      </c>
      <c r="H54" s="148">
        <f>+H52</f>
        <v>0</v>
      </c>
      <c r="I54" s="148">
        <f>+I52</f>
        <v>0</v>
      </c>
      <c r="J54" s="148">
        <f>+J52</f>
        <v>0</v>
      </c>
      <c r="L54" s="149">
        <f>+L52</f>
        <v>0</v>
      </c>
      <c r="N54" s="150">
        <f>+N52</f>
        <v>0</v>
      </c>
    </row>
    <row r="56" ht="12.75">
      <c r="B56" s="134" t="s">
        <v>193</v>
      </c>
    </row>
    <row r="57" ht="12.75">
      <c r="B57" s="97" t="s">
        <v>194</v>
      </c>
    </row>
    <row r="58" spans="1:16" ht="12.75">
      <c r="A58" s="95" t="s">
        <v>133</v>
      </c>
      <c r="B58" s="96" t="s">
        <v>195</v>
      </c>
      <c r="C58" s="97" t="s">
        <v>196</v>
      </c>
      <c r="D58" s="124" t="s">
        <v>197</v>
      </c>
      <c r="E58" s="99">
        <v>7.56</v>
      </c>
      <c r="F58" s="98" t="s">
        <v>198</v>
      </c>
      <c r="O58" s="98">
        <v>20</v>
      </c>
      <c r="P58" s="98" t="s">
        <v>138</v>
      </c>
    </row>
    <row r="59" spans="4:24" ht="12.75">
      <c r="D59" s="135" t="s">
        <v>199</v>
      </c>
      <c r="E59" s="136"/>
      <c r="F59" s="137"/>
      <c r="G59" s="138"/>
      <c r="H59" s="138"/>
      <c r="I59" s="138"/>
      <c r="J59" s="138"/>
      <c r="K59" s="139"/>
      <c r="L59" s="139"/>
      <c r="M59" s="136"/>
      <c r="N59" s="136"/>
      <c r="O59" s="137"/>
      <c r="P59" s="137"/>
      <c r="Q59" s="136"/>
      <c r="R59" s="136"/>
      <c r="S59" s="136"/>
      <c r="T59" s="140"/>
      <c r="U59" s="140"/>
      <c r="V59" s="140"/>
      <c r="W59" s="136"/>
      <c r="X59" s="137"/>
    </row>
    <row r="60" spans="1:16" ht="12.75">
      <c r="A60" s="95" t="s">
        <v>133</v>
      </c>
      <c r="B60" s="96" t="s">
        <v>195</v>
      </c>
      <c r="C60" s="97" t="s">
        <v>200</v>
      </c>
      <c r="D60" s="124" t="s">
        <v>201</v>
      </c>
      <c r="E60" s="99">
        <v>8.208</v>
      </c>
      <c r="F60" s="98" t="s">
        <v>198</v>
      </c>
      <c r="O60" s="98">
        <v>20</v>
      </c>
      <c r="P60" s="98" t="s">
        <v>138</v>
      </c>
    </row>
    <row r="61" spans="4:24" ht="12.75">
      <c r="D61" s="135" t="s">
        <v>202</v>
      </c>
      <c r="E61" s="136"/>
      <c r="F61" s="137"/>
      <c r="G61" s="138"/>
      <c r="H61" s="138"/>
      <c r="I61" s="138"/>
      <c r="J61" s="138"/>
      <c r="K61" s="139"/>
      <c r="L61" s="139"/>
      <c r="M61" s="136"/>
      <c r="N61" s="136"/>
      <c r="O61" s="137"/>
      <c r="P61" s="137"/>
      <c r="Q61" s="136"/>
      <c r="R61" s="136"/>
      <c r="S61" s="136"/>
      <c r="T61" s="140"/>
      <c r="U61" s="140"/>
      <c r="V61" s="140"/>
      <c r="W61" s="136"/>
      <c r="X61" s="137"/>
    </row>
    <row r="62" spans="1:16" ht="12.75">
      <c r="A62" s="95" t="s">
        <v>133</v>
      </c>
      <c r="B62" s="96" t="s">
        <v>195</v>
      </c>
      <c r="C62" s="97" t="s">
        <v>203</v>
      </c>
      <c r="D62" s="124" t="s">
        <v>204</v>
      </c>
      <c r="E62" s="99">
        <v>19</v>
      </c>
      <c r="F62" s="98" t="s">
        <v>205</v>
      </c>
      <c r="O62" s="98">
        <v>20</v>
      </c>
      <c r="P62" s="98" t="s">
        <v>138</v>
      </c>
    </row>
    <row r="63" spans="1:16" ht="12.75">
      <c r="A63" s="95" t="s">
        <v>133</v>
      </c>
      <c r="B63" s="96" t="s">
        <v>206</v>
      </c>
      <c r="C63" s="97" t="s">
        <v>207</v>
      </c>
      <c r="D63" s="124" t="s">
        <v>208</v>
      </c>
      <c r="E63" s="99">
        <v>38</v>
      </c>
      <c r="F63" s="98" t="s">
        <v>205</v>
      </c>
      <c r="O63" s="98">
        <v>20</v>
      </c>
      <c r="P63" s="98" t="s">
        <v>138</v>
      </c>
    </row>
    <row r="64" spans="4:24" ht="12.75">
      <c r="D64" s="135" t="s">
        <v>209</v>
      </c>
      <c r="E64" s="136"/>
      <c r="F64" s="137"/>
      <c r="G64" s="138"/>
      <c r="H64" s="138"/>
      <c r="I64" s="138"/>
      <c r="J64" s="138"/>
      <c r="K64" s="139"/>
      <c r="L64" s="139"/>
      <c r="M64" s="136"/>
      <c r="N64" s="136"/>
      <c r="O64" s="137"/>
      <c r="P64" s="137"/>
      <c r="Q64" s="136"/>
      <c r="R64" s="136"/>
      <c r="S64" s="136"/>
      <c r="T64" s="140"/>
      <c r="U64" s="140"/>
      <c r="V64" s="140"/>
      <c r="W64" s="136"/>
      <c r="X64" s="137"/>
    </row>
    <row r="65" spans="1:16" ht="12.75">
      <c r="A65" s="95" t="s">
        <v>133</v>
      </c>
      <c r="B65" s="96" t="s">
        <v>210</v>
      </c>
      <c r="C65" s="97" t="s">
        <v>211</v>
      </c>
      <c r="D65" s="124" t="s">
        <v>212</v>
      </c>
      <c r="E65" s="99">
        <v>18</v>
      </c>
      <c r="F65" s="98" t="s">
        <v>205</v>
      </c>
      <c r="O65" s="98">
        <v>20</v>
      </c>
      <c r="P65" s="98" t="s">
        <v>138</v>
      </c>
    </row>
    <row r="66" spans="4:24" ht="12.75">
      <c r="D66" s="135" t="s">
        <v>213</v>
      </c>
      <c r="E66" s="136"/>
      <c r="F66" s="137"/>
      <c r="G66" s="138"/>
      <c r="H66" s="138"/>
      <c r="I66" s="138"/>
      <c r="J66" s="138"/>
      <c r="K66" s="139"/>
      <c r="L66" s="139"/>
      <c r="M66" s="136"/>
      <c r="N66" s="136"/>
      <c r="O66" s="137"/>
      <c r="P66" s="137"/>
      <c r="Q66" s="136"/>
      <c r="R66" s="136"/>
      <c r="S66" s="136"/>
      <c r="T66" s="140"/>
      <c r="U66" s="140"/>
      <c r="V66" s="140"/>
      <c r="W66" s="136"/>
      <c r="X66" s="137"/>
    </row>
    <row r="67" spans="1:16" ht="12.75">
      <c r="A67" s="95" t="s">
        <v>133</v>
      </c>
      <c r="B67" s="96" t="s">
        <v>210</v>
      </c>
      <c r="C67" s="97" t="s">
        <v>214</v>
      </c>
      <c r="D67" s="124" t="s">
        <v>215</v>
      </c>
      <c r="E67" s="99">
        <v>4</v>
      </c>
      <c r="F67" s="98" t="s">
        <v>205</v>
      </c>
      <c r="O67" s="98">
        <v>20</v>
      </c>
      <c r="P67" s="98" t="s">
        <v>138</v>
      </c>
    </row>
    <row r="68" spans="1:16" ht="12.75">
      <c r="A68" s="95" t="s">
        <v>133</v>
      </c>
      <c r="B68" s="96" t="s">
        <v>210</v>
      </c>
      <c r="C68" s="97" t="s">
        <v>216</v>
      </c>
      <c r="D68" s="124" t="s">
        <v>217</v>
      </c>
      <c r="E68" s="99">
        <v>4</v>
      </c>
      <c r="F68" s="98" t="s">
        <v>205</v>
      </c>
      <c r="O68" s="98">
        <v>20</v>
      </c>
      <c r="P68" s="98" t="s">
        <v>138</v>
      </c>
    </row>
    <row r="69" spans="4:24" ht="12.75">
      <c r="D69" s="135" t="s">
        <v>218</v>
      </c>
      <c r="E69" s="136"/>
      <c r="F69" s="137"/>
      <c r="G69" s="138"/>
      <c r="H69" s="138"/>
      <c r="I69" s="138"/>
      <c r="J69" s="138"/>
      <c r="K69" s="139"/>
      <c r="L69" s="139"/>
      <c r="M69" s="136"/>
      <c r="N69" s="136"/>
      <c r="O69" s="137"/>
      <c r="P69" s="137"/>
      <c r="Q69" s="136"/>
      <c r="R69" s="136"/>
      <c r="S69" s="136"/>
      <c r="T69" s="140"/>
      <c r="U69" s="140"/>
      <c r="V69" s="140"/>
      <c r="W69" s="136"/>
      <c r="X69" s="137"/>
    </row>
    <row r="70" spans="4:24" ht="12.75">
      <c r="D70" s="141" t="s">
        <v>219</v>
      </c>
      <c r="E70" s="142"/>
      <c r="F70" s="143"/>
      <c r="G70" s="144"/>
      <c r="H70" s="144"/>
      <c r="I70" s="144"/>
      <c r="J70" s="144"/>
      <c r="K70" s="145"/>
      <c r="L70" s="145"/>
      <c r="M70" s="142"/>
      <c r="N70" s="142"/>
      <c r="O70" s="143"/>
      <c r="P70" s="143"/>
      <c r="Q70" s="142"/>
      <c r="R70" s="142"/>
      <c r="S70" s="142"/>
      <c r="T70" s="146"/>
      <c r="U70" s="146"/>
      <c r="V70" s="146"/>
      <c r="W70" s="142"/>
      <c r="X70" s="143"/>
    </row>
    <row r="71" spans="1:16" ht="12.75">
      <c r="A71" s="95" t="s">
        <v>133</v>
      </c>
      <c r="B71" s="96" t="s">
        <v>195</v>
      </c>
      <c r="C71" s="97" t="s">
        <v>220</v>
      </c>
      <c r="D71" s="124" t="s">
        <v>221</v>
      </c>
      <c r="E71" s="99">
        <v>2</v>
      </c>
      <c r="F71" s="98" t="s">
        <v>222</v>
      </c>
      <c r="O71" s="98">
        <v>20</v>
      </c>
      <c r="P71" s="98" t="s">
        <v>138</v>
      </c>
    </row>
    <row r="72" spans="1:16" ht="12.75">
      <c r="A72" s="95" t="s">
        <v>133</v>
      </c>
      <c r="B72" s="96" t="s">
        <v>195</v>
      </c>
      <c r="C72" s="97" t="s">
        <v>223</v>
      </c>
      <c r="D72" s="124" t="s">
        <v>224</v>
      </c>
      <c r="E72" s="99">
        <v>0.017</v>
      </c>
      <c r="F72" s="98" t="s">
        <v>144</v>
      </c>
      <c r="O72" s="98">
        <v>20</v>
      </c>
      <c r="P72" s="98" t="s">
        <v>138</v>
      </c>
    </row>
    <row r="73" spans="4:14" ht="12.75">
      <c r="D73" s="147" t="s">
        <v>225</v>
      </c>
      <c r="E73" s="148">
        <f>J73</f>
        <v>0</v>
      </c>
      <c r="H73" s="148">
        <f>SUM(H56:H72)</f>
        <v>0</v>
      </c>
      <c r="I73" s="148">
        <f>SUM(I56:I72)</f>
        <v>0</v>
      </c>
      <c r="J73" s="148">
        <f>SUM(J56:J72)</f>
        <v>0</v>
      </c>
      <c r="L73" s="149">
        <f>SUM(L56:L72)</f>
        <v>0</v>
      </c>
      <c r="N73" s="150">
        <f>SUM(N56:N72)</f>
        <v>0</v>
      </c>
    </row>
    <row r="75" ht="12.75">
      <c r="B75" s="97" t="s">
        <v>226</v>
      </c>
    </row>
    <row r="76" spans="1:16" ht="12.75">
      <c r="A76" s="95" t="s">
        <v>133</v>
      </c>
      <c r="B76" s="96" t="s">
        <v>210</v>
      </c>
      <c r="C76" s="97" t="s">
        <v>227</v>
      </c>
      <c r="D76" s="124" t="s">
        <v>228</v>
      </c>
      <c r="E76" s="99">
        <v>6</v>
      </c>
      <c r="F76" s="98" t="s">
        <v>205</v>
      </c>
      <c r="O76" s="98">
        <v>20</v>
      </c>
      <c r="P76" s="98" t="s">
        <v>138</v>
      </c>
    </row>
    <row r="77" spans="4:24" ht="12.75">
      <c r="D77" s="135" t="s">
        <v>229</v>
      </c>
      <c r="E77" s="136"/>
      <c r="F77" s="137"/>
      <c r="G77" s="138"/>
      <c r="H77" s="138"/>
      <c r="I77" s="138"/>
      <c r="J77" s="138"/>
      <c r="K77" s="139"/>
      <c r="L77" s="139"/>
      <c r="M77" s="136"/>
      <c r="N77" s="136"/>
      <c r="O77" s="137"/>
      <c r="P77" s="137"/>
      <c r="Q77" s="136"/>
      <c r="R77" s="136"/>
      <c r="S77" s="136"/>
      <c r="T77" s="140"/>
      <c r="U77" s="140"/>
      <c r="V77" s="140"/>
      <c r="W77" s="136"/>
      <c r="X77" s="137"/>
    </row>
    <row r="78" spans="4:24" ht="12.75">
      <c r="D78" s="141" t="s">
        <v>230</v>
      </c>
      <c r="E78" s="142"/>
      <c r="F78" s="143"/>
      <c r="G78" s="144"/>
      <c r="H78" s="144"/>
      <c r="I78" s="144"/>
      <c r="J78" s="144"/>
      <c r="K78" s="145"/>
      <c r="L78" s="145"/>
      <c r="M78" s="142"/>
      <c r="N78" s="142"/>
      <c r="O78" s="143"/>
      <c r="P78" s="143"/>
      <c r="Q78" s="142"/>
      <c r="R78" s="142"/>
      <c r="S78" s="142"/>
      <c r="T78" s="146"/>
      <c r="U78" s="146"/>
      <c r="V78" s="146"/>
      <c r="W78" s="142"/>
      <c r="X78" s="143"/>
    </row>
    <row r="79" spans="1:16" ht="12.75">
      <c r="A79" s="95" t="s">
        <v>133</v>
      </c>
      <c r="B79" s="96" t="s">
        <v>210</v>
      </c>
      <c r="C79" s="97" t="s">
        <v>231</v>
      </c>
      <c r="D79" s="124" t="s">
        <v>232</v>
      </c>
      <c r="E79" s="99">
        <v>6</v>
      </c>
      <c r="F79" s="98" t="s">
        <v>205</v>
      </c>
      <c r="O79" s="98">
        <v>20</v>
      </c>
      <c r="P79" s="98" t="s">
        <v>138</v>
      </c>
    </row>
    <row r="80" spans="4:24" ht="12.75">
      <c r="D80" s="135" t="s">
        <v>229</v>
      </c>
      <c r="E80" s="136"/>
      <c r="F80" s="137"/>
      <c r="G80" s="138"/>
      <c r="H80" s="138"/>
      <c r="I80" s="138"/>
      <c r="J80" s="138"/>
      <c r="K80" s="139"/>
      <c r="L80" s="139"/>
      <c r="M80" s="136"/>
      <c r="N80" s="136"/>
      <c r="O80" s="137"/>
      <c r="P80" s="137"/>
      <c r="Q80" s="136"/>
      <c r="R80" s="136"/>
      <c r="S80" s="136"/>
      <c r="T80" s="140"/>
      <c r="U80" s="140"/>
      <c r="V80" s="140"/>
      <c r="W80" s="136"/>
      <c r="X80" s="137"/>
    </row>
    <row r="81" spans="4:24" ht="12.75">
      <c r="D81" s="141" t="s">
        <v>233</v>
      </c>
      <c r="E81" s="142"/>
      <c r="F81" s="143"/>
      <c r="G81" s="144"/>
      <c r="H81" s="144"/>
      <c r="I81" s="144"/>
      <c r="J81" s="144"/>
      <c r="K81" s="145"/>
      <c r="L81" s="145"/>
      <c r="M81" s="142"/>
      <c r="N81" s="142"/>
      <c r="O81" s="143"/>
      <c r="P81" s="143"/>
      <c r="Q81" s="142"/>
      <c r="R81" s="142"/>
      <c r="S81" s="142"/>
      <c r="T81" s="146"/>
      <c r="U81" s="146"/>
      <c r="V81" s="146"/>
      <c r="W81" s="142"/>
      <c r="X81" s="143"/>
    </row>
    <row r="82" spans="1:16" ht="12.75">
      <c r="A82" s="95" t="s">
        <v>133</v>
      </c>
      <c r="B82" s="96" t="s">
        <v>195</v>
      </c>
      <c r="C82" s="97" t="s">
        <v>234</v>
      </c>
      <c r="D82" s="124" t="s">
        <v>235</v>
      </c>
      <c r="E82" s="99">
        <v>12</v>
      </c>
      <c r="F82" s="98" t="s">
        <v>205</v>
      </c>
      <c r="O82" s="98">
        <v>20</v>
      </c>
      <c r="P82" s="98" t="s">
        <v>138</v>
      </c>
    </row>
    <row r="83" spans="4:24" ht="12.75">
      <c r="D83" s="135" t="s">
        <v>236</v>
      </c>
      <c r="E83" s="136"/>
      <c r="F83" s="137"/>
      <c r="G83" s="138"/>
      <c r="H83" s="138"/>
      <c r="I83" s="138"/>
      <c r="J83" s="138"/>
      <c r="K83" s="139"/>
      <c r="L83" s="139"/>
      <c r="M83" s="136"/>
      <c r="N83" s="136"/>
      <c r="O83" s="137"/>
      <c r="P83" s="137"/>
      <c r="Q83" s="136"/>
      <c r="R83" s="136"/>
      <c r="S83" s="136"/>
      <c r="T83" s="140"/>
      <c r="U83" s="140"/>
      <c r="V83" s="140"/>
      <c r="W83" s="136"/>
      <c r="X83" s="137"/>
    </row>
    <row r="84" spans="1:16" ht="12.75">
      <c r="A84" s="95" t="s">
        <v>133</v>
      </c>
      <c r="B84" s="96" t="s">
        <v>195</v>
      </c>
      <c r="C84" s="97" t="s">
        <v>237</v>
      </c>
      <c r="D84" s="124" t="s">
        <v>238</v>
      </c>
      <c r="E84" s="99">
        <v>6</v>
      </c>
      <c r="F84" s="98" t="s">
        <v>205</v>
      </c>
      <c r="O84" s="98">
        <v>20</v>
      </c>
      <c r="P84" s="98" t="s">
        <v>138</v>
      </c>
    </row>
    <row r="85" spans="4:24" ht="12.75">
      <c r="D85" s="135" t="s">
        <v>239</v>
      </c>
      <c r="E85" s="136"/>
      <c r="F85" s="137"/>
      <c r="G85" s="138"/>
      <c r="H85" s="138"/>
      <c r="I85" s="138"/>
      <c r="J85" s="138"/>
      <c r="K85" s="139"/>
      <c r="L85" s="139"/>
      <c r="M85" s="136"/>
      <c r="N85" s="136"/>
      <c r="O85" s="137"/>
      <c r="P85" s="137"/>
      <c r="Q85" s="136"/>
      <c r="R85" s="136"/>
      <c r="S85" s="136"/>
      <c r="T85" s="140"/>
      <c r="U85" s="140"/>
      <c r="V85" s="140"/>
      <c r="W85" s="136"/>
      <c r="X85" s="137"/>
    </row>
    <row r="86" spans="1:16" ht="12.75">
      <c r="A86" s="95" t="s">
        <v>133</v>
      </c>
      <c r="B86" s="96" t="s">
        <v>195</v>
      </c>
      <c r="C86" s="97" t="s">
        <v>240</v>
      </c>
      <c r="D86" s="124" t="s">
        <v>241</v>
      </c>
      <c r="E86" s="99">
        <v>6</v>
      </c>
      <c r="F86" s="98" t="s">
        <v>205</v>
      </c>
      <c r="O86" s="98">
        <v>20</v>
      </c>
      <c r="P86" s="98" t="s">
        <v>138</v>
      </c>
    </row>
    <row r="87" spans="1:16" ht="12.75">
      <c r="A87" s="95" t="s">
        <v>133</v>
      </c>
      <c r="B87" s="96" t="s">
        <v>195</v>
      </c>
      <c r="C87" s="97" t="s">
        <v>242</v>
      </c>
      <c r="D87" s="124" t="s">
        <v>243</v>
      </c>
      <c r="E87" s="99">
        <v>6</v>
      </c>
      <c r="F87" s="98" t="s">
        <v>205</v>
      </c>
      <c r="O87" s="98">
        <v>20</v>
      </c>
      <c r="P87" s="98" t="s">
        <v>138</v>
      </c>
    </row>
    <row r="88" spans="4:24" ht="12.75">
      <c r="D88" s="135" t="s">
        <v>244</v>
      </c>
      <c r="E88" s="136"/>
      <c r="F88" s="137"/>
      <c r="G88" s="138"/>
      <c r="H88" s="138"/>
      <c r="I88" s="138"/>
      <c r="J88" s="138"/>
      <c r="K88" s="139"/>
      <c r="L88" s="139"/>
      <c r="M88" s="136"/>
      <c r="N88" s="136"/>
      <c r="O88" s="137"/>
      <c r="P88" s="137"/>
      <c r="Q88" s="136"/>
      <c r="R88" s="136"/>
      <c r="S88" s="136"/>
      <c r="T88" s="140"/>
      <c r="U88" s="140"/>
      <c r="V88" s="140"/>
      <c r="W88" s="136"/>
      <c r="X88" s="137"/>
    </row>
    <row r="89" spans="1:16" ht="12.75">
      <c r="A89" s="95" t="s">
        <v>133</v>
      </c>
      <c r="B89" s="96" t="s">
        <v>195</v>
      </c>
      <c r="C89" s="97" t="s">
        <v>245</v>
      </c>
      <c r="D89" s="124" t="s">
        <v>246</v>
      </c>
      <c r="E89" s="99">
        <v>0.933</v>
      </c>
      <c r="F89" s="98" t="s">
        <v>93</v>
      </c>
      <c r="O89" s="98">
        <v>20</v>
      </c>
      <c r="P89" s="98" t="s">
        <v>138</v>
      </c>
    </row>
    <row r="90" spans="4:14" ht="12.75">
      <c r="D90" s="147" t="s">
        <v>247</v>
      </c>
      <c r="E90" s="148">
        <f>J90</f>
        <v>0</v>
      </c>
      <c r="H90" s="148">
        <f>SUM(H75:H89)</f>
        <v>0</v>
      </c>
      <c r="I90" s="148">
        <f>SUM(I75:I89)</f>
        <v>0</v>
      </c>
      <c r="J90" s="148">
        <f>SUM(J75:J89)</f>
        <v>0</v>
      </c>
      <c r="L90" s="149">
        <f>SUM(L75:L89)</f>
        <v>0</v>
      </c>
      <c r="N90" s="150">
        <f>SUM(N75:N89)</f>
        <v>0</v>
      </c>
    </row>
    <row r="92" ht="12.75">
      <c r="B92" s="97" t="s">
        <v>248</v>
      </c>
    </row>
    <row r="93" spans="1:16" ht="12.75">
      <c r="A93" s="95" t="s">
        <v>133</v>
      </c>
      <c r="B93" s="96" t="s">
        <v>195</v>
      </c>
      <c r="C93" s="97" t="s">
        <v>249</v>
      </c>
      <c r="D93" s="124" t="s">
        <v>250</v>
      </c>
      <c r="E93" s="99">
        <v>2.16</v>
      </c>
      <c r="F93" s="98" t="s">
        <v>251</v>
      </c>
      <c r="O93" s="98">
        <v>20</v>
      </c>
      <c r="P93" s="98" t="s">
        <v>138</v>
      </c>
    </row>
    <row r="94" spans="4:24" ht="12.75">
      <c r="D94" s="135" t="s">
        <v>252</v>
      </c>
      <c r="E94" s="136"/>
      <c r="F94" s="137"/>
      <c r="G94" s="138"/>
      <c r="H94" s="138"/>
      <c r="I94" s="138"/>
      <c r="J94" s="138"/>
      <c r="K94" s="139"/>
      <c r="L94" s="139"/>
      <c r="M94" s="136"/>
      <c r="N94" s="136"/>
      <c r="O94" s="137"/>
      <c r="P94" s="137"/>
      <c r="Q94" s="136"/>
      <c r="R94" s="136"/>
      <c r="S94" s="136"/>
      <c r="T94" s="140"/>
      <c r="U94" s="140"/>
      <c r="V94" s="140"/>
      <c r="W94" s="136"/>
      <c r="X94" s="137"/>
    </row>
    <row r="95" spans="1:16" ht="12.75">
      <c r="A95" s="95" t="s">
        <v>133</v>
      </c>
      <c r="B95" s="96" t="s">
        <v>195</v>
      </c>
      <c r="C95" s="97" t="s">
        <v>253</v>
      </c>
      <c r="D95" s="124" t="s">
        <v>254</v>
      </c>
      <c r="E95" s="99">
        <v>3</v>
      </c>
      <c r="F95" s="98" t="s">
        <v>205</v>
      </c>
      <c r="O95" s="98">
        <v>20</v>
      </c>
      <c r="P95" s="98" t="s">
        <v>138</v>
      </c>
    </row>
    <row r="96" spans="4:24" ht="12.75">
      <c r="D96" s="135" t="s">
        <v>255</v>
      </c>
      <c r="E96" s="136"/>
      <c r="F96" s="137"/>
      <c r="G96" s="138"/>
      <c r="H96" s="138"/>
      <c r="I96" s="138"/>
      <c r="J96" s="138"/>
      <c r="K96" s="139"/>
      <c r="L96" s="139"/>
      <c r="M96" s="136"/>
      <c r="N96" s="136"/>
      <c r="O96" s="137"/>
      <c r="P96" s="137"/>
      <c r="Q96" s="136"/>
      <c r="R96" s="136"/>
      <c r="S96" s="136"/>
      <c r="T96" s="140"/>
      <c r="U96" s="140"/>
      <c r="V96" s="140"/>
      <c r="W96" s="136"/>
      <c r="X96" s="137"/>
    </row>
    <row r="97" spans="4:24" ht="12.75">
      <c r="D97" s="135" t="s">
        <v>256</v>
      </c>
      <c r="E97" s="136"/>
      <c r="F97" s="137"/>
      <c r="G97" s="138"/>
      <c r="H97" s="138"/>
      <c r="I97" s="138"/>
      <c r="J97" s="138"/>
      <c r="K97" s="139"/>
      <c r="L97" s="139"/>
      <c r="M97" s="136"/>
      <c r="N97" s="136"/>
      <c r="O97" s="137"/>
      <c r="P97" s="137"/>
      <c r="Q97" s="136"/>
      <c r="R97" s="136"/>
      <c r="S97" s="136"/>
      <c r="T97" s="140"/>
      <c r="U97" s="140"/>
      <c r="V97" s="140"/>
      <c r="W97" s="136"/>
      <c r="X97" s="137"/>
    </row>
    <row r="98" spans="1:16" ht="12.75">
      <c r="A98" s="95" t="s">
        <v>133</v>
      </c>
      <c r="B98" s="96" t="s">
        <v>195</v>
      </c>
      <c r="C98" s="97" t="s">
        <v>257</v>
      </c>
      <c r="D98" s="124" t="s">
        <v>258</v>
      </c>
      <c r="E98" s="99">
        <v>6</v>
      </c>
      <c r="F98" s="98" t="s">
        <v>205</v>
      </c>
      <c r="O98" s="98">
        <v>20</v>
      </c>
      <c r="P98" s="98" t="s">
        <v>138</v>
      </c>
    </row>
    <row r="99" spans="4:24" ht="12.75">
      <c r="D99" s="135" t="s">
        <v>244</v>
      </c>
      <c r="E99" s="136"/>
      <c r="F99" s="137"/>
      <c r="G99" s="138"/>
      <c r="H99" s="138"/>
      <c r="I99" s="138"/>
      <c r="J99" s="138"/>
      <c r="K99" s="139"/>
      <c r="L99" s="139"/>
      <c r="M99" s="136"/>
      <c r="N99" s="136"/>
      <c r="O99" s="137"/>
      <c r="P99" s="137"/>
      <c r="Q99" s="136"/>
      <c r="R99" s="136"/>
      <c r="S99" s="136"/>
      <c r="T99" s="140"/>
      <c r="U99" s="140"/>
      <c r="V99" s="140"/>
      <c r="W99" s="136"/>
      <c r="X99" s="137"/>
    </row>
    <row r="100" spans="1:16" ht="12.75">
      <c r="A100" s="95" t="s">
        <v>133</v>
      </c>
      <c r="B100" s="96" t="s">
        <v>195</v>
      </c>
      <c r="C100" s="97" t="s">
        <v>259</v>
      </c>
      <c r="D100" s="124" t="s">
        <v>260</v>
      </c>
      <c r="E100" s="99">
        <v>6</v>
      </c>
      <c r="F100" s="98" t="s">
        <v>205</v>
      </c>
      <c r="O100" s="98">
        <v>20</v>
      </c>
      <c r="P100" s="98" t="s">
        <v>138</v>
      </c>
    </row>
    <row r="101" spans="4:24" ht="12.75">
      <c r="D101" s="135" t="s">
        <v>229</v>
      </c>
      <c r="E101" s="136"/>
      <c r="F101" s="137"/>
      <c r="G101" s="138"/>
      <c r="H101" s="138"/>
      <c r="I101" s="138"/>
      <c r="J101" s="138"/>
      <c r="K101" s="139"/>
      <c r="L101" s="139"/>
      <c r="M101" s="136"/>
      <c r="N101" s="136"/>
      <c r="O101" s="137"/>
      <c r="P101" s="137"/>
      <c r="Q101" s="136"/>
      <c r="R101" s="136"/>
      <c r="S101" s="136"/>
      <c r="T101" s="140"/>
      <c r="U101" s="140"/>
      <c r="V101" s="140"/>
      <c r="W101" s="136"/>
      <c r="X101" s="137"/>
    </row>
    <row r="102" spans="1:16" ht="25.5">
      <c r="A102" s="95" t="s">
        <v>133</v>
      </c>
      <c r="B102" s="96" t="s">
        <v>195</v>
      </c>
      <c r="C102" s="97" t="s">
        <v>261</v>
      </c>
      <c r="D102" s="124" t="s">
        <v>262</v>
      </c>
      <c r="E102" s="99">
        <v>6</v>
      </c>
      <c r="F102" s="98" t="s">
        <v>205</v>
      </c>
      <c r="O102" s="98">
        <v>20</v>
      </c>
      <c r="P102" s="98" t="s">
        <v>138</v>
      </c>
    </row>
    <row r="103" spans="4:24" ht="12.75">
      <c r="D103" s="135" t="s">
        <v>263</v>
      </c>
      <c r="E103" s="136"/>
      <c r="F103" s="137"/>
      <c r="G103" s="138"/>
      <c r="H103" s="138"/>
      <c r="I103" s="138"/>
      <c r="J103" s="138"/>
      <c r="K103" s="139"/>
      <c r="L103" s="139"/>
      <c r="M103" s="136"/>
      <c r="N103" s="136"/>
      <c r="O103" s="137"/>
      <c r="P103" s="137"/>
      <c r="Q103" s="136"/>
      <c r="R103" s="136"/>
      <c r="S103" s="136"/>
      <c r="T103" s="140"/>
      <c r="U103" s="140"/>
      <c r="V103" s="140"/>
      <c r="W103" s="136"/>
      <c r="X103" s="137"/>
    </row>
    <row r="104" spans="4:24" ht="12.75">
      <c r="D104" s="135" t="s">
        <v>264</v>
      </c>
      <c r="E104" s="136"/>
      <c r="F104" s="137"/>
      <c r="G104" s="138"/>
      <c r="H104" s="138"/>
      <c r="I104" s="138"/>
      <c r="J104" s="138"/>
      <c r="K104" s="139"/>
      <c r="L104" s="139"/>
      <c r="M104" s="136"/>
      <c r="N104" s="136"/>
      <c r="O104" s="137"/>
      <c r="P104" s="137"/>
      <c r="Q104" s="136"/>
      <c r="R104" s="136"/>
      <c r="S104" s="136"/>
      <c r="T104" s="140"/>
      <c r="U104" s="140"/>
      <c r="V104" s="140"/>
      <c r="W104" s="136"/>
      <c r="X104" s="137"/>
    </row>
    <row r="105" spans="1:16" ht="12.75">
      <c r="A105" s="95" t="s">
        <v>133</v>
      </c>
      <c r="B105" s="96" t="s">
        <v>195</v>
      </c>
      <c r="C105" s="97" t="s">
        <v>265</v>
      </c>
      <c r="D105" s="124" t="s">
        <v>266</v>
      </c>
      <c r="E105" s="99">
        <v>6</v>
      </c>
      <c r="F105" s="98" t="s">
        <v>205</v>
      </c>
      <c r="O105" s="98">
        <v>20</v>
      </c>
      <c r="P105" s="98" t="s">
        <v>138</v>
      </c>
    </row>
    <row r="106" spans="4:24" ht="12.75">
      <c r="D106" s="135" t="s">
        <v>239</v>
      </c>
      <c r="E106" s="136"/>
      <c r="F106" s="137"/>
      <c r="G106" s="138"/>
      <c r="H106" s="138"/>
      <c r="I106" s="138"/>
      <c r="J106" s="138"/>
      <c r="K106" s="139"/>
      <c r="L106" s="139"/>
      <c r="M106" s="136"/>
      <c r="N106" s="136"/>
      <c r="O106" s="137"/>
      <c r="P106" s="137"/>
      <c r="Q106" s="136"/>
      <c r="R106" s="136"/>
      <c r="S106" s="136"/>
      <c r="T106" s="140"/>
      <c r="U106" s="140"/>
      <c r="V106" s="140"/>
      <c r="W106" s="136"/>
      <c r="X106" s="137"/>
    </row>
    <row r="107" spans="1:16" ht="12.75">
      <c r="A107" s="95" t="s">
        <v>133</v>
      </c>
      <c r="B107" s="96" t="s">
        <v>267</v>
      </c>
      <c r="C107" s="97" t="s">
        <v>268</v>
      </c>
      <c r="D107" s="124" t="s">
        <v>269</v>
      </c>
      <c r="E107" s="99">
        <v>24</v>
      </c>
      <c r="F107" s="98" t="s">
        <v>205</v>
      </c>
      <c r="O107" s="98">
        <v>20</v>
      </c>
      <c r="P107" s="98" t="s">
        <v>138</v>
      </c>
    </row>
    <row r="108" spans="4:24" ht="12.75">
      <c r="D108" s="135" t="s">
        <v>270</v>
      </c>
      <c r="E108" s="136"/>
      <c r="F108" s="137"/>
      <c r="G108" s="138"/>
      <c r="H108" s="138"/>
      <c r="I108" s="138"/>
      <c r="J108" s="138"/>
      <c r="K108" s="139"/>
      <c r="L108" s="139"/>
      <c r="M108" s="136"/>
      <c r="N108" s="136"/>
      <c r="O108" s="137"/>
      <c r="P108" s="137"/>
      <c r="Q108" s="136"/>
      <c r="R108" s="136"/>
      <c r="S108" s="136"/>
      <c r="T108" s="140"/>
      <c r="U108" s="140"/>
      <c r="V108" s="140"/>
      <c r="W108" s="136"/>
      <c r="X108" s="137"/>
    </row>
    <row r="109" spans="4:24" ht="12.75">
      <c r="D109" s="135" t="s">
        <v>271</v>
      </c>
      <c r="E109" s="136"/>
      <c r="F109" s="137"/>
      <c r="G109" s="138"/>
      <c r="H109" s="138"/>
      <c r="I109" s="138"/>
      <c r="J109" s="138"/>
      <c r="K109" s="139"/>
      <c r="L109" s="139"/>
      <c r="M109" s="136"/>
      <c r="N109" s="136"/>
      <c r="O109" s="137"/>
      <c r="P109" s="137"/>
      <c r="Q109" s="136"/>
      <c r="R109" s="136"/>
      <c r="S109" s="136"/>
      <c r="T109" s="140"/>
      <c r="U109" s="140"/>
      <c r="V109" s="140"/>
      <c r="W109" s="136"/>
      <c r="X109" s="137"/>
    </row>
    <row r="110" spans="1:16" ht="12.75">
      <c r="A110" s="95" t="s">
        <v>133</v>
      </c>
      <c r="B110" s="96" t="s">
        <v>210</v>
      </c>
      <c r="C110" s="97" t="s">
        <v>272</v>
      </c>
      <c r="D110" s="124" t="s">
        <v>273</v>
      </c>
      <c r="E110" s="99">
        <v>24</v>
      </c>
      <c r="F110" s="98" t="s">
        <v>205</v>
      </c>
      <c r="O110" s="98">
        <v>20</v>
      </c>
      <c r="P110" s="98" t="s">
        <v>138</v>
      </c>
    </row>
    <row r="111" spans="4:24" ht="12.75">
      <c r="D111" s="135" t="s">
        <v>274</v>
      </c>
      <c r="E111" s="136"/>
      <c r="F111" s="137"/>
      <c r="G111" s="138"/>
      <c r="H111" s="138"/>
      <c r="I111" s="138"/>
      <c r="J111" s="138"/>
      <c r="K111" s="139"/>
      <c r="L111" s="139"/>
      <c r="M111" s="136"/>
      <c r="N111" s="136"/>
      <c r="O111" s="137"/>
      <c r="P111" s="137"/>
      <c r="Q111" s="136"/>
      <c r="R111" s="136"/>
      <c r="S111" s="136"/>
      <c r="T111" s="140"/>
      <c r="U111" s="140"/>
      <c r="V111" s="140"/>
      <c r="W111" s="136"/>
      <c r="X111" s="137"/>
    </row>
    <row r="112" spans="1:16" ht="12.75">
      <c r="A112" s="95" t="s">
        <v>133</v>
      </c>
      <c r="B112" s="96" t="s">
        <v>210</v>
      </c>
      <c r="C112" s="97" t="s">
        <v>275</v>
      </c>
      <c r="D112" s="124" t="s">
        <v>276</v>
      </c>
      <c r="E112" s="99">
        <v>6</v>
      </c>
      <c r="F112" s="98" t="s">
        <v>205</v>
      </c>
      <c r="O112" s="98">
        <v>20</v>
      </c>
      <c r="P112" s="98" t="s">
        <v>138</v>
      </c>
    </row>
    <row r="113" spans="4:24" ht="12.75">
      <c r="D113" s="135" t="s">
        <v>277</v>
      </c>
      <c r="E113" s="136"/>
      <c r="F113" s="137"/>
      <c r="G113" s="138"/>
      <c r="H113" s="138"/>
      <c r="I113" s="138"/>
      <c r="J113" s="138"/>
      <c r="K113" s="139"/>
      <c r="L113" s="139"/>
      <c r="M113" s="136"/>
      <c r="N113" s="136"/>
      <c r="O113" s="137"/>
      <c r="P113" s="137"/>
      <c r="Q113" s="136"/>
      <c r="R113" s="136"/>
      <c r="S113" s="136"/>
      <c r="T113" s="140"/>
      <c r="U113" s="140"/>
      <c r="V113" s="140"/>
      <c r="W113" s="136"/>
      <c r="X113" s="137"/>
    </row>
    <row r="114" spans="1:16" ht="12.75">
      <c r="A114" s="95" t="s">
        <v>133</v>
      </c>
      <c r="B114" s="96" t="s">
        <v>210</v>
      </c>
      <c r="C114" s="97" t="s">
        <v>278</v>
      </c>
      <c r="D114" s="124" t="s">
        <v>279</v>
      </c>
      <c r="E114" s="99">
        <v>6</v>
      </c>
      <c r="F114" s="98" t="s">
        <v>205</v>
      </c>
      <c r="O114" s="98">
        <v>20</v>
      </c>
      <c r="P114" s="98" t="s">
        <v>138</v>
      </c>
    </row>
    <row r="115" spans="4:24" ht="12.75">
      <c r="D115" s="135" t="s">
        <v>239</v>
      </c>
      <c r="E115" s="136"/>
      <c r="F115" s="137"/>
      <c r="G115" s="138"/>
      <c r="H115" s="138"/>
      <c r="I115" s="138"/>
      <c r="J115" s="138"/>
      <c r="K115" s="139"/>
      <c r="L115" s="139"/>
      <c r="M115" s="136"/>
      <c r="N115" s="136"/>
      <c r="O115" s="137"/>
      <c r="P115" s="137"/>
      <c r="Q115" s="136"/>
      <c r="R115" s="136"/>
      <c r="S115" s="136"/>
      <c r="T115" s="140"/>
      <c r="U115" s="140"/>
      <c r="V115" s="140"/>
      <c r="W115" s="136"/>
      <c r="X115" s="137"/>
    </row>
    <row r="116" spans="4:24" ht="12.75">
      <c r="D116" s="141" t="s">
        <v>280</v>
      </c>
      <c r="E116" s="142"/>
      <c r="F116" s="143"/>
      <c r="G116" s="144"/>
      <c r="H116" s="144"/>
      <c r="I116" s="144"/>
      <c r="J116" s="144"/>
      <c r="K116" s="145"/>
      <c r="L116" s="145"/>
      <c r="M116" s="142"/>
      <c r="N116" s="142"/>
      <c r="O116" s="143"/>
      <c r="P116" s="143"/>
      <c r="Q116" s="142"/>
      <c r="R116" s="142"/>
      <c r="S116" s="142"/>
      <c r="T116" s="146"/>
      <c r="U116" s="146"/>
      <c r="V116" s="146"/>
      <c r="W116" s="142"/>
      <c r="X116" s="143"/>
    </row>
    <row r="117" spans="1:16" ht="12.75">
      <c r="A117" s="95" t="s">
        <v>133</v>
      </c>
      <c r="B117" s="96" t="s">
        <v>210</v>
      </c>
      <c r="C117" s="97" t="s">
        <v>281</v>
      </c>
      <c r="D117" s="124" t="s">
        <v>282</v>
      </c>
      <c r="E117" s="99">
        <v>6</v>
      </c>
      <c r="F117" s="98" t="s">
        <v>205</v>
      </c>
      <c r="O117" s="98">
        <v>20</v>
      </c>
      <c r="P117" s="98" t="s">
        <v>138</v>
      </c>
    </row>
    <row r="118" spans="4:24" ht="12.75">
      <c r="D118" s="135" t="s">
        <v>239</v>
      </c>
      <c r="E118" s="136"/>
      <c r="F118" s="137"/>
      <c r="G118" s="138"/>
      <c r="H118" s="138"/>
      <c r="I118" s="138"/>
      <c r="J118" s="138"/>
      <c r="K118" s="139"/>
      <c r="L118" s="139"/>
      <c r="M118" s="136"/>
      <c r="N118" s="136"/>
      <c r="O118" s="137"/>
      <c r="P118" s="137"/>
      <c r="Q118" s="136"/>
      <c r="R118" s="136"/>
      <c r="S118" s="136"/>
      <c r="T118" s="140"/>
      <c r="U118" s="140"/>
      <c r="V118" s="140"/>
      <c r="W118" s="136"/>
      <c r="X118" s="137"/>
    </row>
    <row r="119" spans="4:24" ht="12.75">
      <c r="D119" s="141" t="s">
        <v>283</v>
      </c>
      <c r="E119" s="142"/>
      <c r="F119" s="143"/>
      <c r="G119" s="144"/>
      <c r="H119" s="144"/>
      <c r="I119" s="144"/>
      <c r="J119" s="144"/>
      <c r="K119" s="145"/>
      <c r="L119" s="145"/>
      <c r="M119" s="142"/>
      <c r="N119" s="142"/>
      <c r="O119" s="143"/>
      <c r="P119" s="143"/>
      <c r="Q119" s="142"/>
      <c r="R119" s="142"/>
      <c r="S119" s="142"/>
      <c r="T119" s="146"/>
      <c r="U119" s="146"/>
      <c r="V119" s="146"/>
      <c r="W119" s="142"/>
      <c r="X119" s="143"/>
    </row>
    <row r="120" spans="1:16" ht="12.75">
      <c r="A120" s="95" t="s">
        <v>133</v>
      </c>
      <c r="B120" s="96" t="s">
        <v>210</v>
      </c>
      <c r="C120" s="97" t="s">
        <v>284</v>
      </c>
      <c r="D120" s="124" t="s">
        <v>285</v>
      </c>
      <c r="E120" s="99">
        <v>2</v>
      </c>
      <c r="F120" s="98" t="s">
        <v>205</v>
      </c>
      <c r="O120" s="98">
        <v>20</v>
      </c>
      <c r="P120" s="98" t="s">
        <v>138</v>
      </c>
    </row>
    <row r="121" spans="4:24" ht="12.75">
      <c r="D121" s="141" t="s">
        <v>286</v>
      </c>
      <c r="E121" s="142"/>
      <c r="F121" s="143"/>
      <c r="G121" s="144"/>
      <c r="H121" s="144"/>
      <c r="I121" s="144"/>
      <c r="J121" s="144"/>
      <c r="K121" s="145"/>
      <c r="L121" s="145"/>
      <c r="M121" s="142"/>
      <c r="N121" s="142"/>
      <c r="O121" s="143"/>
      <c r="P121" s="143"/>
      <c r="Q121" s="142"/>
      <c r="R121" s="142"/>
      <c r="S121" s="142"/>
      <c r="T121" s="146"/>
      <c r="U121" s="146"/>
      <c r="V121" s="146"/>
      <c r="W121" s="142"/>
      <c r="X121" s="143"/>
    </row>
    <row r="122" spans="4:24" ht="12.75">
      <c r="D122" s="141" t="s">
        <v>287</v>
      </c>
      <c r="E122" s="142"/>
      <c r="F122" s="143"/>
      <c r="G122" s="144"/>
      <c r="H122" s="144"/>
      <c r="I122" s="144"/>
      <c r="J122" s="144"/>
      <c r="K122" s="145"/>
      <c r="L122" s="145"/>
      <c r="M122" s="142"/>
      <c r="N122" s="142"/>
      <c r="O122" s="143"/>
      <c r="P122" s="143"/>
      <c r="Q122" s="142"/>
      <c r="R122" s="142"/>
      <c r="S122" s="142"/>
      <c r="T122" s="146"/>
      <c r="U122" s="146"/>
      <c r="V122" s="146"/>
      <c r="W122" s="142"/>
      <c r="X122" s="143"/>
    </row>
    <row r="123" spans="1:16" ht="25.5">
      <c r="A123" s="95" t="s">
        <v>133</v>
      </c>
      <c r="B123" s="96" t="s">
        <v>210</v>
      </c>
      <c r="C123" s="97" t="s">
        <v>288</v>
      </c>
      <c r="D123" s="124" t="s">
        <v>289</v>
      </c>
      <c r="E123" s="99">
        <v>3</v>
      </c>
      <c r="F123" s="98" t="s">
        <v>205</v>
      </c>
      <c r="O123" s="98">
        <v>20</v>
      </c>
      <c r="P123" s="98" t="s">
        <v>138</v>
      </c>
    </row>
    <row r="124" spans="4:24" ht="12.75">
      <c r="D124" s="135" t="s">
        <v>255</v>
      </c>
      <c r="E124" s="136"/>
      <c r="F124" s="137"/>
      <c r="G124" s="138"/>
      <c r="H124" s="138"/>
      <c r="I124" s="138"/>
      <c r="J124" s="138"/>
      <c r="K124" s="139"/>
      <c r="L124" s="139"/>
      <c r="M124" s="136"/>
      <c r="N124" s="136"/>
      <c r="O124" s="137"/>
      <c r="P124" s="137"/>
      <c r="Q124" s="136"/>
      <c r="R124" s="136"/>
      <c r="S124" s="136"/>
      <c r="T124" s="140"/>
      <c r="U124" s="140"/>
      <c r="V124" s="140"/>
      <c r="W124" s="136"/>
      <c r="X124" s="137"/>
    </row>
    <row r="125" spans="1:16" ht="25.5">
      <c r="A125" s="95" t="s">
        <v>133</v>
      </c>
      <c r="B125" s="96" t="s">
        <v>210</v>
      </c>
      <c r="C125" s="97" t="s">
        <v>290</v>
      </c>
      <c r="D125" s="124" t="s">
        <v>291</v>
      </c>
      <c r="E125" s="99">
        <v>3</v>
      </c>
      <c r="F125" s="98" t="s">
        <v>205</v>
      </c>
      <c r="O125" s="98">
        <v>20</v>
      </c>
      <c r="P125" s="98" t="s">
        <v>138</v>
      </c>
    </row>
    <row r="126" spans="1:16" ht="12.75">
      <c r="A126" s="95" t="s">
        <v>133</v>
      </c>
      <c r="B126" s="96" t="s">
        <v>210</v>
      </c>
      <c r="C126" s="97" t="s">
        <v>292</v>
      </c>
      <c r="D126" s="124" t="s">
        <v>293</v>
      </c>
      <c r="E126" s="99">
        <v>6</v>
      </c>
      <c r="F126" s="98" t="s">
        <v>205</v>
      </c>
      <c r="O126" s="98">
        <v>20</v>
      </c>
      <c r="P126" s="98" t="s">
        <v>138</v>
      </c>
    </row>
    <row r="127" spans="4:24" ht="12.75">
      <c r="D127" s="135" t="s">
        <v>229</v>
      </c>
      <c r="E127" s="136"/>
      <c r="F127" s="137"/>
      <c r="G127" s="138"/>
      <c r="H127" s="138"/>
      <c r="I127" s="138"/>
      <c r="J127" s="138"/>
      <c r="K127" s="139"/>
      <c r="L127" s="139"/>
      <c r="M127" s="136"/>
      <c r="N127" s="136"/>
      <c r="O127" s="137"/>
      <c r="P127" s="137"/>
      <c r="Q127" s="136"/>
      <c r="R127" s="136"/>
      <c r="S127" s="136"/>
      <c r="T127" s="140"/>
      <c r="U127" s="140"/>
      <c r="V127" s="140"/>
      <c r="W127" s="136"/>
      <c r="X127" s="137"/>
    </row>
    <row r="128" spans="4:24" ht="12.75">
      <c r="D128" s="135" t="s">
        <v>256</v>
      </c>
      <c r="E128" s="136"/>
      <c r="F128" s="137"/>
      <c r="G128" s="138"/>
      <c r="H128" s="138"/>
      <c r="I128" s="138"/>
      <c r="J128" s="138"/>
      <c r="K128" s="139"/>
      <c r="L128" s="139"/>
      <c r="M128" s="136"/>
      <c r="N128" s="136"/>
      <c r="O128" s="137"/>
      <c r="P128" s="137"/>
      <c r="Q128" s="136"/>
      <c r="R128" s="136"/>
      <c r="S128" s="136"/>
      <c r="T128" s="140"/>
      <c r="U128" s="140"/>
      <c r="V128" s="140"/>
      <c r="W128" s="136"/>
      <c r="X128" s="137"/>
    </row>
    <row r="129" spans="4:24" ht="12.75">
      <c r="D129" s="141" t="s">
        <v>294</v>
      </c>
      <c r="E129" s="142"/>
      <c r="F129" s="143"/>
      <c r="G129" s="144"/>
      <c r="H129" s="144"/>
      <c r="I129" s="144"/>
      <c r="J129" s="144"/>
      <c r="K129" s="145"/>
      <c r="L129" s="145"/>
      <c r="M129" s="142"/>
      <c r="N129" s="142"/>
      <c r="O129" s="143"/>
      <c r="P129" s="143"/>
      <c r="Q129" s="142"/>
      <c r="R129" s="142"/>
      <c r="S129" s="142"/>
      <c r="T129" s="146"/>
      <c r="U129" s="146"/>
      <c r="V129" s="146"/>
      <c r="W129" s="142"/>
      <c r="X129" s="143"/>
    </row>
    <row r="130" spans="4:24" ht="12.75">
      <c r="D130" s="141" t="s">
        <v>295</v>
      </c>
      <c r="E130" s="142"/>
      <c r="F130" s="143"/>
      <c r="G130" s="144"/>
      <c r="H130" s="144"/>
      <c r="I130" s="144"/>
      <c r="J130" s="144"/>
      <c r="K130" s="145"/>
      <c r="L130" s="145"/>
      <c r="M130" s="142"/>
      <c r="N130" s="142"/>
      <c r="O130" s="143"/>
      <c r="P130" s="143"/>
      <c r="Q130" s="142"/>
      <c r="R130" s="142"/>
      <c r="S130" s="142"/>
      <c r="T130" s="146"/>
      <c r="U130" s="146"/>
      <c r="V130" s="146"/>
      <c r="W130" s="142"/>
      <c r="X130" s="143"/>
    </row>
    <row r="131" spans="1:16" ht="12.75">
      <c r="A131" s="95" t="s">
        <v>133</v>
      </c>
      <c r="B131" s="96" t="s">
        <v>195</v>
      </c>
      <c r="C131" s="97" t="s">
        <v>296</v>
      </c>
      <c r="D131" s="124" t="s">
        <v>297</v>
      </c>
      <c r="E131" s="99">
        <v>3.42</v>
      </c>
      <c r="F131" s="98" t="s">
        <v>251</v>
      </c>
      <c r="O131" s="98">
        <v>20</v>
      </c>
      <c r="P131" s="98" t="s">
        <v>138</v>
      </c>
    </row>
    <row r="132" spans="4:24" ht="12.75">
      <c r="D132" s="135" t="s">
        <v>298</v>
      </c>
      <c r="E132" s="136"/>
      <c r="F132" s="137"/>
      <c r="G132" s="138"/>
      <c r="H132" s="138"/>
      <c r="I132" s="138"/>
      <c r="J132" s="138"/>
      <c r="K132" s="139"/>
      <c r="L132" s="139"/>
      <c r="M132" s="136"/>
      <c r="N132" s="136"/>
      <c r="O132" s="137"/>
      <c r="P132" s="137"/>
      <c r="Q132" s="136"/>
      <c r="R132" s="136"/>
      <c r="S132" s="136"/>
      <c r="T132" s="140"/>
      <c r="U132" s="140"/>
      <c r="V132" s="140"/>
      <c r="W132" s="136"/>
      <c r="X132" s="137"/>
    </row>
    <row r="133" spans="1:16" ht="12.75">
      <c r="A133" s="95" t="s">
        <v>133</v>
      </c>
      <c r="B133" s="96" t="s">
        <v>195</v>
      </c>
      <c r="C133" s="97" t="s">
        <v>299</v>
      </c>
      <c r="D133" s="124" t="s">
        <v>300</v>
      </c>
      <c r="E133" s="99">
        <v>2</v>
      </c>
      <c r="F133" s="98" t="s">
        <v>205</v>
      </c>
      <c r="O133" s="98">
        <v>20</v>
      </c>
      <c r="P133" s="98" t="s">
        <v>138</v>
      </c>
    </row>
    <row r="134" spans="1:16" ht="12.75">
      <c r="A134" s="95" t="s">
        <v>133</v>
      </c>
      <c r="B134" s="96" t="s">
        <v>195</v>
      </c>
      <c r="C134" s="97" t="s">
        <v>301</v>
      </c>
      <c r="D134" s="124" t="s">
        <v>302</v>
      </c>
      <c r="E134" s="99">
        <v>0.099</v>
      </c>
      <c r="F134" s="98" t="s">
        <v>144</v>
      </c>
      <c r="O134" s="98">
        <v>20</v>
      </c>
      <c r="P134" s="98" t="s">
        <v>138</v>
      </c>
    </row>
    <row r="135" spans="1:16" ht="12.75">
      <c r="A135" s="95" t="s">
        <v>133</v>
      </c>
      <c r="B135" s="96" t="s">
        <v>195</v>
      </c>
      <c r="C135" s="97" t="s">
        <v>303</v>
      </c>
      <c r="D135" s="124" t="s">
        <v>304</v>
      </c>
      <c r="E135" s="99">
        <v>6</v>
      </c>
      <c r="F135" s="98" t="s">
        <v>205</v>
      </c>
      <c r="O135" s="98">
        <v>20</v>
      </c>
      <c r="P135" s="98" t="s">
        <v>138</v>
      </c>
    </row>
    <row r="136" spans="4:24" ht="12.75">
      <c r="D136" s="135" t="s">
        <v>229</v>
      </c>
      <c r="E136" s="136"/>
      <c r="F136" s="137"/>
      <c r="G136" s="138"/>
      <c r="H136" s="138"/>
      <c r="I136" s="138"/>
      <c r="J136" s="138"/>
      <c r="K136" s="139"/>
      <c r="L136" s="139"/>
      <c r="M136" s="136"/>
      <c r="N136" s="136"/>
      <c r="O136" s="137"/>
      <c r="P136" s="137"/>
      <c r="Q136" s="136"/>
      <c r="R136" s="136"/>
      <c r="S136" s="136"/>
      <c r="T136" s="140"/>
      <c r="U136" s="140"/>
      <c r="V136" s="140"/>
      <c r="W136" s="136"/>
      <c r="X136" s="137"/>
    </row>
    <row r="137" spans="1:16" ht="12.75">
      <c r="A137" s="95" t="s">
        <v>133</v>
      </c>
      <c r="B137" s="96" t="s">
        <v>195</v>
      </c>
      <c r="C137" s="97" t="s">
        <v>305</v>
      </c>
      <c r="D137" s="124" t="s">
        <v>306</v>
      </c>
      <c r="E137" s="99">
        <v>4</v>
      </c>
      <c r="F137" s="98" t="s">
        <v>222</v>
      </c>
      <c r="O137" s="98">
        <v>20</v>
      </c>
      <c r="P137" s="98" t="s">
        <v>138</v>
      </c>
    </row>
    <row r="138" spans="4:24" ht="12.75">
      <c r="D138" s="135" t="s">
        <v>307</v>
      </c>
      <c r="E138" s="136"/>
      <c r="F138" s="137"/>
      <c r="G138" s="138"/>
      <c r="H138" s="138"/>
      <c r="I138" s="138"/>
      <c r="J138" s="138"/>
      <c r="K138" s="139"/>
      <c r="L138" s="139"/>
      <c r="M138" s="136"/>
      <c r="N138" s="136"/>
      <c r="O138" s="137"/>
      <c r="P138" s="137"/>
      <c r="Q138" s="136"/>
      <c r="R138" s="136"/>
      <c r="S138" s="136"/>
      <c r="T138" s="140"/>
      <c r="U138" s="140"/>
      <c r="V138" s="140"/>
      <c r="W138" s="136"/>
      <c r="X138" s="137"/>
    </row>
    <row r="139" spans="1:16" ht="12.75">
      <c r="A139" s="95" t="s">
        <v>133</v>
      </c>
      <c r="B139" s="96" t="s">
        <v>195</v>
      </c>
      <c r="C139" s="97" t="s">
        <v>308</v>
      </c>
      <c r="D139" s="124" t="s">
        <v>309</v>
      </c>
      <c r="E139" s="99">
        <v>0.183</v>
      </c>
      <c r="F139" s="98" t="s">
        <v>144</v>
      </c>
      <c r="O139" s="98">
        <v>20</v>
      </c>
      <c r="P139" s="98" t="s">
        <v>138</v>
      </c>
    </row>
    <row r="140" spans="4:14" ht="12.75">
      <c r="D140" s="147" t="s">
        <v>310</v>
      </c>
      <c r="E140" s="148">
        <f>J140</f>
        <v>0</v>
      </c>
      <c r="H140" s="148">
        <f>SUM(H92:H139)</f>
        <v>0</v>
      </c>
      <c r="I140" s="148">
        <f>SUM(I92:I139)</f>
        <v>0</v>
      </c>
      <c r="J140" s="148">
        <f>SUM(J92:J139)</f>
        <v>0</v>
      </c>
      <c r="L140" s="149">
        <f>SUM(L92:L139)</f>
        <v>0</v>
      </c>
      <c r="N140" s="150">
        <f>SUM(N92:N139)</f>
        <v>0</v>
      </c>
    </row>
    <row r="142" ht="12.75">
      <c r="B142" s="97" t="s">
        <v>311</v>
      </c>
    </row>
    <row r="143" spans="1:16" ht="25.5">
      <c r="A143" s="95" t="s">
        <v>133</v>
      </c>
      <c r="B143" s="96" t="s">
        <v>312</v>
      </c>
      <c r="C143" s="97" t="s">
        <v>313</v>
      </c>
      <c r="D143" s="124" t="s">
        <v>314</v>
      </c>
      <c r="E143" s="99">
        <v>8</v>
      </c>
      <c r="F143" s="98" t="s">
        <v>205</v>
      </c>
      <c r="O143" s="98">
        <v>20</v>
      </c>
      <c r="P143" s="98" t="s">
        <v>138</v>
      </c>
    </row>
    <row r="144" spans="4:24" ht="12.75">
      <c r="D144" s="135" t="s">
        <v>315</v>
      </c>
      <c r="E144" s="136"/>
      <c r="F144" s="137"/>
      <c r="G144" s="138"/>
      <c r="H144" s="138"/>
      <c r="I144" s="138"/>
      <c r="J144" s="138"/>
      <c r="K144" s="139"/>
      <c r="L144" s="139"/>
      <c r="M144" s="136"/>
      <c r="N144" s="136"/>
      <c r="O144" s="137"/>
      <c r="P144" s="137"/>
      <c r="Q144" s="136"/>
      <c r="R144" s="136"/>
      <c r="S144" s="136"/>
      <c r="T144" s="140"/>
      <c r="U144" s="140"/>
      <c r="V144" s="140"/>
      <c r="W144" s="136"/>
      <c r="X144" s="137"/>
    </row>
    <row r="145" spans="1:16" ht="12.75">
      <c r="A145" s="95" t="s">
        <v>133</v>
      </c>
      <c r="B145" s="96" t="s">
        <v>210</v>
      </c>
      <c r="C145" s="97" t="s">
        <v>316</v>
      </c>
      <c r="D145" s="124" t="s">
        <v>317</v>
      </c>
      <c r="E145" s="99">
        <v>8</v>
      </c>
      <c r="F145" s="98" t="s">
        <v>205</v>
      </c>
      <c r="O145" s="98">
        <v>20</v>
      </c>
      <c r="P145" s="98" t="s">
        <v>138</v>
      </c>
    </row>
    <row r="146" spans="4:24" ht="12.75">
      <c r="D146" s="135" t="s">
        <v>318</v>
      </c>
      <c r="E146" s="136"/>
      <c r="F146" s="137"/>
      <c r="G146" s="138"/>
      <c r="H146" s="138"/>
      <c r="I146" s="138"/>
      <c r="J146" s="138"/>
      <c r="K146" s="139"/>
      <c r="L146" s="139"/>
      <c r="M146" s="136"/>
      <c r="N146" s="136"/>
      <c r="O146" s="137"/>
      <c r="P146" s="137"/>
      <c r="Q146" s="136"/>
      <c r="R146" s="136"/>
      <c r="S146" s="136"/>
      <c r="T146" s="140"/>
      <c r="U146" s="140"/>
      <c r="V146" s="140"/>
      <c r="W146" s="136"/>
      <c r="X146" s="137"/>
    </row>
    <row r="147" spans="4:14" ht="12.75">
      <c r="D147" s="147" t="s">
        <v>319</v>
      </c>
      <c r="E147" s="148">
        <f>J147</f>
        <v>0</v>
      </c>
      <c r="H147" s="148">
        <f>SUM(H142:H146)</f>
        <v>0</v>
      </c>
      <c r="I147" s="148">
        <f>SUM(I142:I146)</f>
        <v>0</v>
      </c>
      <c r="J147" s="148">
        <f>SUM(J142:J146)</f>
        <v>0</v>
      </c>
      <c r="L147" s="149">
        <f>SUM(L142:L146)</f>
        <v>0</v>
      </c>
      <c r="N147" s="150">
        <f>SUM(N142:N146)</f>
        <v>0</v>
      </c>
    </row>
    <row r="149" ht="12.75">
      <c r="B149" s="97" t="s">
        <v>320</v>
      </c>
    </row>
    <row r="150" spans="1:16" ht="12.75">
      <c r="A150" s="95" t="s">
        <v>133</v>
      </c>
      <c r="B150" s="96" t="s">
        <v>321</v>
      </c>
      <c r="C150" s="97" t="s">
        <v>322</v>
      </c>
      <c r="D150" s="124" t="s">
        <v>323</v>
      </c>
      <c r="E150" s="99">
        <v>2.402</v>
      </c>
      <c r="F150" s="98" t="s">
        <v>251</v>
      </c>
      <c r="O150" s="98">
        <v>20</v>
      </c>
      <c r="P150" s="98" t="s">
        <v>138</v>
      </c>
    </row>
    <row r="151" spans="4:24" ht="12.75">
      <c r="D151" s="135" t="s">
        <v>324</v>
      </c>
      <c r="E151" s="136"/>
      <c r="F151" s="137"/>
      <c r="G151" s="138"/>
      <c r="H151" s="138"/>
      <c r="I151" s="138"/>
      <c r="J151" s="138"/>
      <c r="K151" s="139"/>
      <c r="L151" s="139"/>
      <c r="M151" s="136"/>
      <c r="N151" s="136"/>
      <c r="O151" s="137"/>
      <c r="P151" s="137"/>
      <c r="Q151" s="136"/>
      <c r="R151" s="136"/>
      <c r="S151" s="136"/>
      <c r="T151" s="140"/>
      <c r="U151" s="140"/>
      <c r="V151" s="140"/>
      <c r="W151" s="136"/>
      <c r="X151" s="137"/>
    </row>
    <row r="152" spans="4:24" ht="12.75">
      <c r="D152" s="135" t="s">
        <v>325</v>
      </c>
      <c r="E152" s="136"/>
      <c r="F152" s="137"/>
      <c r="G152" s="138"/>
      <c r="H152" s="138"/>
      <c r="I152" s="138"/>
      <c r="J152" s="138"/>
      <c r="K152" s="139"/>
      <c r="L152" s="139"/>
      <c r="M152" s="136"/>
      <c r="N152" s="136"/>
      <c r="O152" s="137"/>
      <c r="P152" s="137"/>
      <c r="Q152" s="136"/>
      <c r="R152" s="136"/>
      <c r="S152" s="136"/>
      <c r="T152" s="140"/>
      <c r="U152" s="140"/>
      <c r="V152" s="140"/>
      <c r="W152" s="136"/>
      <c r="X152" s="137"/>
    </row>
    <row r="153" spans="1:16" ht="12.75">
      <c r="A153" s="95" t="s">
        <v>133</v>
      </c>
      <c r="B153" s="96" t="s">
        <v>321</v>
      </c>
      <c r="C153" s="97" t="s">
        <v>326</v>
      </c>
      <c r="D153" s="124" t="s">
        <v>327</v>
      </c>
      <c r="E153" s="99">
        <v>2.402</v>
      </c>
      <c r="F153" s="98" t="s">
        <v>251</v>
      </c>
      <c r="O153" s="98">
        <v>20</v>
      </c>
      <c r="P153" s="98" t="s">
        <v>138</v>
      </c>
    </row>
    <row r="154" spans="4:24" ht="12.75">
      <c r="D154" s="135" t="s">
        <v>328</v>
      </c>
      <c r="E154" s="136"/>
      <c r="F154" s="137"/>
      <c r="G154" s="138"/>
      <c r="H154" s="138"/>
      <c r="I154" s="138"/>
      <c r="J154" s="138"/>
      <c r="K154" s="139"/>
      <c r="L154" s="139"/>
      <c r="M154" s="136"/>
      <c r="N154" s="136"/>
      <c r="O154" s="137"/>
      <c r="P154" s="137"/>
      <c r="Q154" s="136"/>
      <c r="R154" s="136"/>
      <c r="S154" s="136"/>
      <c r="T154" s="140"/>
      <c r="U154" s="140"/>
      <c r="V154" s="140"/>
      <c r="W154" s="136"/>
      <c r="X154" s="137"/>
    </row>
    <row r="155" spans="4:24" ht="12.75">
      <c r="D155" s="135" t="s">
        <v>329</v>
      </c>
      <c r="E155" s="136"/>
      <c r="F155" s="137"/>
      <c r="G155" s="138"/>
      <c r="H155" s="138"/>
      <c r="I155" s="138"/>
      <c r="J155" s="138"/>
      <c r="K155" s="139"/>
      <c r="L155" s="139"/>
      <c r="M155" s="136"/>
      <c r="N155" s="136"/>
      <c r="O155" s="137"/>
      <c r="P155" s="137"/>
      <c r="Q155" s="136"/>
      <c r="R155" s="136"/>
      <c r="S155" s="136"/>
      <c r="T155" s="140"/>
      <c r="U155" s="140"/>
      <c r="V155" s="140"/>
      <c r="W155" s="136"/>
      <c r="X155" s="137"/>
    </row>
    <row r="156" spans="4:14" ht="12.75">
      <c r="D156" s="147" t="s">
        <v>330</v>
      </c>
      <c r="E156" s="148">
        <f>J156</f>
        <v>0</v>
      </c>
      <c r="H156" s="148">
        <f>SUM(H149:H155)</f>
        <v>0</v>
      </c>
      <c r="I156" s="148">
        <f>SUM(I149:I155)</f>
        <v>0</v>
      </c>
      <c r="J156" s="148">
        <f>SUM(J149:J155)</f>
        <v>0</v>
      </c>
      <c r="L156" s="149">
        <f>SUM(L149:L155)</f>
        <v>0</v>
      </c>
      <c r="N156" s="150">
        <f>SUM(N149:N155)</f>
        <v>0</v>
      </c>
    </row>
    <row r="158" spans="4:14" ht="12.75">
      <c r="D158" s="147" t="s">
        <v>331</v>
      </c>
      <c r="E158" s="148">
        <f>J158</f>
        <v>0</v>
      </c>
      <c r="H158" s="148">
        <f>+H73+H90+H140+H147+H156</f>
        <v>0</v>
      </c>
      <c r="I158" s="148">
        <f>+I73+I90+I140+I147+I156</f>
        <v>0</v>
      </c>
      <c r="J158" s="148">
        <f>+J73+J90+J140+J147+J156</f>
        <v>0</v>
      </c>
      <c r="L158" s="149">
        <f>+L73+L90+L140+L147+L156</f>
        <v>0</v>
      </c>
      <c r="N158" s="150">
        <f>+N73+N90+N140+N147+N156</f>
        <v>0</v>
      </c>
    </row>
    <row r="160" spans="4:14" ht="12.75">
      <c r="D160" s="151" t="s">
        <v>332</v>
      </c>
      <c r="E160" s="148">
        <f>J160</f>
        <v>0</v>
      </c>
      <c r="H160" s="148">
        <f>+H54+H158</f>
        <v>0</v>
      </c>
      <c r="I160" s="148">
        <f>+I54+I158</f>
        <v>0</v>
      </c>
      <c r="J160" s="148">
        <f>+J54+J158</f>
        <v>0</v>
      </c>
      <c r="L160" s="149">
        <f>+L54+L158</f>
        <v>0</v>
      </c>
      <c r="N160" s="150">
        <f>+N54+N158</f>
        <v>0</v>
      </c>
    </row>
  </sheetData>
  <sheetProtection/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PageLayoutView="0" workbookViewId="0" topLeftCell="A1">
      <selection activeCell="B37" sqref="B37"/>
    </sheetView>
  </sheetViews>
  <sheetFormatPr defaultColWidth="9.140625" defaultRowHeight="12.75"/>
  <cols>
    <col min="1" max="1" width="15.7109375" style="88" customWidth="1"/>
    <col min="2" max="3" width="45.7109375" style="88" customWidth="1"/>
    <col min="4" max="4" width="11.28125" style="89" customWidth="1"/>
    <col min="5" max="16384" width="9.140625" style="1" customWidth="1"/>
  </cols>
  <sheetData>
    <row r="1" spans="1:4" ht="12.75">
      <c r="A1" s="82" t="s">
        <v>105</v>
      </c>
      <c r="B1" s="83"/>
      <c r="C1" s="83"/>
      <c r="D1" s="84"/>
    </row>
    <row r="2" spans="1:4" ht="12.75">
      <c r="A2" s="82" t="s">
        <v>334</v>
      </c>
      <c r="B2" s="83"/>
      <c r="C2" s="83"/>
      <c r="D2" s="84"/>
    </row>
    <row r="3" spans="1:4" ht="12.75">
      <c r="A3" s="82" t="s">
        <v>106</v>
      </c>
      <c r="B3" s="83"/>
      <c r="C3" s="83"/>
      <c r="D3" s="84"/>
    </row>
    <row r="4" spans="1:4" ht="12.75">
      <c r="A4" s="83"/>
      <c r="B4" s="83"/>
      <c r="C4" s="83"/>
      <c r="D4" s="83"/>
    </row>
    <row r="5" spans="1:4" ht="12.75">
      <c r="A5" s="82" t="s">
        <v>107</v>
      </c>
      <c r="B5" s="83"/>
      <c r="C5" s="83"/>
      <c r="D5" s="83"/>
    </row>
    <row r="6" spans="1:4" ht="12.75">
      <c r="A6" s="82" t="s">
        <v>108</v>
      </c>
      <c r="B6" s="83"/>
      <c r="C6" s="83"/>
      <c r="D6" s="83"/>
    </row>
    <row r="7" spans="1:4" ht="12.75">
      <c r="A7" s="82" t="s">
        <v>109</v>
      </c>
      <c r="B7" s="83"/>
      <c r="C7" s="83"/>
      <c r="D7" s="83"/>
    </row>
    <row r="8" spans="1:4" ht="12.75">
      <c r="A8" s="1"/>
      <c r="B8" s="85"/>
      <c r="C8" s="86"/>
      <c r="D8" s="87"/>
    </row>
    <row r="9" spans="1:6" ht="12.75">
      <c r="A9" s="118" t="s">
        <v>101</v>
      </c>
      <c r="B9" s="118" t="s">
        <v>102</v>
      </c>
      <c r="C9" s="118" t="s">
        <v>103</v>
      </c>
      <c r="D9" s="119" t="s">
        <v>104</v>
      </c>
      <c r="F9" s="1" t="s">
        <v>333</v>
      </c>
    </row>
    <row r="10" spans="1:4" ht="12.75">
      <c r="A10" s="120"/>
      <c r="B10" s="120"/>
      <c r="C10" s="121"/>
      <c r="D10" s="122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Fulnečková Beáta</cp:lastModifiedBy>
  <cp:lastPrinted>2016-06-07T10:12:43Z</cp:lastPrinted>
  <dcterms:created xsi:type="dcterms:W3CDTF">1999-04-06T07:39:42Z</dcterms:created>
  <dcterms:modified xsi:type="dcterms:W3CDTF">2018-10-09T10:48:26Z</dcterms:modified>
  <cp:category/>
  <cp:version/>
  <cp:contentType/>
  <cp:contentStatus/>
</cp:coreProperties>
</file>