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LS Turcovce\LS 08 VC 1\"/>
    </mc:Choice>
  </mc:AlternateContent>
  <bookViews>
    <workbookView xWindow="1950" yWindow="-30" windowWidth="21075" windowHeight="9780" activeTab="2"/>
  </bookViews>
  <sheets>
    <sheet name="zákazka a cenová ponuka 1 VC 1 " sheetId="1" r:id="rId1"/>
    <sheet name=" zákazka a cenová ponuka 2 VC 1" sheetId="4" r:id="rId2"/>
    <sheet name="Sumár 3" sheetId="17" r:id="rId3"/>
    <sheet name="Vysvetlívky" sheetId="3" r:id="rId4"/>
  </sheets>
  <definedNames>
    <definedName name="_xlnm.Print_Area" localSheetId="1">' zákazka a cenová ponuka 2 VC 1'!$A$1:$O$33</definedName>
    <definedName name="_xlnm.Print_Area" localSheetId="0">'zákazka a cenová ponuka 1 VC 1 '!$A$1:$O$37</definedName>
  </definedNames>
  <calcPr calcId="152511"/>
</workbook>
</file>

<file path=xl/calcChain.xml><?xml version="1.0" encoding="utf-8"?>
<calcChain xmlns="http://schemas.openxmlformats.org/spreadsheetml/2006/main">
  <c r="O19" i="17" l="1"/>
  <c r="O18" i="17"/>
  <c r="O15" i="17"/>
  <c r="O14" i="17"/>
  <c r="O11" i="17"/>
  <c r="O10" i="17"/>
  <c r="L19" i="17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F11" i="17"/>
  <c r="E11" i="17"/>
  <c r="F10" i="17"/>
  <c r="E10" i="17"/>
  <c r="G10" i="1" l="1"/>
  <c r="G18" i="4"/>
  <c r="G19" i="1"/>
  <c r="H32" i="17" l="1"/>
  <c r="H31" i="17"/>
  <c r="H30" i="17"/>
  <c r="H29" i="17"/>
  <c r="H28" i="17"/>
  <c r="B4" i="17"/>
  <c r="C3" i="17"/>
  <c r="A8" i="17"/>
  <c r="H29" i="4"/>
  <c r="H30" i="4"/>
  <c r="H31" i="4"/>
  <c r="H32" i="4"/>
  <c r="H28" i="4"/>
  <c r="A8" i="4"/>
  <c r="A7" i="4"/>
  <c r="B4" i="4"/>
  <c r="C3" i="4"/>
  <c r="L20" i="4"/>
  <c r="F20" i="4"/>
  <c r="E20" i="4"/>
  <c r="G19" i="4"/>
  <c r="O19" i="4" s="1"/>
  <c r="P19" i="4" s="1"/>
  <c r="G20" i="4"/>
  <c r="P17" i="4"/>
  <c r="L16" i="4"/>
  <c r="F16" i="4"/>
  <c r="E16" i="4"/>
  <c r="G15" i="4"/>
  <c r="G14" i="4"/>
  <c r="O14" i="4" s="1"/>
  <c r="L12" i="4"/>
  <c r="F12" i="4"/>
  <c r="E12" i="4"/>
  <c r="G11" i="4"/>
  <c r="O11" i="4" s="1"/>
  <c r="P11" i="4" s="1"/>
  <c r="G10" i="4"/>
  <c r="P17" i="17"/>
  <c r="L16" i="1"/>
  <c r="F16" i="1"/>
  <c r="E16" i="1"/>
  <c r="G15" i="1"/>
  <c r="O15" i="1" s="1"/>
  <c r="G14" i="1"/>
  <c r="O14" i="1" s="1"/>
  <c r="G15" i="17" l="1"/>
  <c r="L22" i="4"/>
  <c r="E20" i="17"/>
  <c r="F16" i="17"/>
  <c r="G16" i="4"/>
  <c r="G12" i="4"/>
  <c r="L20" i="17"/>
  <c r="F20" i="17"/>
  <c r="G19" i="17"/>
  <c r="L16" i="17"/>
  <c r="G14" i="17"/>
  <c r="G16" i="1"/>
  <c r="O16" i="1"/>
  <c r="L12" i="17"/>
  <c r="G10" i="17"/>
  <c r="E12" i="17"/>
  <c r="G11" i="17"/>
  <c r="G18" i="17"/>
  <c r="E16" i="17"/>
  <c r="F12" i="17"/>
  <c r="O10" i="4"/>
  <c r="O15" i="4"/>
  <c r="O16" i="4" s="1"/>
  <c r="O18" i="4"/>
  <c r="O20" i="4" s="1"/>
  <c r="P20" i="4" s="1"/>
  <c r="L20" i="1"/>
  <c r="F20" i="1"/>
  <c r="E20" i="1"/>
  <c r="G18" i="1"/>
  <c r="O18" i="1" s="1"/>
  <c r="L12" i="1"/>
  <c r="F12" i="1"/>
  <c r="E12" i="1"/>
  <c r="G11" i="1"/>
  <c r="O12" i="4" l="1"/>
  <c r="G16" i="17"/>
  <c r="P10" i="4"/>
  <c r="G12" i="1"/>
  <c r="G20" i="17"/>
  <c r="G12" i="17"/>
  <c r="O16" i="17"/>
  <c r="P12" i="4"/>
  <c r="O22" i="4"/>
  <c r="F21" i="17"/>
  <c r="L22" i="17"/>
  <c r="L22" i="1"/>
  <c r="G20" i="1"/>
  <c r="E21" i="17"/>
  <c r="O10" i="1"/>
  <c r="P10" i="17" l="1"/>
  <c r="G21" i="17"/>
  <c r="O23" i="4"/>
  <c r="O24" i="4" s="1"/>
  <c r="P22" i="4"/>
  <c r="P10" i="1"/>
  <c r="O19" i="1" l="1"/>
  <c r="P17" i="1"/>
  <c r="O11" i="1"/>
  <c r="P19" i="1" l="1"/>
  <c r="O20" i="1"/>
  <c r="P20" i="1" s="1"/>
  <c r="P11" i="17"/>
  <c r="O12" i="17"/>
  <c r="O12" i="1"/>
  <c r="P11" i="1"/>
  <c r="O22" i="1" l="1"/>
  <c r="P22" i="1" s="1"/>
  <c r="O20" i="17"/>
  <c r="P20" i="17" s="1"/>
  <c r="P19" i="17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<sst xmlns="http://schemas.openxmlformats.org/spreadsheetml/2006/main" count="206" uniqueCount="88">
  <si>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</si>
  <si>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</si>
  <si>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</si>
  <si>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</si>
  <si>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</si>
  <si>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</si>
  <si>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</si>
  <si>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</si>
  <si>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</si>
  <si>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</si>
  <si>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</si>
  <si>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</si>
  <si>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</si>
  <si>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</si>
  <si>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</si>
  <si>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</si>
  <si>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</si>
  <si>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</si>
  <si>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</si>
  <si>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</si>
  <si>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</si>
  <si>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</si>
  <si>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</si>
  <si>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</si>
  <si>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</si>
  <si>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</si>
  <si>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</si>
  <si>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</si>
  <si>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</si>
  <si>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</si>
  <si>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</si>
  <si>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</si>
  <si>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</si>
  <si>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</si>
  <si>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</si>
  <si>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</si>
  <si>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</si>
  <si>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</si>
  <si>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</si>
  <si>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</si>
  <si>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</si>
  <si>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</si>
  <si>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</si>
  <si>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</si>
  <si>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</si>
  <si>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</si>
  <si>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</si>
  <si>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</si>
  <si>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</si>
  <si>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</si>
  <si>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</si>
  <si>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</si>
  <si>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</si>
  <si>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</si>
  <si>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</si>
  <si>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</si>
  <si>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</si>
  <si>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</si>
  <si>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</si>
  <si>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</si>
  <si>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</si>
  <si>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</si>
  <si>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</si>
  <si>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</si>
  <si>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</si>
  <si>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</si>
  <si>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</si>
  <si>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</si>
  <si>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</si>
  <si>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</si>
  <si>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</si>
  <si>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LS/VC/LO</t>
  </si>
  <si>
    <t>spolu</t>
  </si>
  <si>
    <t>1,2,4a,6(skm),7</t>
  </si>
  <si>
    <t>1,2,4a,6(sort),7</t>
  </si>
  <si>
    <t>OU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</si>
  <si>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</si>
  <si>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</si>
  <si>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</si>
  <si>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</si>
  <si>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</si>
  <si>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>23A0</t>
  </si>
  <si>
    <t>28A1</t>
  </si>
  <si>
    <t>29A1</t>
  </si>
  <si>
    <t>73 10</t>
  </si>
  <si>
    <t>Lesy SR š.p. OZ Vranov n/T, LS Turcovce</t>
  </si>
  <si>
    <t>LS08 VC01</t>
  </si>
  <si>
    <t xml:space="preserve">Lesnícke služby v ťažbovom procese na OZ Vranov n/T, LS Turcovce  VC01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</si>
</sst>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4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</xf>
    <xf numFmtId="2" fontId="10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2" fontId="3" fillId="3" borderId="31" xfId="0" applyNumberFormat="1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>
      <protection locked="0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4" fontId="10" fillId="3" borderId="29" xfId="0" applyNumberFormat="1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2" fontId="10" fillId="3" borderId="29" xfId="0" applyNumberFormat="1" applyFont="1" applyFill="1" applyBorder="1" applyAlignment="1" applyProtection="1">
      <alignment horizontal="center" vertical="center" wrapText="1"/>
    </xf>
    <xf numFmtId="2" fontId="10" fillId="3" borderId="21" xfId="0" applyNumberFormat="1" applyFont="1" applyFill="1" applyBorder="1" applyAlignment="1" applyProtection="1">
      <alignment horizontal="center" vertical="center" wrapText="1"/>
    </xf>
    <xf numFmtId="4" fontId="10" fillId="3" borderId="51" xfId="0" applyNumberFormat="1" applyFont="1" applyFill="1" applyBorder="1" applyAlignment="1" applyProtection="1">
      <alignment horizontal="center" vertical="center"/>
    </xf>
    <xf numFmtId="4" fontId="10" fillId="3" borderId="48" xfId="0" applyNumberFormat="1" applyFont="1" applyFill="1" applyBorder="1" applyAlignment="1" applyProtection="1">
      <alignment vertical="center"/>
    </xf>
    <xf numFmtId="4" fontId="10" fillId="3" borderId="48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2" fontId="10" fillId="2" borderId="15" xfId="0" applyNumberFormat="1" applyFont="1" applyFill="1" applyBorder="1" applyAlignment="1" applyProtection="1">
      <alignment horizontal="center" vertical="center"/>
      <protection locked="0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</xf>
    <xf numFmtId="2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2" fontId="10" fillId="2" borderId="41" xfId="0" applyNumberFormat="1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14" fontId="6" fillId="3" borderId="20" xfId="0" applyNumberFormat="1" applyFont="1" applyFill="1" applyBorder="1" applyAlignment="1" applyProtection="1">
      <alignment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44" xfId="0" applyFill="1" applyBorder="1" applyAlignment="1" applyProtection="1">
      <alignment horizontal="center" vertical="top" wrapText="1"/>
      <protection locked="0"/>
    </xf>
    <xf numFmtId="0" fontId="0" fillId="3" borderId="45" xfId="0" applyFill="1" applyBorder="1" applyAlignment="1" applyProtection="1">
      <alignment horizontal="center" vertical="top" wrapText="1"/>
      <protection locked="0"/>
    </xf>
    <xf numFmtId="0" fontId="0" fillId="3" borderId="41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3" borderId="0" xfId="0" applyFont="1" applyFill="1" applyAlignment="1" applyProtection="1"/>
    <xf numFmtId="0" fontId="0" fillId="3" borderId="0" xfId="0" applyFill="1" applyAlignment="1" applyProtection="1"/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10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Normal="100" zoomScaleSheetLayoutView="100" workbookViewId="0">
      <selection sqref="A1:L1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21" ht="18" x14ac:dyDescent="0.25">
      <c r="A1" s="152" t="s">
        <v>64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4" t="s">
        <v>69</v>
      </c>
      <c r="O1" s="13"/>
    </row>
    <row r="2" spans="1:21" ht="11.2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4" t="s">
        <v>70</v>
      </c>
      <c r="O2" s="13"/>
    </row>
    <row r="3" spans="1:21" ht="18" x14ac:dyDescent="0.25">
      <c r="A3" s="15" t="s">
        <v>0</v>
      </c>
      <c r="B3" s="97"/>
      <c r="C3" s="167" t="s">
        <v>87</v>
      </c>
      <c r="D3" s="168"/>
      <c r="E3" s="168"/>
      <c r="F3" s="168"/>
      <c r="G3" s="168"/>
      <c r="H3" s="168"/>
      <c r="I3" s="168"/>
      <c r="J3" s="168"/>
      <c r="K3" s="168"/>
      <c r="L3" s="97"/>
      <c r="N3" s="12"/>
      <c r="O3" s="13"/>
    </row>
    <row r="4" spans="1:21" x14ac:dyDescent="0.25">
      <c r="A4" s="18" t="s">
        <v>1</v>
      </c>
      <c r="B4" s="165" t="s">
        <v>85</v>
      </c>
      <c r="C4" s="165"/>
      <c r="D4" s="165"/>
      <c r="E4" s="165"/>
      <c r="F4" s="165"/>
      <c r="G4" s="17"/>
      <c r="H4" s="16"/>
      <c r="I4" s="16"/>
      <c r="J4" s="19"/>
      <c r="K4" s="16"/>
      <c r="L4" s="16"/>
      <c r="M4" s="16"/>
      <c r="N4" s="16"/>
      <c r="O4" s="16"/>
    </row>
    <row r="5" spans="1:21" ht="6" customHeight="1" thickBot="1" x14ac:dyDescent="0.3">
      <c r="A5" s="98"/>
      <c r="B5" s="166"/>
      <c r="C5" s="166"/>
      <c r="D5" s="166"/>
      <c r="E5" s="166"/>
      <c r="F5" s="166"/>
      <c r="G5" s="17"/>
      <c r="H5" s="16"/>
      <c r="I5" s="16"/>
      <c r="J5" s="16"/>
      <c r="K5" s="16"/>
      <c r="L5" s="16"/>
      <c r="M5" s="16"/>
      <c r="N5" s="16"/>
      <c r="O5" s="16"/>
    </row>
    <row r="6" spans="1:21" ht="16.5" customHeight="1" thickBot="1" x14ac:dyDescent="0.3">
      <c r="A6" s="163" t="s">
        <v>66</v>
      </c>
      <c r="B6" s="164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21" ht="21" customHeight="1" thickBot="1" x14ac:dyDescent="0.3">
      <c r="A7" s="78" t="s">
        <v>71</v>
      </c>
      <c r="B7" s="169" t="s">
        <v>2</v>
      </c>
      <c r="C7" s="171" t="s">
        <v>53</v>
      </c>
      <c r="D7" s="172"/>
      <c r="E7" s="149" t="s">
        <v>3</v>
      </c>
      <c r="F7" s="150"/>
      <c r="G7" s="151"/>
      <c r="H7" s="155" t="s">
        <v>4</v>
      </c>
      <c r="I7" s="147" t="s">
        <v>5</v>
      </c>
      <c r="J7" s="158" t="s">
        <v>6</v>
      </c>
      <c r="K7" s="161" t="s">
        <v>7</v>
      </c>
      <c r="L7" s="147" t="s">
        <v>54</v>
      </c>
      <c r="M7" s="147" t="s">
        <v>60</v>
      </c>
      <c r="N7" s="140" t="s">
        <v>58</v>
      </c>
      <c r="O7" s="142" t="s">
        <v>59</v>
      </c>
    </row>
    <row r="8" spans="1:21" ht="21.75" customHeight="1" x14ac:dyDescent="0.25">
      <c r="A8" s="147" t="s">
        <v>86</v>
      </c>
      <c r="B8" s="170"/>
      <c r="C8" s="144" t="s">
        <v>68</v>
      </c>
      <c r="D8" s="145"/>
      <c r="E8" s="144" t="s">
        <v>9</v>
      </c>
      <c r="F8" s="146" t="s">
        <v>10</v>
      </c>
      <c r="G8" s="147" t="s">
        <v>11</v>
      </c>
      <c r="H8" s="156"/>
      <c r="I8" s="146"/>
      <c r="J8" s="159"/>
      <c r="K8" s="162"/>
      <c r="L8" s="146"/>
      <c r="M8" s="146"/>
      <c r="N8" s="141"/>
      <c r="O8" s="143"/>
    </row>
    <row r="9" spans="1:21" ht="50.25" customHeight="1" thickBot="1" x14ac:dyDescent="0.3">
      <c r="A9" s="148"/>
      <c r="B9" s="170"/>
      <c r="C9" s="144"/>
      <c r="D9" s="145"/>
      <c r="E9" s="144"/>
      <c r="F9" s="146"/>
      <c r="G9" s="146"/>
      <c r="H9" s="157"/>
      <c r="I9" s="146"/>
      <c r="J9" s="160"/>
      <c r="K9" s="162"/>
      <c r="L9" s="148"/>
      <c r="M9" s="148"/>
      <c r="N9" s="141"/>
      <c r="O9" s="143"/>
      <c r="T9" s="73"/>
      <c r="U9" s="73"/>
    </row>
    <row r="10" spans="1:21" x14ac:dyDescent="0.25">
      <c r="A10" s="114"/>
      <c r="B10" s="74" t="s">
        <v>81</v>
      </c>
      <c r="C10" s="153" t="s">
        <v>74</v>
      </c>
      <c r="D10" s="154"/>
      <c r="E10" s="91">
        <v>0</v>
      </c>
      <c r="F10" s="60">
        <v>100.07</v>
      </c>
      <c r="G10" s="91">
        <f>SUM(E10:F10)</f>
        <v>100.07</v>
      </c>
      <c r="H10" s="60" t="s">
        <v>75</v>
      </c>
      <c r="I10" s="60">
        <v>30</v>
      </c>
      <c r="J10" s="60">
        <v>1.35</v>
      </c>
      <c r="K10" s="75">
        <v>600</v>
      </c>
      <c r="L10" s="76">
        <v>1424.99</v>
      </c>
      <c r="M10" s="61" t="s">
        <v>61</v>
      </c>
      <c r="N10" s="101"/>
      <c r="O10" s="62">
        <f>SUM(N10*G10)</f>
        <v>0</v>
      </c>
      <c r="P10" s="59" t="str">
        <f>IF( O10=0," ", IF(100-((L10/O10)*100)&gt;20,"viac ako 20%",0))</f>
        <v xml:space="preserve"> </v>
      </c>
    </row>
    <row r="11" spans="1:21" x14ac:dyDescent="0.25">
      <c r="A11" s="21"/>
      <c r="B11" s="22" t="s">
        <v>81</v>
      </c>
      <c r="C11" s="115" t="s">
        <v>73</v>
      </c>
      <c r="D11" s="116"/>
      <c r="E11" s="89">
        <v>0</v>
      </c>
      <c r="F11" s="89">
        <v>400.29</v>
      </c>
      <c r="G11" s="89">
        <f t="shared" ref="G11" si="0">SUM(E11:F11)</f>
        <v>400.29</v>
      </c>
      <c r="H11" s="23"/>
      <c r="I11" s="22"/>
      <c r="J11" s="22"/>
      <c r="K11" s="95"/>
      <c r="L11" s="64">
        <v>4587.32</v>
      </c>
      <c r="M11" s="63" t="s">
        <v>61</v>
      </c>
      <c r="N11" s="102"/>
      <c r="O11" s="64">
        <f>SUM(N11*G11)</f>
        <v>0</v>
      </c>
      <c r="P11" s="59" t="str">
        <f t="shared" ref="P11" si="1">IF( O11=0," ", IF(100-((L11/O11)*100)&gt;20,"viac ako 20%",0))</f>
        <v xml:space="preserve"> </v>
      </c>
    </row>
    <row r="12" spans="1:21" x14ac:dyDescent="0.25">
      <c r="A12" s="24"/>
      <c r="B12" s="25" t="s">
        <v>72</v>
      </c>
      <c r="C12" s="115"/>
      <c r="D12" s="122"/>
      <c r="E12" s="88">
        <f>SUM(E10:E11)</f>
        <v>0</v>
      </c>
      <c r="F12" s="88">
        <f t="shared" ref="F12:G12" si="2">SUM(F10:F11)</f>
        <v>500.36</v>
      </c>
      <c r="G12" s="88">
        <f t="shared" si="2"/>
        <v>500.36</v>
      </c>
      <c r="H12" s="26"/>
      <c r="I12" s="25"/>
      <c r="J12" s="25"/>
      <c r="K12" s="46"/>
      <c r="L12" s="64">
        <f>SUM(L10:L11)</f>
        <v>6012.3099999999995</v>
      </c>
      <c r="M12" s="63" t="s">
        <v>61</v>
      </c>
      <c r="N12" s="65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21" x14ac:dyDescent="0.25">
      <c r="A13" s="24"/>
      <c r="B13" s="22"/>
      <c r="C13" s="95"/>
      <c r="D13" s="96"/>
      <c r="E13" s="56"/>
      <c r="F13" s="56"/>
      <c r="G13" s="56"/>
      <c r="H13" s="23"/>
      <c r="I13" s="22"/>
      <c r="J13" s="22"/>
      <c r="K13" s="95"/>
      <c r="L13" s="64"/>
      <c r="M13" s="67"/>
      <c r="N13" s="68"/>
      <c r="O13" s="64"/>
      <c r="P13" s="59"/>
    </row>
    <row r="14" spans="1:21" x14ac:dyDescent="0.25">
      <c r="A14" s="24"/>
      <c r="B14" s="26" t="s">
        <v>82</v>
      </c>
      <c r="C14" s="173" t="s">
        <v>74</v>
      </c>
      <c r="D14" s="174"/>
      <c r="E14" s="90">
        <v>0</v>
      </c>
      <c r="F14" s="25">
        <v>81.39</v>
      </c>
      <c r="G14" s="25">
        <f>SUM(E14:F14)</f>
        <v>81.39</v>
      </c>
      <c r="H14" s="25" t="s">
        <v>75</v>
      </c>
      <c r="I14" s="25">
        <v>40</v>
      </c>
      <c r="J14" s="25">
        <v>1.52</v>
      </c>
      <c r="K14" s="46">
        <v>600</v>
      </c>
      <c r="L14" s="77">
        <v>1185.8499999999999</v>
      </c>
      <c r="M14" s="69" t="s">
        <v>61</v>
      </c>
      <c r="N14" s="103"/>
      <c r="O14" s="66">
        <f>SUM(N14*G14)</f>
        <v>0</v>
      </c>
      <c r="P14" s="59"/>
    </row>
    <row r="15" spans="1:21" x14ac:dyDescent="0.25">
      <c r="A15" s="24"/>
      <c r="B15" s="22" t="s">
        <v>82</v>
      </c>
      <c r="C15" s="115" t="s">
        <v>73</v>
      </c>
      <c r="D15" s="116"/>
      <c r="E15" s="89">
        <v>16.350000000000001</v>
      </c>
      <c r="F15" s="89">
        <v>444.86</v>
      </c>
      <c r="G15" s="89">
        <f t="shared" ref="G15" si="3">SUM(E15:F15)</f>
        <v>461.21000000000004</v>
      </c>
      <c r="H15" s="23"/>
      <c r="I15" s="22"/>
      <c r="J15" s="22"/>
      <c r="K15" s="95"/>
      <c r="L15" s="64">
        <v>5460.72</v>
      </c>
      <c r="M15" s="63" t="s">
        <v>61</v>
      </c>
      <c r="N15" s="102"/>
      <c r="O15" s="64">
        <f>SUM(N15*G15)</f>
        <v>0</v>
      </c>
      <c r="P15" s="59"/>
    </row>
    <row r="16" spans="1:21" x14ac:dyDescent="0.25">
      <c r="A16" s="24"/>
      <c r="B16" s="25" t="s">
        <v>72</v>
      </c>
      <c r="C16" s="115"/>
      <c r="D16" s="122"/>
      <c r="E16" s="88">
        <f>SUM(E14:E15)</f>
        <v>16.350000000000001</v>
      </c>
      <c r="F16" s="88">
        <f t="shared" ref="F16:G16" si="4">SUM(F14:F15)</f>
        <v>526.25</v>
      </c>
      <c r="G16" s="88">
        <f t="shared" si="4"/>
        <v>542.6</v>
      </c>
      <c r="H16" s="26"/>
      <c r="I16" s="25"/>
      <c r="J16" s="25"/>
      <c r="K16" s="46"/>
      <c r="L16" s="64">
        <f>SUM(L14:L15)</f>
        <v>6646.57</v>
      </c>
      <c r="M16" s="63" t="s">
        <v>61</v>
      </c>
      <c r="N16" s="65"/>
      <c r="O16" s="66">
        <f>SUM(O14:O15)</f>
        <v>0</v>
      </c>
      <c r="P16" s="59"/>
    </row>
    <row r="17" spans="1:16" x14ac:dyDescent="0.25">
      <c r="A17" s="21"/>
      <c r="B17" s="22"/>
      <c r="C17" s="115"/>
      <c r="D17" s="116"/>
      <c r="E17" s="56"/>
      <c r="F17" s="56"/>
      <c r="G17" s="56"/>
      <c r="H17" s="23"/>
      <c r="I17" s="22"/>
      <c r="J17" s="22"/>
      <c r="K17" s="95"/>
      <c r="L17" s="64"/>
      <c r="M17" s="67"/>
      <c r="N17" s="68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83</v>
      </c>
      <c r="C18" s="173" t="s">
        <v>74</v>
      </c>
      <c r="D18" s="174"/>
      <c r="E18" s="90">
        <v>0</v>
      </c>
      <c r="F18" s="25">
        <v>40.340000000000003</v>
      </c>
      <c r="G18" s="25">
        <f>SUM(E18:F18)</f>
        <v>40.340000000000003</v>
      </c>
      <c r="H18" s="23" t="s">
        <v>75</v>
      </c>
      <c r="I18" s="22">
        <v>40</v>
      </c>
      <c r="J18" s="22">
        <v>1.92</v>
      </c>
      <c r="K18" s="95">
        <v>500</v>
      </c>
      <c r="L18" s="64">
        <v>552.65</v>
      </c>
      <c r="M18" s="67" t="s">
        <v>61</v>
      </c>
      <c r="N18" s="102"/>
      <c r="O18" s="64">
        <f>SUM(N18*G18)</f>
        <v>0</v>
      </c>
      <c r="P18" s="59"/>
    </row>
    <row r="19" spans="1:16" x14ac:dyDescent="0.25">
      <c r="A19" s="21"/>
      <c r="B19" s="22" t="s">
        <v>83</v>
      </c>
      <c r="C19" s="115" t="s">
        <v>73</v>
      </c>
      <c r="D19" s="116"/>
      <c r="E19" s="89">
        <v>0</v>
      </c>
      <c r="F19" s="89">
        <v>161.58000000000001</v>
      </c>
      <c r="G19" s="89">
        <f>SUM(E19:F19)</f>
        <v>161.58000000000001</v>
      </c>
      <c r="H19" s="23"/>
      <c r="I19" s="22"/>
      <c r="J19" s="22"/>
      <c r="K19" s="95"/>
      <c r="L19" s="64">
        <v>1822.62</v>
      </c>
      <c r="M19" s="67" t="s">
        <v>61</v>
      </c>
      <c r="N19" s="102"/>
      <c r="O19" s="64">
        <f t="shared" ref="O19" si="6">SUM(N19*G19)</f>
        <v>0</v>
      </c>
      <c r="P19" s="59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15"/>
      <c r="D20" s="122"/>
      <c r="E20" s="88">
        <f>SUM(E18:E19)</f>
        <v>0</v>
      </c>
      <c r="F20" s="88">
        <f t="shared" ref="F20" si="7">SUM(F18:F19)</f>
        <v>201.92000000000002</v>
      </c>
      <c r="G20" s="88">
        <f t="shared" ref="G20" si="8">SUM(G18:G19)</f>
        <v>201.92000000000002</v>
      </c>
      <c r="H20" s="29"/>
      <c r="I20" s="28"/>
      <c r="J20" s="28"/>
      <c r="K20" s="51"/>
      <c r="L20" s="70">
        <f>SUM(L18:L19)</f>
        <v>2375.27</v>
      </c>
      <c r="M20" s="71" t="s">
        <v>61</v>
      </c>
      <c r="N20" s="72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9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17" t="s">
        <v>13</v>
      </c>
      <c r="K22" s="117"/>
      <c r="L22" s="36">
        <f>L12+L16+L20</f>
        <v>15034.15</v>
      </c>
      <c r="M22" s="39"/>
      <c r="N22" s="41" t="s">
        <v>14</v>
      </c>
      <c r="O22" s="36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118" t="s">
        <v>15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20"/>
      <c r="O23" s="36">
        <f>O22*0.2</f>
        <v>0</v>
      </c>
    </row>
    <row r="24" spans="1:16" ht="15.75" thickBot="1" x14ac:dyDescent="0.3">
      <c r="A24" s="118" t="s">
        <v>16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20"/>
      <c r="O24" s="36">
        <f>O22+O23</f>
        <v>0</v>
      </c>
    </row>
    <row r="25" spans="1:16" x14ac:dyDescent="0.25">
      <c r="A25" s="129" t="s">
        <v>17</v>
      </c>
      <c r="B25" s="129"/>
      <c r="C25" s="12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21" t="s">
        <v>65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spans="1:16" ht="25.5" customHeight="1" x14ac:dyDescent="0.25">
      <c r="A27" s="50" t="s">
        <v>57</v>
      </c>
      <c r="B27" s="50"/>
      <c r="C27" s="50"/>
      <c r="D27" s="50"/>
      <c r="E27" s="50"/>
      <c r="F27" s="50"/>
      <c r="G27" s="49" t="s">
        <v>55</v>
      </c>
      <c r="H27" s="50"/>
      <c r="I27" s="50"/>
      <c r="J27" s="43"/>
      <c r="K27" s="43"/>
      <c r="L27" s="43"/>
      <c r="M27" s="43"/>
      <c r="N27" s="43"/>
      <c r="O27" s="43"/>
    </row>
    <row r="28" spans="1:16" ht="15" customHeight="1" x14ac:dyDescent="0.25">
      <c r="A28" s="131" t="s">
        <v>67</v>
      </c>
      <c r="B28" s="132"/>
      <c r="C28" s="132"/>
      <c r="D28" s="132"/>
      <c r="E28" s="133"/>
      <c r="F28" s="130" t="s">
        <v>56</v>
      </c>
      <c r="G28" s="44" t="s">
        <v>18</v>
      </c>
      <c r="H28" s="123"/>
      <c r="I28" s="124"/>
      <c r="J28" s="124"/>
      <c r="K28" s="124"/>
      <c r="L28" s="124"/>
      <c r="M28" s="124"/>
      <c r="N28" s="124"/>
      <c r="O28" s="125"/>
    </row>
    <row r="29" spans="1:16" x14ac:dyDescent="0.25">
      <c r="A29" s="134"/>
      <c r="B29" s="135"/>
      <c r="C29" s="135"/>
      <c r="D29" s="135"/>
      <c r="E29" s="136"/>
      <c r="F29" s="130"/>
      <c r="G29" s="44" t="s">
        <v>19</v>
      </c>
      <c r="H29" s="123"/>
      <c r="I29" s="124"/>
      <c r="J29" s="124"/>
      <c r="K29" s="124"/>
      <c r="L29" s="124"/>
      <c r="M29" s="124"/>
      <c r="N29" s="124"/>
      <c r="O29" s="125"/>
    </row>
    <row r="30" spans="1:16" ht="18" customHeight="1" x14ac:dyDescent="0.25">
      <c r="A30" s="134"/>
      <c r="B30" s="135"/>
      <c r="C30" s="135"/>
      <c r="D30" s="135"/>
      <c r="E30" s="136"/>
      <c r="F30" s="130"/>
      <c r="G30" s="44" t="s">
        <v>20</v>
      </c>
      <c r="H30" s="123"/>
      <c r="I30" s="124"/>
      <c r="J30" s="124"/>
      <c r="K30" s="124"/>
      <c r="L30" s="124"/>
      <c r="M30" s="124"/>
      <c r="N30" s="124"/>
      <c r="O30" s="125"/>
    </row>
    <row r="31" spans="1:16" x14ac:dyDescent="0.25">
      <c r="A31" s="134"/>
      <c r="B31" s="135"/>
      <c r="C31" s="135"/>
      <c r="D31" s="135"/>
      <c r="E31" s="136"/>
      <c r="F31" s="130"/>
      <c r="G31" s="44" t="s">
        <v>21</v>
      </c>
      <c r="H31" s="123"/>
      <c r="I31" s="124"/>
      <c r="J31" s="124"/>
      <c r="K31" s="124"/>
      <c r="L31" s="124"/>
      <c r="M31" s="124"/>
      <c r="N31" s="124"/>
      <c r="O31" s="125"/>
    </row>
    <row r="32" spans="1:16" x14ac:dyDescent="0.25">
      <c r="A32" s="134"/>
      <c r="B32" s="135"/>
      <c r="C32" s="135"/>
      <c r="D32" s="135"/>
      <c r="E32" s="136"/>
      <c r="F32" s="130"/>
      <c r="G32" s="44" t="s">
        <v>22</v>
      </c>
      <c r="H32" s="123"/>
      <c r="I32" s="124"/>
      <c r="J32" s="124"/>
      <c r="K32" s="124"/>
      <c r="L32" s="124"/>
      <c r="M32" s="124"/>
      <c r="N32" s="124"/>
      <c r="O32" s="125"/>
    </row>
    <row r="33" spans="1:15" x14ac:dyDescent="0.25">
      <c r="A33" s="134"/>
      <c r="B33" s="135"/>
      <c r="C33" s="135"/>
      <c r="D33" s="135"/>
      <c r="E33" s="13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34"/>
      <c r="B34" s="135"/>
      <c r="C34" s="135"/>
      <c r="D34" s="135"/>
      <c r="E34" s="13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7"/>
      <c r="B35" s="138"/>
      <c r="C35" s="138"/>
      <c r="D35" s="138"/>
      <c r="E35" s="139"/>
      <c r="F35" s="43"/>
      <c r="G35" s="16"/>
      <c r="H35" s="16"/>
      <c r="I35" s="16"/>
      <c r="J35" s="16" t="s">
        <v>23</v>
      </c>
      <c r="K35" s="16"/>
      <c r="L35" s="126"/>
      <c r="M35" s="127"/>
      <c r="N35" s="128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A1UUcgDQa+5Zkm20YP6uNmXYI2JFexu+vnrbcn2ZKIN9YJ0HLXYzZjcKuaKpQZ9eNLj2ebFPTGa9yVU3me/r+A==" saltValue="5JsyugdvAjS9bocUF+ni0w==" spinCount="100000" sheet="1" objects="1" scenarios="1"/>
  <mergeCells count="44">
    <mergeCell ref="A8:A9"/>
    <mergeCell ref="C18:D18"/>
    <mergeCell ref="C14:D14"/>
    <mergeCell ref="C15:D15"/>
    <mergeCell ref="C16:D16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N7:N9"/>
    <mergeCell ref="O7:O9"/>
    <mergeCell ref="C8:D9"/>
    <mergeCell ref="E8:E9"/>
    <mergeCell ref="F8:F9"/>
    <mergeCell ref="G8:G9"/>
    <mergeCell ref="M7:M9"/>
    <mergeCell ref="E7:G7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C19:D19"/>
    <mergeCell ref="J22:K22"/>
    <mergeCell ref="A23:N23"/>
    <mergeCell ref="A24:N24"/>
    <mergeCell ref="A26:O26"/>
    <mergeCell ref="C20:D2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sqref="A1:L1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16" ht="18" x14ac:dyDescent="0.25">
      <c r="A1" s="152" t="s">
        <v>64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4" t="s">
        <v>69</v>
      </c>
      <c r="O1" s="13"/>
    </row>
    <row r="2" spans="1:16" ht="11.2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4" t="s">
        <v>70</v>
      </c>
      <c r="O2" s="13"/>
    </row>
    <row r="3" spans="1:16" ht="18" x14ac:dyDescent="0.25">
      <c r="A3" s="15" t="s">
        <v>0</v>
      </c>
      <c r="B3" s="97"/>
      <c r="C3" s="167" t="str">
        <f>'zákazka a cenová ponuka 1 VC 1 '!C3:K3</f>
        <v xml:space="preserve">Lesnícke služby v ťažbovom procese na OZ Vranov n/T, LS Turcovce  VC01   </v>
      </c>
      <c r="D3" s="168"/>
      <c r="E3" s="168"/>
      <c r="F3" s="168"/>
      <c r="G3" s="168"/>
      <c r="H3" s="168"/>
      <c r="I3" s="168"/>
      <c r="J3" s="168"/>
      <c r="K3" s="168"/>
      <c r="L3" s="97"/>
      <c r="N3" s="12"/>
      <c r="O3" s="13"/>
    </row>
    <row r="4" spans="1:16" x14ac:dyDescent="0.25">
      <c r="A4" s="18" t="s">
        <v>1</v>
      </c>
      <c r="B4" s="165" t="str">
        <f>'zákazka a cenová ponuka 1 VC 1 '!B4:F4</f>
        <v>Lesy SR š.p. OZ Vranov n/T, LS Turcovce</v>
      </c>
      <c r="C4" s="165"/>
      <c r="D4" s="165"/>
      <c r="E4" s="165"/>
      <c r="F4" s="16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98"/>
      <c r="B5" s="166"/>
      <c r="C5" s="166"/>
      <c r="D5" s="166"/>
      <c r="E5" s="166"/>
      <c r="F5" s="166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63" t="s">
        <v>66</v>
      </c>
      <c r="B6" s="164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78" t="str">
        <f>'zákazka a cenová ponuka 1 VC 1 '!A7</f>
        <v>LS/VC/LO</v>
      </c>
      <c r="B7" s="169" t="s">
        <v>2</v>
      </c>
      <c r="C7" s="171" t="s">
        <v>53</v>
      </c>
      <c r="D7" s="172"/>
      <c r="E7" s="149" t="s">
        <v>3</v>
      </c>
      <c r="F7" s="150"/>
      <c r="G7" s="151"/>
      <c r="H7" s="155" t="s">
        <v>4</v>
      </c>
      <c r="I7" s="147" t="s">
        <v>5</v>
      </c>
      <c r="J7" s="158" t="s">
        <v>6</v>
      </c>
      <c r="K7" s="161" t="s">
        <v>7</v>
      </c>
      <c r="L7" s="147" t="s">
        <v>54</v>
      </c>
      <c r="M7" s="147" t="s">
        <v>60</v>
      </c>
      <c r="N7" s="140" t="s">
        <v>76</v>
      </c>
      <c r="O7" s="142" t="s">
        <v>77</v>
      </c>
    </row>
    <row r="8" spans="1:16" ht="21.75" customHeight="1" x14ac:dyDescent="0.25">
      <c r="A8" s="147" t="str">
        <f>'zákazka a cenová ponuka 1 VC 1 '!A8:A9</f>
        <v>LS08 VC01</v>
      </c>
      <c r="B8" s="170"/>
      <c r="C8" s="144" t="s">
        <v>68</v>
      </c>
      <c r="D8" s="145"/>
      <c r="E8" s="144" t="s">
        <v>9</v>
      </c>
      <c r="F8" s="146" t="s">
        <v>78</v>
      </c>
      <c r="G8" s="147" t="s">
        <v>79</v>
      </c>
      <c r="H8" s="156"/>
      <c r="I8" s="146"/>
      <c r="J8" s="159"/>
      <c r="K8" s="162"/>
      <c r="L8" s="146"/>
      <c r="M8" s="146"/>
      <c r="N8" s="141"/>
      <c r="O8" s="143"/>
    </row>
    <row r="9" spans="1:16" ht="50.25" customHeight="1" thickBot="1" x14ac:dyDescent="0.3">
      <c r="A9" s="148"/>
      <c r="B9" s="170"/>
      <c r="C9" s="144"/>
      <c r="D9" s="145"/>
      <c r="E9" s="144"/>
      <c r="F9" s="146"/>
      <c r="G9" s="146"/>
      <c r="H9" s="157"/>
      <c r="I9" s="146"/>
      <c r="J9" s="160"/>
      <c r="K9" s="162"/>
      <c r="L9" s="148"/>
      <c r="M9" s="148"/>
      <c r="N9" s="141"/>
      <c r="O9" s="143"/>
    </row>
    <row r="10" spans="1:16" x14ac:dyDescent="0.25">
      <c r="A10" s="20"/>
      <c r="B10" s="74" t="s">
        <v>84</v>
      </c>
      <c r="C10" s="153" t="s">
        <v>74</v>
      </c>
      <c r="D10" s="154"/>
      <c r="E10" s="91">
        <v>0</v>
      </c>
      <c r="F10" s="60">
        <v>46.52</v>
      </c>
      <c r="G10" s="60">
        <f>SUM(E10:F10)</f>
        <v>46.52</v>
      </c>
      <c r="H10" s="60" t="s">
        <v>75</v>
      </c>
      <c r="I10" s="60">
        <v>40</v>
      </c>
      <c r="J10" s="60">
        <v>2.4</v>
      </c>
      <c r="K10" s="100">
        <v>1500</v>
      </c>
      <c r="L10" s="62">
        <v>659.65</v>
      </c>
      <c r="M10" s="104" t="s">
        <v>61</v>
      </c>
      <c r="N10" s="105"/>
      <c r="O10" s="62">
        <f>SUM(N10*G10)</f>
        <v>0</v>
      </c>
      <c r="P10" s="59" t="str">
        <f>IF( O10=0," ", IF(100-((L10/O10)*100)&gt;20,"viac ako 20%",0))</f>
        <v xml:space="preserve"> </v>
      </c>
    </row>
    <row r="11" spans="1:16" x14ac:dyDescent="0.25">
      <c r="A11" s="21"/>
      <c r="B11" s="22" t="s">
        <v>84</v>
      </c>
      <c r="C11" s="178" t="s">
        <v>73</v>
      </c>
      <c r="D11" s="179"/>
      <c r="E11" s="89">
        <v>0</v>
      </c>
      <c r="F11" s="89">
        <v>186.07</v>
      </c>
      <c r="G11" s="89">
        <f t="shared" ref="G11" si="0">SUM(E11:F11)</f>
        <v>186.07</v>
      </c>
      <c r="H11" s="23"/>
      <c r="I11" s="22"/>
      <c r="J11" s="22"/>
      <c r="K11" s="106"/>
      <c r="L11" s="64">
        <v>2247.7199999999998</v>
      </c>
      <c r="M11" s="63" t="s">
        <v>61</v>
      </c>
      <c r="N11" s="102"/>
      <c r="O11" s="64">
        <f>SUM(N11*G11)</f>
        <v>0</v>
      </c>
      <c r="P11" s="59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78"/>
      <c r="D12" s="180"/>
      <c r="E12" s="88">
        <f>SUM(E10:E11)</f>
        <v>0</v>
      </c>
      <c r="F12" s="88">
        <f t="shared" ref="F12:G12" si="2">SUM(F10:F11)</f>
        <v>232.59</v>
      </c>
      <c r="G12" s="88">
        <f t="shared" si="2"/>
        <v>232.59</v>
      </c>
      <c r="H12" s="26"/>
      <c r="I12" s="25"/>
      <c r="J12" s="25"/>
      <c r="K12" s="99"/>
      <c r="L12" s="64">
        <f>SUM(L10:L11)</f>
        <v>2907.37</v>
      </c>
      <c r="M12" s="63" t="s">
        <v>61</v>
      </c>
      <c r="N12" s="65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16" x14ac:dyDescent="0.25">
      <c r="A13" s="24"/>
      <c r="B13" s="22"/>
      <c r="C13" s="106"/>
      <c r="D13" s="107"/>
      <c r="E13" s="56"/>
      <c r="F13" s="56"/>
      <c r="G13" s="56"/>
      <c r="H13" s="23"/>
      <c r="I13" s="22"/>
      <c r="J13" s="22"/>
      <c r="K13" s="106"/>
      <c r="L13" s="64"/>
      <c r="M13" s="67"/>
      <c r="N13" s="68"/>
      <c r="O13" s="64"/>
      <c r="P13" s="59"/>
    </row>
    <row r="14" spans="1:16" x14ac:dyDescent="0.25">
      <c r="A14" s="24"/>
      <c r="B14" s="26"/>
      <c r="C14" s="173"/>
      <c r="D14" s="174"/>
      <c r="E14" s="90">
        <v>0</v>
      </c>
      <c r="F14" s="90">
        <v>0</v>
      </c>
      <c r="G14" s="90">
        <f>SUM(E14:F14)</f>
        <v>0</v>
      </c>
      <c r="H14" s="25"/>
      <c r="I14" s="25"/>
      <c r="J14" s="25"/>
      <c r="K14" s="99"/>
      <c r="L14" s="66">
        <v>0</v>
      </c>
      <c r="M14" s="108" t="s">
        <v>61</v>
      </c>
      <c r="N14" s="109"/>
      <c r="O14" s="66">
        <f>SUM(N14*G14)</f>
        <v>0</v>
      </c>
      <c r="P14" s="59"/>
    </row>
    <row r="15" spans="1:16" x14ac:dyDescent="0.25">
      <c r="A15" s="24"/>
      <c r="B15" s="22"/>
      <c r="C15" s="178"/>
      <c r="D15" s="179"/>
      <c r="E15" s="89">
        <v>0</v>
      </c>
      <c r="F15" s="89">
        <v>0</v>
      </c>
      <c r="G15" s="89">
        <f t="shared" ref="G15" si="3">SUM(E15:F15)</f>
        <v>0</v>
      </c>
      <c r="H15" s="23"/>
      <c r="I15" s="22"/>
      <c r="J15" s="22"/>
      <c r="K15" s="106"/>
      <c r="L15" s="64">
        <v>0</v>
      </c>
      <c r="M15" s="63" t="s">
        <v>61</v>
      </c>
      <c r="N15" s="102"/>
      <c r="O15" s="64">
        <f>SUM(N15*G15)</f>
        <v>0</v>
      </c>
      <c r="P15" s="59"/>
    </row>
    <row r="16" spans="1:16" x14ac:dyDescent="0.25">
      <c r="A16" s="24"/>
      <c r="B16" s="25" t="s">
        <v>72</v>
      </c>
      <c r="C16" s="178"/>
      <c r="D16" s="180"/>
      <c r="E16" s="88">
        <f>SUM(E14:E15)</f>
        <v>0</v>
      </c>
      <c r="F16" s="88">
        <f t="shared" ref="F16:G16" si="4">SUM(F14:F15)</f>
        <v>0</v>
      </c>
      <c r="G16" s="88">
        <f t="shared" si="4"/>
        <v>0</v>
      </c>
      <c r="H16" s="26"/>
      <c r="I16" s="25"/>
      <c r="J16" s="25"/>
      <c r="K16" s="99"/>
      <c r="L16" s="64">
        <f>SUM(L14:L15)</f>
        <v>0</v>
      </c>
      <c r="M16" s="63" t="s">
        <v>61</v>
      </c>
      <c r="N16" s="65"/>
      <c r="O16" s="66">
        <f>SUM(O14:O15)</f>
        <v>0</v>
      </c>
      <c r="P16" s="59"/>
    </row>
    <row r="17" spans="1:16" x14ac:dyDescent="0.25">
      <c r="A17" s="21"/>
      <c r="B17" s="22"/>
      <c r="C17" s="178"/>
      <c r="D17" s="179"/>
      <c r="E17" s="56"/>
      <c r="F17" s="56"/>
      <c r="G17" s="56"/>
      <c r="H17" s="23"/>
      <c r="I17" s="22"/>
      <c r="J17" s="22"/>
      <c r="K17" s="106"/>
      <c r="L17" s="64"/>
      <c r="M17" s="67"/>
      <c r="N17" s="68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73"/>
      <c r="D18" s="174"/>
      <c r="E18" s="90">
        <v>0</v>
      </c>
      <c r="F18" s="90">
        <v>0</v>
      </c>
      <c r="G18" s="90">
        <f>SUM(E18:F18)</f>
        <v>0</v>
      </c>
      <c r="H18" s="23"/>
      <c r="I18" s="22"/>
      <c r="J18" s="22"/>
      <c r="K18" s="106"/>
      <c r="L18" s="64">
        <v>0</v>
      </c>
      <c r="M18" s="67" t="s">
        <v>61</v>
      </c>
      <c r="N18" s="102"/>
      <c r="O18" s="64">
        <f>SUM(N18*G18)</f>
        <v>0</v>
      </c>
      <c r="P18" s="59"/>
    </row>
    <row r="19" spans="1:16" x14ac:dyDescent="0.25">
      <c r="A19" s="21"/>
      <c r="B19" s="22"/>
      <c r="C19" s="178"/>
      <c r="D19" s="179"/>
      <c r="E19" s="89">
        <v>0</v>
      </c>
      <c r="F19" s="89">
        <v>0</v>
      </c>
      <c r="G19" s="89">
        <f t="shared" ref="G19" si="6">SUM(E19:F19)</f>
        <v>0</v>
      </c>
      <c r="H19" s="23"/>
      <c r="I19" s="22"/>
      <c r="J19" s="22"/>
      <c r="K19" s="106"/>
      <c r="L19" s="64">
        <v>0</v>
      </c>
      <c r="M19" s="67" t="s">
        <v>61</v>
      </c>
      <c r="N19" s="102"/>
      <c r="O19" s="64">
        <f t="shared" ref="O19" si="7">SUM(N19*G19)</f>
        <v>0</v>
      </c>
      <c r="P19" s="59" t="str">
        <f t="shared" si="5"/>
        <v xml:space="preserve"> </v>
      </c>
    </row>
    <row r="20" spans="1:16" ht="15.75" thickBot="1" x14ac:dyDescent="0.3">
      <c r="A20" s="27"/>
      <c r="B20" s="28" t="s">
        <v>72</v>
      </c>
      <c r="C20" s="178"/>
      <c r="D20" s="180"/>
      <c r="E20" s="88">
        <f>SUM(E18:E19)</f>
        <v>0</v>
      </c>
      <c r="F20" s="88">
        <f t="shared" ref="F20:G20" si="8">SUM(F18:F19)</f>
        <v>0</v>
      </c>
      <c r="G20" s="88">
        <f t="shared" si="8"/>
        <v>0</v>
      </c>
      <c r="H20" s="29"/>
      <c r="I20" s="28"/>
      <c r="J20" s="28"/>
      <c r="K20" s="110"/>
      <c r="L20" s="70">
        <f>SUM(L18:L19)</f>
        <v>0</v>
      </c>
      <c r="M20" s="71"/>
      <c r="N20" s="72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9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17" t="s">
        <v>13</v>
      </c>
      <c r="K22" s="117"/>
      <c r="L22" s="36">
        <f>L12+L16+L20</f>
        <v>2907.37</v>
      </c>
      <c r="M22" s="39"/>
      <c r="N22" s="41" t="s">
        <v>14</v>
      </c>
      <c r="O22" s="36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118" t="s">
        <v>15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20"/>
      <c r="O23" s="36">
        <f>O22*0.2</f>
        <v>0</v>
      </c>
    </row>
    <row r="24" spans="1:16" ht="15.75" thickBot="1" x14ac:dyDescent="0.3">
      <c r="A24" s="118" t="s">
        <v>16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20"/>
      <c r="O24" s="36">
        <f>O22+O23</f>
        <v>0</v>
      </c>
    </row>
    <row r="25" spans="1:16" x14ac:dyDescent="0.25">
      <c r="A25" s="129" t="s">
        <v>17</v>
      </c>
      <c r="B25" s="129"/>
      <c r="C25" s="12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21" t="s">
        <v>65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2" t="s">
        <v>55</v>
      </c>
      <c r="H27" s="53"/>
      <c r="I27" s="53"/>
      <c r="J27" s="43"/>
      <c r="K27" s="43"/>
      <c r="L27" s="43"/>
      <c r="M27" s="43"/>
      <c r="N27" s="43"/>
      <c r="O27" s="43"/>
    </row>
    <row r="28" spans="1:16" ht="15" customHeight="1" x14ac:dyDescent="0.25">
      <c r="A28" s="131" t="s">
        <v>80</v>
      </c>
      <c r="B28" s="132"/>
      <c r="C28" s="132"/>
      <c r="D28" s="132"/>
      <c r="E28" s="133"/>
      <c r="F28" s="130" t="s">
        <v>56</v>
      </c>
      <c r="G28" s="44" t="s">
        <v>18</v>
      </c>
      <c r="H28" s="175">
        <f>'zákazka a cenová ponuka 1 VC 1 '!H28:O28</f>
        <v>0</v>
      </c>
      <c r="I28" s="176"/>
      <c r="J28" s="176"/>
      <c r="K28" s="176"/>
      <c r="L28" s="176"/>
      <c r="M28" s="176"/>
      <c r="N28" s="176"/>
      <c r="O28" s="177"/>
    </row>
    <row r="29" spans="1:16" x14ac:dyDescent="0.25">
      <c r="A29" s="134"/>
      <c r="B29" s="135"/>
      <c r="C29" s="135"/>
      <c r="D29" s="135"/>
      <c r="E29" s="136"/>
      <c r="F29" s="130"/>
      <c r="G29" s="44" t="s">
        <v>19</v>
      </c>
      <c r="H29" s="175">
        <f>'zákazka a cenová ponuka 1 VC 1 '!H29:O29</f>
        <v>0</v>
      </c>
      <c r="I29" s="176"/>
      <c r="J29" s="176"/>
      <c r="K29" s="176"/>
      <c r="L29" s="176"/>
      <c r="M29" s="176"/>
      <c r="N29" s="176"/>
      <c r="O29" s="177"/>
    </row>
    <row r="30" spans="1:16" ht="18" customHeight="1" x14ac:dyDescent="0.25">
      <c r="A30" s="134"/>
      <c r="B30" s="135"/>
      <c r="C30" s="135"/>
      <c r="D30" s="135"/>
      <c r="E30" s="136"/>
      <c r="F30" s="130"/>
      <c r="G30" s="44" t="s">
        <v>20</v>
      </c>
      <c r="H30" s="175">
        <f>'zákazka a cenová ponuka 1 VC 1 '!H30:O30</f>
        <v>0</v>
      </c>
      <c r="I30" s="176"/>
      <c r="J30" s="176"/>
      <c r="K30" s="176"/>
      <c r="L30" s="176"/>
      <c r="M30" s="176"/>
      <c r="N30" s="176"/>
      <c r="O30" s="177"/>
    </row>
    <row r="31" spans="1:16" x14ac:dyDescent="0.25">
      <c r="A31" s="134"/>
      <c r="B31" s="135"/>
      <c r="C31" s="135"/>
      <c r="D31" s="135"/>
      <c r="E31" s="136"/>
      <c r="F31" s="130"/>
      <c r="G31" s="44" t="s">
        <v>21</v>
      </c>
      <c r="H31" s="175">
        <f>'zákazka a cenová ponuka 1 VC 1 '!H31:O31</f>
        <v>0</v>
      </c>
      <c r="I31" s="176"/>
      <c r="J31" s="176"/>
      <c r="K31" s="176"/>
      <c r="L31" s="176"/>
      <c r="M31" s="176"/>
      <c r="N31" s="176"/>
      <c r="O31" s="177"/>
    </row>
    <row r="32" spans="1:16" x14ac:dyDescent="0.25">
      <c r="A32" s="134"/>
      <c r="B32" s="135"/>
      <c r="C32" s="135"/>
      <c r="D32" s="135"/>
      <c r="E32" s="136"/>
      <c r="F32" s="130"/>
      <c r="G32" s="44" t="s">
        <v>22</v>
      </c>
      <c r="H32" s="175">
        <f>'zákazka a cenová ponuka 1 VC 1 '!H32:O32</f>
        <v>0</v>
      </c>
      <c r="I32" s="176"/>
      <c r="J32" s="176"/>
      <c r="K32" s="176"/>
      <c r="L32" s="176"/>
      <c r="M32" s="176"/>
      <c r="N32" s="176"/>
      <c r="O32" s="177"/>
    </row>
    <row r="33" spans="1:15" x14ac:dyDescent="0.25">
      <c r="A33" s="134"/>
      <c r="B33" s="135"/>
      <c r="C33" s="135"/>
      <c r="D33" s="135"/>
      <c r="E33" s="13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34"/>
      <c r="B34" s="135"/>
      <c r="C34" s="135"/>
      <c r="D34" s="135"/>
      <c r="E34" s="13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37"/>
      <c r="B35" s="138"/>
      <c r="C35" s="138"/>
      <c r="D35" s="138"/>
      <c r="E35" s="139"/>
      <c r="F35" s="43"/>
      <c r="G35" s="16"/>
      <c r="H35" s="16"/>
      <c r="I35" s="16"/>
      <c r="J35" s="16" t="s">
        <v>23</v>
      </c>
      <c r="K35" s="16"/>
      <c r="L35" s="126"/>
      <c r="M35" s="127"/>
      <c r="N35" s="128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UcF+QiQzGiXhatuH7t4GueNalupNRu1D+LGvXtGAiBOfWC3rCVd8Y7xvcpS3TdhMUjfsWk5l6F7eCsPUNeHDvg==" saltValue="ZFsy6tOmP1XZZwUTEEkJMg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workbookViewId="0">
      <selection activeCell="C14" sqref="C14:D14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16" ht="18" x14ac:dyDescent="0.25">
      <c r="A1" s="152" t="s">
        <v>64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4" t="s">
        <v>69</v>
      </c>
      <c r="O1" s="13"/>
    </row>
    <row r="2" spans="1:16" ht="11.2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14" t="s">
        <v>70</v>
      </c>
      <c r="O2" s="13"/>
    </row>
    <row r="3" spans="1:16" ht="18" x14ac:dyDescent="0.25">
      <c r="A3" s="15" t="s">
        <v>0</v>
      </c>
      <c r="B3" s="54"/>
      <c r="C3" s="167" t="str">
        <f>'zákazka a cenová ponuka 1 VC 1 '!C3:K3</f>
        <v xml:space="preserve">Lesnícke služby v ťažbovom procese na OZ Vranov n/T, LS Turcovce  VC01   </v>
      </c>
      <c r="D3" s="168"/>
      <c r="E3" s="168"/>
      <c r="F3" s="168"/>
      <c r="G3" s="168"/>
      <c r="H3" s="168"/>
      <c r="I3" s="168"/>
      <c r="J3" s="168"/>
      <c r="K3" s="168"/>
      <c r="L3" s="54"/>
      <c r="N3" s="12"/>
      <c r="O3" s="13"/>
    </row>
    <row r="4" spans="1:16" x14ac:dyDescent="0.25">
      <c r="A4" s="18" t="s">
        <v>1</v>
      </c>
      <c r="B4" s="165" t="str">
        <f>'zákazka a cenová ponuka 1 VC 1 '!B4:F4</f>
        <v>Lesy SR š.p. OZ Vranov n/T, LS Turcovce</v>
      </c>
      <c r="C4" s="165"/>
      <c r="D4" s="165"/>
      <c r="E4" s="165"/>
      <c r="F4" s="16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5"/>
      <c r="B5" s="166"/>
      <c r="C5" s="166"/>
      <c r="D5" s="166"/>
      <c r="E5" s="166"/>
      <c r="F5" s="166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92" t="s">
        <v>66</v>
      </c>
      <c r="B6" s="193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71</v>
      </c>
      <c r="B7" s="169" t="s">
        <v>2</v>
      </c>
      <c r="C7" s="171" t="s">
        <v>53</v>
      </c>
      <c r="D7" s="172"/>
      <c r="E7" s="149" t="s">
        <v>3</v>
      </c>
      <c r="F7" s="150"/>
      <c r="G7" s="151"/>
      <c r="H7" s="155" t="s">
        <v>4</v>
      </c>
      <c r="I7" s="147" t="s">
        <v>5</v>
      </c>
      <c r="J7" s="158" t="s">
        <v>6</v>
      </c>
      <c r="K7" s="161" t="s">
        <v>7</v>
      </c>
      <c r="L7" s="147" t="s">
        <v>54</v>
      </c>
      <c r="M7" s="147" t="s">
        <v>60</v>
      </c>
      <c r="N7" s="190" t="s">
        <v>58</v>
      </c>
      <c r="O7" s="142" t="s">
        <v>59</v>
      </c>
    </row>
    <row r="8" spans="1:16" ht="21.75" customHeight="1" x14ac:dyDescent="0.25">
      <c r="A8" s="147" t="str">
        <f>'zákazka a cenová ponuka 1 VC 1 '!A8:A9</f>
        <v>LS08 VC01</v>
      </c>
      <c r="B8" s="170"/>
      <c r="C8" s="144" t="s">
        <v>68</v>
      </c>
      <c r="D8" s="145"/>
      <c r="E8" s="144" t="s">
        <v>9</v>
      </c>
      <c r="F8" s="146" t="s">
        <v>10</v>
      </c>
      <c r="G8" s="147" t="s">
        <v>11</v>
      </c>
      <c r="H8" s="156"/>
      <c r="I8" s="146"/>
      <c r="J8" s="159"/>
      <c r="K8" s="162"/>
      <c r="L8" s="146"/>
      <c r="M8" s="146"/>
      <c r="N8" s="191"/>
      <c r="O8" s="143"/>
    </row>
    <row r="9" spans="1:16" ht="50.25" customHeight="1" thickBot="1" x14ac:dyDescent="0.3">
      <c r="A9" s="148"/>
      <c r="B9" s="170"/>
      <c r="C9" s="144"/>
      <c r="D9" s="145"/>
      <c r="E9" s="144"/>
      <c r="F9" s="146"/>
      <c r="G9" s="146"/>
      <c r="H9" s="157"/>
      <c r="I9" s="146"/>
      <c r="J9" s="160"/>
      <c r="K9" s="162"/>
      <c r="L9" s="148"/>
      <c r="M9" s="148"/>
      <c r="N9" s="191"/>
      <c r="O9" s="143"/>
    </row>
    <row r="10" spans="1:16" x14ac:dyDescent="0.25">
      <c r="A10" s="20"/>
      <c r="B10" s="74"/>
      <c r="C10" s="153"/>
      <c r="D10" s="154"/>
      <c r="E10" s="91">
        <f>'zákazka a cenová ponuka 1 VC 1 '!E10+' zákazka a cenová ponuka 2 VC 1'!E10</f>
        <v>0</v>
      </c>
      <c r="F10" s="60">
        <f>'zákazka a cenová ponuka 1 VC 1 '!F10+' zákazka a cenová ponuka 2 VC 1'!F10</f>
        <v>146.59</v>
      </c>
      <c r="G10" s="60">
        <f>SUM(E10:F10)</f>
        <v>146.59</v>
      </c>
      <c r="H10" s="60"/>
      <c r="I10" s="60"/>
      <c r="J10" s="60"/>
      <c r="K10" s="100"/>
      <c r="L10" s="62">
        <f>'zákazka a cenová ponuka 1 VC 1 '!L10+' zákazka a cenová ponuka 2 VC 1'!L10</f>
        <v>2084.64</v>
      </c>
      <c r="M10" s="104" t="s">
        <v>61</v>
      </c>
      <c r="N10" s="111"/>
      <c r="O10" s="62">
        <f>'zákazka a cenová ponuka 1 VC 1 '!O10+' zákazka a cenová ponuka 2 VC 1'!O10</f>
        <v>0</v>
      </c>
      <c r="P10" s="59" t="str">
        <f>IF( O10=0," ", IF(100-((L10/O10)*100)&gt;20,"viac ako 20%",0))</f>
        <v xml:space="preserve"> </v>
      </c>
    </row>
    <row r="11" spans="1:16" x14ac:dyDescent="0.25">
      <c r="A11" s="21"/>
      <c r="B11" s="22"/>
      <c r="C11" s="178"/>
      <c r="D11" s="179"/>
      <c r="E11" s="89">
        <f>'zákazka a cenová ponuka 1 VC 1 '!E11+' zákazka a cenová ponuka 2 VC 1'!E11</f>
        <v>0</v>
      </c>
      <c r="F11" s="89">
        <f>'zákazka a cenová ponuka 1 VC 1 '!F11+' zákazka a cenová ponuka 2 VC 1'!F11</f>
        <v>586.36</v>
      </c>
      <c r="G11" s="89">
        <f t="shared" ref="G11" si="0">SUM(E11:F11)</f>
        <v>586.36</v>
      </c>
      <c r="H11" s="23"/>
      <c r="I11" s="22"/>
      <c r="J11" s="22"/>
      <c r="K11" s="106"/>
      <c r="L11" s="64">
        <f>'zákazka a cenová ponuka 1 VC 1 '!L11+' zákazka a cenová ponuka 2 VC 1'!L11</f>
        <v>6835.0399999999991</v>
      </c>
      <c r="M11" s="63" t="s">
        <v>61</v>
      </c>
      <c r="N11" s="68"/>
      <c r="O11" s="64">
        <f>'zákazka a cenová ponuka 1 VC 1 '!O11+' zákazka a cenová ponuka 2 VC 1'!O11</f>
        <v>0</v>
      </c>
      <c r="P11" s="59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72</v>
      </c>
      <c r="C12" s="178"/>
      <c r="D12" s="180"/>
      <c r="E12" s="88">
        <f>SUM(E10:E11)</f>
        <v>0</v>
      </c>
      <c r="F12" s="88">
        <f t="shared" ref="F12:G12" si="2">SUM(F10:F11)</f>
        <v>732.95</v>
      </c>
      <c r="G12" s="88">
        <f t="shared" si="2"/>
        <v>732.95</v>
      </c>
      <c r="H12" s="26"/>
      <c r="I12" s="25"/>
      <c r="J12" s="25"/>
      <c r="K12" s="99"/>
      <c r="L12" s="64">
        <f>SUM(L10:L11)</f>
        <v>8919.6799999999985</v>
      </c>
      <c r="M12" s="63" t="s">
        <v>61</v>
      </c>
      <c r="N12" s="65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16" x14ac:dyDescent="0.25">
      <c r="A13" s="24"/>
      <c r="B13" s="22"/>
      <c r="C13" s="106"/>
      <c r="D13" s="107"/>
      <c r="E13" s="56"/>
      <c r="F13" s="56"/>
      <c r="G13" s="56"/>
      <c r="H13" s="23"/>
      <c r="I13" s="22"/>
      <c r="J13" s="22"/>
      <c r="K13" s="106"/>
      <c r="L13" s="64"/>
      <c r="M13" s="67"/>
      <c r="N13" s="68"/>
      <c r="O13" s="64"/>
      <c r="P13" s="59"/>
    </row>
    <row r="14" spans="1:16" x14ac:dyDescent="0.25">
      <c r="A14" s="24"/>
      <c r="B14" s="26"/>
      <c r="C14" s="173"/>
      <c r="D14" s="174"/>
      <c r="E14" s="90">
        <f>'zákazka a cenová ponuka 1 VC 1 '!E14+' zákazka a cenová ponuka 2 VC 1'!E14</f>
        <v>0</v>
      </c>
      <c r="F14" s="90">
        <f>'zákazka a cenová ponuka 1 VC 1 '!F14+' zákazka a cenová ponuka 2 VC 1'!F14</f>
        <v>81.39</v>
      </c>
      <c r="G14" s="90">
        <f>SUM(E14:F14)</f>
        <v>81.39</v>
      </c>
      <c r="H14" s="25"/>
      <c r="I14" s="25"/>
      <c r="J14" s="25"/>
      <c r="K14" s="99"/>
      <c r="L14" s="66">
        <f>'zákazka a cenová ponuka 1 VC 1 '!L14+' zákazka a cenová ponuka 2 VC 1'!L14</f>
        <v>1185.8499999999999</v>
      </c>
      <c r="M14" s="108" t="s">
        <v>61</v>
      </c>
      <c r="N14" s="112"/>
      <c r="O14" s="66">
        <f>'zákazka a cenová ponuka 1 VC 1 '!O14+' zákazka a cenová ponuka 2 VC 1'!O14</f>
        <v>0</v>
      </c>
      <c r="P14" s="59"/>
    </row>
    <row r="15" spans="1:16" x14ac:dyDescent="0.25">
      <c r="A15" s="24"/>
      <c r="B15" s="22"/>
      <c r="C15" s="178"/>
      <c r="D15" s="179"/>
      <c r="E15" s="89">
        <f>'zákazka a cenová ponuka 1 VC 1 '!E15+' zákazka a cenová ponuka 2 VC 1'!E15</f>
        <v>16.350000000000001</v>
      </c>
      <c r="F15" s="89">
        <f>'zákazka a cenová ponuka 1 VC 1 '!F15+' zákazka a cenová ponuka 2 VC 1'!F15</f>
        <v>444.86</v>
      </c>
      <c r="G15" s="89">
        <f t="shared" ref="G15" si="3">SUM(E15:F15)</f>
        <v>461.21000000000004</v>
      </c>
      <c r="H15" s="23"/>
      <c r="I15" s="22"/>
      <c r="J15" s="22"/>
      <c r="K15" s="106"/>
      <c r="L15" s="64">
        <f>'zákazka a cenová ponuka 1 VC 1 '!L15+' zákazka a cenová ponuka 2 VC 1'!L15</f>
        <v>5460.72</v>
      </c>
      <c r="M15" s="63" t="s">
        <v>61</v>
      </c>
      <c r="N15" s="68"/>
      <c r="O15" s="64">
        <f>'zákazka a cenová ponuka 1 VC 1 '!O15+' zákazka a cenová ponuka 2 VC 1'!O15</f>
        <v>0</v>
      </c>
      <c r="P15" s="59"/>
    </row>
    <row r="16" spans="1:16" x14ac:dyDescent="0.25">
      <c r="A16" s="24"/>
      <c r="B16" s="25" t="s">
        <v>72</v>
      </c>
      <c r="C16" s="178"/>
      <c r="D16" s="180"/>
      <c r="E16" s="88">
        <f>SUM(E14:E15)</f>
        <v>16.350000000000001</v>
      </c>
      <c r="F16" s="88">
        <f t="shared" ref="F16:G16" si="4">SUM(F14:F15)</f>
        <v>526.25</v>
      </c>
      <c r="G16" s="88">
        <f t="shared" si="4"/>
        <v>542.6</v>
      </c>
      <c r="H16" s="26"/>
      <c r="I16" s="25"/>
      <c r="J16" s="25"/>
      <c r="K16" s="99"/>
      <c r="L16" s="64">
        <f>SUM(L14:L15)</f>
        <v>6646.57</v>
      </c>
      <c r="M16" s="63" t="s">
        <v>61</v>
      </c>
      <c r="N16" s="65"/>
      <c r="O16" s="66">
        <f>SUM(O14:O15)</f>
        <v>0</v>
      </c>
      <c r="P16" s="59"/>
    </row>
    <row r="17" spans="1:16" x14ac:dyDescent="0.25">
      <c r="A17" s="21"/>
      <c r="B17" s="22"/>
      <c r="C17" s="178"/>
      <c r="D17" s="179"/>
      <c r="E17" s="56"/>
      <c r="F17" s="56"/>
      <c r="G17" s="56"/>
      <c r="H17" s="23"/>
      <c r="I17" s="22"/>
      <c r="J17" s="22"/>
      <c r="K17" s="106"/>
      <c r="L17" s="64"/>
      <c r="M17" s="67"/>
      <c r="N17" s="68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73"/>
      <c r="D18" s="174"/>
      <c r="E18" s="90">
        <f>'zákazka a cenová ponuka 1 VC 1 '!E18+' zákazka a cenová ponuka 2 VC 1'!E18</f>
        <v>0</v>
      </c>
      <c r="F18" s="25">
        <f>'zákazka a cenová ponuka 1 VC 1 '!F18+' zákazka a cenová ponuka 2 VC 1'!F18</f>
        <v>40.340000000000003</v>
      </c>
      <c r="G18" s="25">
        <f>SUM(E18:F18)</f>
        <v>40.340000000000003</v>
      </c>
      <c r="H18" s="23"/>
      <c r="I18" s="22"/>
      <c r="J18" s="22"/>
      <c r="K18" s="106"/>
      <c r="L18" s="64">
        <f>'zákazka a cenová ponuka 1 VC 1 '!L18+' zákazka a cenová ponuka 2 VC 1'!L18</f>
        <v>552.65</v>
      </c>
      <c r="M18" s="67" t="s">
        <v>61</v>
      </c>
      <c r="N18" s="68"/>
      <c r="O18" s="64">
        <f>'zákazka a cenová ponuka 1 VC 1 '!O18+' zákazka a cenová ponuka 2 VC 1'!O18</f>
        <v>0</v>
      </c>
      <c r="P18" s="59"/>
    </row>
    <row r="19" spans="1:16" x14ac:dyDescent="0.25">
      <c r="A19" s="21"/>
      <c r="B19" s="22"/>
      <c r="C19" s="178"/>
      <c r="D19" s="179"/>
      <c r="E19" s="89">
        <f>'zákazka a cenová ponuka 1 VC 1 '!E19+' zákazka a cenová ponuka 2 VC 1'!E19</f>
        <v>0</v>
      </c>
      <c r="F19" s="89">
        <f>'zákazka a cenová ponuka 1 VC 1 '!F19+' zákazka a cenová ponuka 2 VC 1'!F19</f>
        <v>161.58000000000001</v>
      </c>
      <c r="G19" s="89">
        <f t="shared" ref="G19" si="6">SUM(E19:F19)</f>
        <v>161.58000000000001</v>
      </c>
      <c r="H19" s="23"/>
      <c r="I19" s="22"/>
      <c r="J19" s="22"/>
      <c r="K19" s="106"/>
      <c r="L19" s="64">
        <f>'zákazka a cenová ponuka 1 VC 1 '!L19+' zákazka a cenová ponuka 2 VC 1'!L19</f>
        <v>1822.62</v>
      </c>
      <c r="M19" s="67" t="s">
        <v>61</v>
      </c>
      <c r="N19" s="68"/>
      <c r="O19" s="64">
        <f>'zákazka a cenová ponuka 1 VC 1 '!O19+' zákazka a cenová ponuka 2 VC 1'!O19</f>
        <v>0</v>
      </c>
      <c r="P19" s="59" t="str">
        <f t="shared" si="5"/>
        <v xml:space="preserve"> </v>
      </c>
    </row>
    <row r="20" spans="1:16" ht="15.75" thickBot="1" x14ac:dyDescent="0.3">
      <c r="A20" s="80"/>
      <c r="B20" s="81" t="s">
        <v>72</v>
      </c>
      <c r="C20" s="194"/>
      <c r="D20" s="195"/>
      <c r="E20" s="92">
        <f>SUM(E18:E19)</f>
        <v>0</v>
      </c>
      <c r="F20" s="92">
        <f t="shared" ref="F20:G20" si="7">SUM(F18:F19)</f>
        <v>201.92000000000002</v>
      </c>
      <c r="G20" s="92">
        <f t="shared" si="7"/>
        <v>201.92000000000002</v>
      </c>
      <c r="H20" s="82"/>
      <c r="I20" s="81"/>
      <c r="J20" s="81"/>
      <c r="K20" s="113"/>
      <c r="L20" s="70">
        <f>SUM(L18:L19)</f>
        <v>2375.27</v>
      </c>
      <c r="M20" s="71" t="s">
        <v>61</v>
      </c>
      <c r="N20" s="72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83"/>
      <c r="B21" s="84"/>
      <c r="C21" s="85"/>
      <c r="D21" s="86"/>
      <c r="E21" s="93">
        <f>E12+E16+E20</f>
        <v>16.350000000000001</v>
      </c>
      <c r="F21" s="94">
        <f t="shared" ref="F21:G21" si="8">F12+F16+F20</f>
        <v>1461.1200000000001</v>
      </c>
      <c r="G21" s="94">
        <f t="shared" si="8"/>
        <v>1477.4700000000003</v>
      </c>
      <c r="H21" s="79"/>
      <c r="I21" s="84"/>
      <c r="J21" s="84"/>
      <c r="K21" s="87"/>
      <c r="L21" s="36"/>
      <c r="M21" s="37"/>
      <c r="N21" s="37"/>
      <c r="O21" s="40"/>
      <c r="P21" s="59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17" t="s">
        <v>13</v>
      </c>
      <c r="K22" s="117"/>
      <c r="L22" s="36">
        <f>L12+L16+L20</f>
        <v>17941.519999999997</v>
      </c>
      <c r="M22" s="39"/>
      <c r="N22" s="41" t="s">
        <v>14</v>
      </c>
      <c r="O22" s="36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118" t="s">
        <v>15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20"/>
      <c r="O23" s="36">
        <f>O22*0.2</f>
        <v>0</v>
      </c>
    </row>
    <row r="24" spans="1:16" ht="15.75" thickBot="1" x14ac:dyDescent="0.3">
      <c r="A24" s="118" t="s">
        <v>16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20"/>
      <c r="O24" s="36">
        <f>O22+O23</f>
        <v>0</v>
      </c>
    </row>
    <row r="25" spans="1:16" x14ac:dyDescent="0.25">
      <c r="A25" s="129" t="s">
        <v>17</v>
      </c>
      <c r="B25" s="129"/>
      <c r="C25" s="129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21" t="s">
        <v>65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spans="1:16" ht="25.5" customHeight="1" x14ac:dyDescent="0.25">
      <c r="A27" s="53" t="s">
        <v>57</v>
      </c>
      <c r="B27" s="53"/>
      <c r="C27" s="53"/>
      <c r="D27" s="53"/>
      <c r="E27" s="53"/>
      <c r="F27" s="53"/>
      <c r="G27" s="52" t="s">
        <v>55</v>
      </c>
      <c r="H27" s="53"/>
      <c r="I27" s="53"/>
      <c r="J27" s="43"/>
      <c r="K27" s="43"/>
      <c r="L27" s="43"/>
      <c r="M27" s="43"/>
      <c r="N27" s="43"/>
      <c r="O27" s="43"/>
    </row>
    <row r="28" spans="1:16" ht="15" customHeight="1" x14ac:dyDescent="0.25">
      <c r="A28" s="181" t="s">
        <v>67</v>
      </c>
      <c r="B28" s="182"/>
      <c r="C28" s="182"/>
      <c r="D28" s="182"/>
      <c r="E28" s="183"/>
      <c r="F28" s="130" t="s">
        <v>56</v>
      </c>
      <c r="G28" s="44" t="s">
        <v>18</v>
      </c>
      <c r="H28" s="175">
        <f>'zákazka a cenová ponuka 1 VC 1 '!H28:O28</f>
        <v>0</v>
      </c>
      <c r="I28" s="176"/>
      <c r="J28" s="176"/>
      <c r="K28" s="176"/>
      <c r="L28" s="176"/>
      <c r="M28" s="176"/>
      <c r="N28" s="176"/>
      <c r="O28" s="177"/>
    </row>
    <row r="29" spans="1:16" x14ac:dyDescent="0.25">
      <c r="A29" s="184"/>
      <c r="B29" s="185"/>
      <c r="C29" s="185"/>
      <c r="D29" s="185"/>
      <c r="E29" s="186"/>
      <c r="F29" s="130"/>
      <c r="G29" s="44" t="s">
        <v>19</v>
      </c>
      <c r="H29" s="175">
        <f>'zákazka a cenová ponuka 1 VC 1 '!H29:O29</f>
        <v>0</v>
      </c>
      <c r="I29" s="176"/>
      <c r="J29" s="176"/>
      <c r="K29" s="176"/>
      <c r="L29" s="176"/>
      <c r="M29" s="176"/>
      <c r="N29" s="176"/>
      <c r="O29" s="177"/>
    </row>
    <row r="30" spans="1:16" ht="18" customHeight="1" x14ac:dyDescent="0.25">
      <c r="A30" s="184"/>
      <c r="B30" s="185"/>
      <c r="C30" s="185"/>
      <c r="D30" s="185"/>
      <c r="E30" s="186"/>
      <c r="F30" s="130"/>
      <c r="G30" s="44" t="s">
        <v>20</v>
      </c>
      <c r="H30" s="175">
        <f>'zákazka a cenová ponuka 1 VC 1 '!H30:O30</f>
        <v>0</v>
      </c>
      <c r="I30" s="176"/>
      <c r="J30" s="176"/>
      <c r="K30" s="176"/>
      <c r="L30" s="176"/>
      <c r="M30" s="176"/>
      <c r="N30" s="176"/>
      <c r="O30" s="177"/>
    </row>
    <row r="31" spans="1:16" x14ac:dyDescent="0.25">
      <c r="A31" s="184"/>
      <c r="B31" s="185"/>
      <c r="C31" s="185"/>
      <c r="D31" s="185"/>
      <c r="E31" s="186"/>
      <c r="F31" s="130"/>
      <c r="G31" s="44" t="s">
        <v>21</v>
      </c>
      <c r="H31" s="175">
        <f>'zákazka a cenová ponuka 1 VC 1 '!H31:O31</f>
        <v>0</v>
      </c>
      <c r="I31" s="176"/>
      <c r="J31" s="176"/>
      <c r="K31" s="176"/>
      <c r="L31" s="176"/>
      <c r="M31" s="176"/>
      <c r="N31" s="176"/>
      <c r="O31" s="177"/>
    </row>
    <row r="32" spans="1:16" x14ac:dyDescent="0.25">
      <c r="A32" s="184"/>
      <c r="B32" s="185"/>
      <c r="C32" s="185"/>
      <c r="D32" s="185"/>
      <c r="E32" s="186"/>
      <c r="F32" s="130"/>
      <c r="G32" s="44" t="s">
        <v>22</v>
      </c>
      <c r="H32" s="175">
        <f>'zákazka a cenová ponuka 1 VC 1 '!H32:O32</f>
        <v>0</v>
      </c>
      <c r="I32" s="176"/>
      <c r="J32" s="176"/>
      <c r="K32" s="176"/>
      <c r="L32" s="176"/>
      <c r="M32" s="176"/>
      <c r="N32" s="176"/>
      <c r="O32" s="177"/>
    </row>
    <row r="33" spans="1:15" x14ac:dyDescent="0.25">
      <c r="A33" s="184"/>
      <c r="B33" s="185"/>
      <c r="C33" s="185"/>
      <c r="D33" s="185"/>
      <c r="E33" s="18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84"/>
      <c r="B34" s="185"/>
      <c r="C34" s="185"/>
      <c r="D34" s="185"/>
      <c r="E34" s="18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87"/>
      <c r="B35" s="188"/>
      <c r="C35" s="188"/>
      <c r="D35" s="188"/>
      <c r="E35" s="189"/>
      <c r="F35" s="43"/>
      <c r="G35" s="16"/>
      <c r="H35" s="16"/>
      <c r="I35" s="16"/>
      <c r="J35" s="16" t="s">
        <v>23</v>
      </c>
      <c r="K35" s="16"/>
      <c r="L35" s="126"/>
      <c r="M35" s="127"/>
      <c r="N35" s="128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/4RPVk6oCC3d7UaorYKSFNM28dRE/UmdDJRnMIOFyV0LDtZu/oPeHzDCcrVuxb0gyz8NAKHRUnjZe4G5jIQ/lg==" saltValue="Rfkz3rzm28RxdNGp6rClOQ==" spinCount="100000" sheet="1" objects="1" scenarios="1"/>
  <mergeCells count="44">
    <mergeCell ref="H28:O28"/>
    <mergeCell ref="C19:D19"/>
    <mergeCell ref="C20:D20"/>
    <mergeCell ref="J22:K22"/>
    <mergeCell ref="A23:N23"/>
    <mergeCell ref="C18:D18"/>
    <mergeCell ref="C12:D12"/>
    <mergeCell ref="C14:D14"/>
    <mergeCell ref="C15:D15"/>
    <mergeCell ref="C16:D1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A1:L1"/>
    <mergeCell ref="C3:K3"/>
    <mergeCell ref="B4:F4"/>
    <mergeCell ref="B5:F5"/>
    <mergeCell ref="A6:B6"/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98" t="s">
        <v>51</v>
      </c>
      <c r="M2" s="198"/>
    </row>
    <row r="3" spans="1:14" x14ac:dyDescent="0.25">
      <c r="A3" s="5" t="s">
        <v>25</v>
      </c>
      <c r="B3" s="199" t="s">
        <v>26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x14ac:dyDescent="0.25">
      <c r="A4" s="5" t="s">
        <v>27</v>
      </c>
      <c r="B4" s="199" t="s">
        <v>28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x14ac:dyDescent="0.25">
      <c r="A5" s="5" t="s">
        <v>8</v>
      </c>
      <c r="B5" s="199" t="s">
        <v>29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1:14" x14ac:dyDescent="0.25">
      <c r="A6" s="5" t="s">
        <v>2</v>
      </c>
      <c r="B6" s="199" t="s">
        <v>30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</row>
    <row r="7" spans="1:14" x14ac:dyDescent="0.25">
      <c r="A7" s="6" t="s">
        <v>31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7"/>
    </row>
    <row r="8" spans="1:14" x14ac:dyDescent="0.25">
      <c r="A8" s="5" t="s">
        <v>12</v>
      </c>
      <c r="B8" s="199" t="s">
        <v>32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</row>
    <row r="9" spans="1:14" x14ac:dyDescent="0.25">
      <c r="A9" s="7" t="s">
        <v>33</v>
      </c>
      <c r="B9" s="199" t="s">
        <v>34</v>
      </c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</row>
    <row r="10" spans="1:14" x14ac:dyDescent="0.25">
      <c r="A10" s="7" t="s">
        <v>35</v>
      </c>
      <c r="B10" s="199" t="s">
        <v>36</v>
      </c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</row>
    <row r="11" spans="1:14" x14ac:dyDescent="0.25">
      <c r="A11" s="8" t="s">
        <v>37</v>
      </c>
      <c r="B11" s="199" t="s">
        <v>38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</row>
    <row r="12" spans="1:14" x14ac:dyDescent="0.25">
      <c r="A12" s="9" t="s">
        <v>39</v>
      </c>
      <c r="B12" s="199" t="s">
        <v>40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</row>
    <row r="13" spans="1:14" ht="24" customHeight="1" x14ac:dyDescent="0.25">
      <c r="A13" s="8" t="s">
        <v>41</v>
      </c>
      <c r="B13" s="199" t="s">
        <v>42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</row>
    <row r="14" spans="1:14" ht="16.5" customHeight="1" x14ac:dyDescent="0.25">
      <c r="A14" s="8" t="s">
        <v>5</v>
      </c>
      <c r="B14" s="199" t="s">
        <v>52</v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</row>
    <row r="15" spans="1:14" x14ac:dyDescent="0.25">
      <c r="A15" s="8" t="s">
        <v>43</v>
      </c>
      <c r="B15" s="199" t="s">
        <v>44</v>
      </c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</row>
    <row r="16" spans="1:14" ht="38.25" x14ac:dyDescent="0.25">
      <c r="A16" s="10" t="s">
        <v>45</v>
      </c>
      <c r="B16" s="199" t="s">
        <v>46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</row>
    <row r="17" spans="1:14" ht="28.5" customHeight="1" x14ac:dyDescent="0.25">
      <c r="A17" s="10" t="s">
        <v>47</v>
      </c>
      <c r="B17" s="199" t="s">
        <v>48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</row>
    <row r="18" spans="1:14" ht="27" customHeight="1" x14ac:dyDescent="0.25">
      <c r="A18" s="11" t="s">
        <v>49</v>
      </c>
      <c r="B18" s="199" t="s">
        <v>50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</row>
    <row r="19" spans="1:14" ht="75" customHeight="1" x14ac:dyDescent="0.25">
      <c r="A19" s="45" t="s">
        <v>62</v>
      </c>
      <c r="B19" s="200" t="s">
        <v>63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zákazka a cenová ponuka 1 VC 1 </vt:lpstr>
      <vt:lpstr> zákazka a cenová ponuka 2 VC 1</vt:lpstr>
      <vt:lpstr>Sumár 3</vt:lpstr>
      <vt:lpstr>Vysvetlívky</vt:lpstr>
      <vt:lpstr>' zákazka a cenová ponuka 2 VC 1'!Oblasť_tlače</vt:lpstr>
      <vt:lpstr>'zákazka a cenová ponuka 1 VC 1 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2021-03-15T14:34:19Z</cp:lastPrinted>
  <dcterms:created xsi:type="dcterms:W3CDTF">2012-08-13T12:29:09Z</dcterms:created>
  <dcterms:modified xsi:type="dcterms:W3CDTF">2021-03-18T11:12:06Z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