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LS Turcovce\LS 08 VC 2\"/>
    </mc:Choice>
  </mc:AlternateContent>
  <bookViews>
    <workbookView xWindow="1950" yWindow="-30" windowWidth="21075" windowHeight="9780" firstSheet="5" activeTab="6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zákazka a cenová ponuka 5" sheetId="7" r:id="rId5"/>
    <sheet name="zákazka a cenová ponuka 6" sheetId="8" r:id="rId6"/>
    <sheet name="Sumár 7" sheetId="17" r:id="rId7"/>
    <sheet name="Vysvetlívky" sheetId="3" r:id="rId8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</definedNames>
  <calcPr calcId="152511"/>
</workbook>
</file>

<file path=xl/calcChain.xml><?xml version="1.0" encoding="utf-8"?>
<calcChain xmlns="http://schemas.openxmlformats.org/spreadsheetml/2006/main">
  <c r="O10" i="4" l="1"/>
  <c r="P10" i="4"/>
  <c r="O11" i="4"/>
  <c r="P11" i="4" s="1"/>
  <c r="O14" i="4"/>
  <c r="O15" i="4"/>
  <c r="O18" i="4"/>
  <c r="O19" i="4"/>
  <c r="P19" i="4"/>
  <c r="O19" i="17"/>
  <c r="O18" i="17"/>
  <c r="O15" i="17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O11" i="17" l="1"/>
  <c r="H32" i="17"/>
  <c r="H31" i="17"/>
  <c r="H30" i="17"/>
  <c r="H29" i="17"/>
  <c r="H28" i="17"/>
  <c r="B4" i="17"/>
  <c r="C3" i="17"/>
  <c r="B4" i="8"/>
  <c r="C3" i="8"/>
  <c r="B4" i="7"/>
  <c r="C3" i="7"/>
  <c r="B4" i="6"/>
  <c r="C3" i="6"/>
  <c r="B4" i="5"/>
  <c r="C3" i="5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8"/>
  <c r="A8" i="7"/>
  <c r="A8" i="6"/>
  <c r="A8" i="5"/>
  <c r="H29" i="4"/>
  <c r="H30" i="4"/>
  <c r="H31" i="4"/>
  <c r="H32" i="4"/>
  <c r="H28" i="4"/>
  <c r="A8" i="4"/>
  <c r="A7" i="4"/>
  <c r="B4" i="4"/>
  <c r="C3" i="4"/>
  <c r="L20" i="4"/>
  <c r="F20" i="4"/>
  <c r="E20" i="4"/>
  <c r="G19" i="4"/>
  <c r="G18" i="4"/>
  <c r="P17" i="4"/>
  <c r="L16" i="4"/>
  <c r="F16" i="4"/>
  <c r="E16" i="4"/>
  <c r="G15" i="4"/>
  <c r="G14" i="4"/>
  <c r="L12" i="4"/>
  <c r="F12" i="4"/>
  <c r="E12" i="4"/>
  <c r="G11" i="4"/>
  <c r="G10" i="4"/>
  <c r="G12" i="4" s="1"/>
  <c r="P17" i="17"/>
  <c r="L20" i="8"/>
  <c r="F20" i="8"/>
  <c r="E20" i="8"/>
  <c r="G19" i="8"/>
  <c r="O19" i="8" s="1"/>
  <c r="P19" i="8" s="1"/>
  <c r="G18" i="8"/>
  <c r="G20" i="8" s="1"/>
  <c r="P17" i="8"/>
  <c r="L16" i="8"/>
  <c r="F16" i="8"/>
  <c r="E16" i="8"/>
  <c r="G15" i="8"/>
  <c r="G16" i="8" s="1"/>
  <c r="G14" i="8"/>
  <c r="O14" i="8" s="1"/>
  <c r="L12" i="8"/>
  <c r="F12" i="8"/>
  <c r="E12" i="8"/>
  <c r="G11" i="8"/>
  <c r="O11" i="8" s="1"/>
  <c r="O10" i="8"/>
  <c r="P10" i="8" s="1"/>
  <c r="G10" i="8"/>
  <c r="G12" i="8" s="1"/>
  <c r="L20" i="7"/>
  <c r="F20" i="7"/>
  <c r="E20" i="7"/>
  <c r="G19" i="7"/>
  <c r="O19" i="7" s="1"/>
  <c r="P19" i="7" s="1"/>
  <c r="G18" i="7"/>
  <c r="P17" i="7"/>
  <c r="L16" i="7"/>
  <c r="F16" i="7"/>
  <c r="E16" i="7"/>
  <c r="G15" i="7"/>
  <c r="O15" i="7" s="1"/>
  <c r="G14" i="7"/>
  <c r="O14" i="7" s="1"/>
  <c r="O14" i="17" s="1"/>
  <c r="L12" i="7"/>
  <c r="F12" i="7"/>
  <c r="E12" i="7"/>
  <c r="G11" i="7"/>
  <c r="O11" i="7" s="1"/>
  <c r="G10" i="7"/>
  <c r="O10" i="7" s="1"/>
  <c r="P10" i="7" s="1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G10" i="6"/>
  <c r="L20" i="5"/>
  <c r="F20" i="5"/>
  <c r="E20" i="5"/>
  <c r="G19" i="5"/>
  <c r="O19" i="5" s="1"/>
  <c r="P19" i="5" s="1"/>
  <c r="G18" i="5"/>
  <c r="G20" i="5" s="1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L16" i="1"/>
  <c r="F16" i="1"/>
  <c r="E16" i="1"/>
  <c r="G15" i="1"/>
  <c r="O15" i="1" s="1"/>
  <c r="G14" i="1"/>
  <c r="L22" i="8" l="1"/>
  <c r="G20" i="7"/>
  <c r="G20" i="6"/>
  <c r="L22" i="6"/>
  <c r="G16" i="6"/>
  <c r="G12" i="6"/>
  <c r="O10" i="6"/>
  <c r="O12" i="6" s="1"/>
  <c r="L22" i="5"/>
  <c r="G12" i="5"/>
  <c r="O10" i="5"/>
  <c r="P10" i="5" s="1"/>
  <c r="L22" i="4"/>
  <c r="G20" i="4"/>
  <c r="G16" i="4"/>
  <c r="G16" i="1"/>
  <c r="O14" i="1"/>
  <c r="O16" i="1" s="1"/>
  <c r="L12" i="17"/>
  <c r="L20" i="17"/>
  <c r="G19" i="17"/>
  <c r="F20" i="17"/>
  <c r="G15" i="17"/>
  <c r="F16" i="17"/>
  <c r="G11" i="17"/>
  <c r="L16" i="17"/>
  <c r="L22" i="7"/>
  <c r="E20" i="17"/>
  <c r="G14" i="17"/>
  <c r="P11" i="7"/>
  <c r="G12" i="7"/>
  <c r="E12" i="17"/>
  <c r="G10" i="17"/>
  <c r="G18" i="17"/>
  <c r="E16" i="17"/>
  <c r="F12" i="17"/>
  <c r="O12" i="4"/>
  <c r="O16" i="4"/>
  <c r="O20" i="4"/>
  <c r="P20" i="4" s="1"/>
  <c r="P11" i="8"/>
  <c r="O12" i="8"/>
  <c r="O15" i="8"/>
  <c r="O18" i="8"/>
  <c r="O20" i="8" s="1"/>
  <c r="O16" i="7"/>
  <c r="O12" i="7"/>
  <c r="G16" i="7"/>
  <c r="O18" i="7"/>
  <c r="O15" i="6"/>
  <c r="O16" i="6" s="1"/>
  <c r="O18" i="6"/>
  <c r="O20" i="6" s="1"/>
  <c r="P20" i="6" s="1"/>
  <c r="P10" i="6"/>
  <c r="O16" i="5"/>
  <c r="G16" i="5"/>
  <c r="O18" i="5"/>
  <c r="O20" i="5" s="1"/>
  <c r="P20" i="5" s="1"/>
  <c r="L20" i="1"/>
  <c r="F20" i="1"/>
  <c r="E20" i="1"/>
  <c r="G19" i="1"/>
  <c r="G18" i="1"/>
  <c r="L12" i="1"/>
  <c r="L22" i="1" s="1"/>
  <c r="F12" i="1"/>
  <c r="E12" i="1"/>
  <c r="G11" i="1"/>
  <c r="G10" i="1"/>
  <c r="P20" i="8" l="1"/>
  <c r="O22" i="6"/>
  <c r="P12" i="6"/>
  <c r="O12" i="5"/>
  <c r="O22" i="5" s="1"/>
  <c r="P12" i="4"/>
  <c r="O22" i="4"/>
  <c r="G20" i="1"/>
  <c r="G20" i="17"/>
  <c r="O18" i="1"/>
  <c r="G16" i="17"/>
  <c r="G12" i="1"/>
  <c r="L22" i="17"/>
  <c r="F21" i="17"/>
  <c r="G12" i="17"/>
  <c r="G21" i="17" s="1"/>
  <c r="E21" i="17"/>
  <c r="O20" i="7"/>
  <c r="P20" i="7" s="1"/>
  <c r="O16" i="8"/>
  <c r="O22" i="8" s="1"/>
  <c r="P12" i="8"/>
  <c r="P12" i="7"/>
  <c r="O10" i="1"/>
  <c r="O10" i="17" l="1"/>
  <c r="P10" i="17" s="1"/>
  <c r="P12" i="5"/>
  <c r="O16" i="17"/>
  <c r="O22" i="7"/>
  <c r="O23" i="7" s="1"/>
  <c r="O24" i="7" s="1"/>
  <c r="O23" i="4"/>
  <c r="O24" i="4" s="1"/>
  <c r="P22" i="4"/>
  <c r="O23" i="8"/>
  <c r="O24" i="8" s="1"/>
  <c r="P22" i="8"/>
  <c r="O23" i="6"/>
  <c r="O24" i="6" s="1"/>
  <c r="P22" i="6"/>
  <c r="O23" i="5"/>
  <c r="O24" i="5" s="1"/>
  <c r="P22" i="5"/>
  <c r="P10" i="1"/>
  <c r="P22" i="7" l="1"/>
  <c r="O19" i="1"/>
  <c r="P17" i="1"/>
  <c r="O11" i="1"/>
  <c r="P19" i="1" l="1"/>
  <c r="O20" i="1"/>
  <c r="P20" i="1" s="1"/>
  <c r="P11" i="17"/>
  <c r="O12" i="17"/>
  <c r="O12" i="1"/>
  <c r="P11" i="1"/>
  <c r="O22" i="1" l="1"/>
  <c r="P22" i="1" s="1"/>
  <c r="P19" i="17"/>
  <c r="O20" i="17"/>
  <c r="P20" i="17" s="1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<sst xmlns="http://schemas.openxmlformats.org/spreadsheetml/2006/main" count="482" uniqueCount="102">
  <si>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</si>
  <si>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</si>
  <si>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</si>
  <si>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</si>
  <si>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</si>
  <si>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</si>
  <si>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</si>
  <si>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</si>
  <si>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</si>
  <si>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</si>
  <si>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</si>
  <si>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</si>
  <si>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</si>
  <si>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</si>
  <si>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</si>
  <si>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</si>
  <si>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</si>
  <si>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</si>
  <si>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</si>
  <si>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</si>
  <si>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</si>
  <si>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</si>
  <si>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</si>
  <si>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</si>
  <si>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</si>
  <si>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</si>
  <si>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</si>
  <si>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</si>
  <si>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</si>
  <si>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</si>
  <si>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</si>
  <si>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</si>
  <si>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</si>
  <si>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</si>
  <si>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</si>
  <si>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</si>
  <si>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</si>
  <si>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</si>
  <si>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</si>
  <si>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</si>
  <si>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</si>
  <si>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</si>
  <si>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</si>
  <si>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</si>
  <si>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</si>
  <si>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</si>
  <si>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</si>
  <si>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</si>
  <si>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</si>
  <si>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</si>
  <si>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</si>
  <si>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</si>
  <si>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</si>
  <si>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</si>
  <si>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</si>
  <si>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</si>
  <si>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</si>
  <si>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</si>
  <si>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</si>
  <si>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</si>
  <si>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</si>
  <si>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</si>
  <si>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</si>
  <si>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</si>
  <si>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</si>
  <si>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</si>
  <si>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</si>
  <si>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</si>
  <si>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</si>
  <si>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</si>
  <si>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</si>
  <si>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LS/VC/LO</t>
  </si>
  <si>
    <t>spolu</t>
  </si>
  <si>
    <t>1,2,4a,6(skm),7</t>
  </si>
  <si>
    <t>1,2,4a,6(sort),7</t>
  </si>
  <si>
    <t>OU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</si>
  <si>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</si>
  <si>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</si>
  <si>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</si>
  <si>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</si>
  <si>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</si>
  <si>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>211A0</t>
  </si>
  <si>
    <t>212 0</t>
  </si>
  <si>
    <t>202 0</t>
  </si>
  <si>
    <t>209A</t>
  </si>
  <si>
    <t>210 0</t>
  </si>
  <si>
    <t>183 0</t>
  </si>
  <si>
    <t>185A0</t>
  </si>
  <si>
    <t>186 0</t>
  </si>
  <si>
    <t>Vú +50</t>
  </si>
  <si>
    <t>Vú+50</t>
  </si>
  <si>
    <t>187A0</t>
  </si>
  <si>
    <t>188A0</t>
  </si>
  <si>
    <t>236 0</t>
  </si>
  <si>
    <t>229 0</t>
  </si>
  <si>
    <t>262 0</t>
  </si>
  <si>
    <t>Oú</t>
  </si>
  <si>
    <t>189A1</t>
  </si>
  <si>
    <t>260 1</t>
  </si>
  <si>
    <t>LS08 VC02 LO 02+03</t>
  </si>
  <si>
    <t xml:space="preserve">Lesnícke služby v ťažbovom procese na OZ Vranov n/T, VC LS Turcovce VC02   </t>
  </si>
  <si>
    <t>Lesy SR š.p. OZ Vranov n/T, LS Turcovce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</si>
</sst>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2" fontId="10" fillId="3" borderId="21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 wrapText="1"/>
    </xf>
    <xf numFmtId="2" fontId="10" fillId="3" borderId="51" xfId="0" applyNumberFormat="1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vertical="center"/>
    </xf>
    <xf numFmtId="4" fontId="10" fillId="3" borderId="48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10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41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</xf>
    <xf numFmtId="2" fontId="10" fillId="2" borderId="8" xfId="0" applyNumberFormat="1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2" fontId="10" fillId="2" borderId="41" xfId="0" applyNumberFormat="1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3" borderId="0" xfId="0" applyFont="1" applyFill="1" applyAlignment="1" applyProtection="1"/>
    <xf numFmtId="0" fontId="0" fillId="3" borderId="0" xfId="0" applyFill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5" fillId="3" borderId="25" xfId="0" applyFont="1" applyFill="1" applyBorder="1" applyAlignment="1" applyProtection="1">
      <alignment horizontal="left"/>
    </xf>
    <xf numFmtId="0" fontId="5" fillId="3" borderId="15" xfId="0" applyFont="1" applyFill="1" applyBorder="1" applyAlignment="1" applyProtection="1">
      <alignment horizontal="left"/>
    </xf>
    <xf numFmtId="0" fontId="5" fillId="3" borderId="26" xfId="0" applyFont="1" applyFill="1" applyBorder="1" applyAlignment="1" applyProtection="1">
      <alignment horizontal="left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left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zoomScaleSheetLayoutView="100" workbookViewId="0">
      <selection activeCell="L20" activeCellId="2" sqref="L12 L16 L20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21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21" ht="11.2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4" t="s">
        <v>70</v>
      </c>
      <c r="O2" s="13"/>
    </row>
    <row r="3" spans="1:21" ht="18" x14ac:dyDescent="0.25">
      <c r="A3" s="15" t="s">
        <v>0</v>
      </c>
      <c r="B3" s="102"/>
      <c r="C3" s="165" t="s">
        <v>100</v>
      </c>
      <c r="D3" s="166"/>
      <c r="E3" s="166"/>
      <c r="F3" s="166"/>
      <c r="G3" s="166"/>
      <c r="H3" s="166"/>
      <c r="I3" s="166"/>
      <c r="J3" s="166"/>
      <c r="K3" s="166"/>
      <c r="L3" s="102"/>
      <c r="N3" s="12"/>
      <c r="O3" s="13"/>
    </row>
    <row r="4" spans="1:21" x14ac:dyDescent="0.25">
      <c r="A4" s="18" t="s">
        <v>1</v>
      </c>
      <c r="B4" s="163" t="s">
        <v>101</v>
      </c>
      <c r="C4" s="163"/>
      <c r="D4" s="163"/>
      <c r="E4" s="163"/>
      <c r="F4" s="163"/>
      <c r="G4" s="17"/>
      <c r="H4" s="16"/>
      <c r="I4" s="16"/>
      <c r="J4" s="19"/>
      <c r="K4" s="16"/>
      <c r="L4" s="16"/>
      <c r="M4" s="16"/>
      <c r="N4" s="16"/>
      <c r="O4" s="16"/>
    </row>
    <row r="5" spans="1:21" ht="6" customHeight="1" thickBot="1" x14ac:dyDescent="0.3">
      <c r="A5" s="103"/>
      <c r="B5" s="164"/>
      <c r="C5" s="164"/>
      <c r="D5" s="164"/>
      <c r="E5" s="164"/>
      <c r="F5" s="164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61" t="s">
        <v>66</v>
      </c>
      <c r="B6" s="162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82" t="s">
        <v>71</v>
      </c>
      <c r="B7" s="167" t="s">
        <v>2</v>
      </c>
      <c r="C7" s="169" t="s">
        <v>53</v>
      </c>
      <c r="D7" s="170"/>
      <c r="E7" s="171" t="s">
        <v>3</v>
      </c>
      <c r="F7" s="172"/>
      <c r="G7" s="173"/>
      <c r="H7" s="153" t="s">
        <v>4</v>
      </c>
      <c r="I7" s="148" t="s">
        <v>5</v>
      </c>
      <c r="J7" s="156" t="s">
        <v>6</v>
      </c>
      <c r="K7" s="159" t="s">
        <v>7</v>
      </c>
      <c r="L7" s="148" t="s">
        <v>54</v>
      </c>
      <c r="M7" s="148" t="s">
        <v>60</v>
      </c>
      <c r="N7" s="141" t="s">
        <v>58</v>
      </c>
      <c r="O7" s="143" t="s">
        <v>59</v>
      </c>
    </row>
    <row r="8" spans="1:21" ht="21.75" customHeight="1" x14ac:dyDescent="0.25">
      <c r="A8" s="148" t="s">
        <v>99</v>
      </c>
      <c r="B8" s="168"/>
      <c r="C8" s="145" t="s">
        <v>68</v>
      </c>
      <c r="D8" s="146"/>
      <c r="E8" s="145" t="s">
        <v>9</v>
      </c>
      <c r="F8" s="147" t="s">
        <v>10</v>
      </c>
      <c r="G8" s="148" t="s">
        <v>11</v>
      </c>
      <c r="H8" s="154"/>
      <c r="I8" s="147"/>
      <c r="J8" s="157"/>
      <c r="K8" s="160"/>
      <c r="L8" s="147"/>
      <c r="M8" s="147"/>
      <c r="N8" s="142"/>
      <c r="O8" s="144"/>
    </row>
    <row r="9" spans="1:21" ht="50.25" customHeight="1" thickBot="1" x14ac:dyDescent="0.3">
      <c r="A9" s="149"/>
      <c r="B9" s="168"/>
      <c r="C9" s="145"/>
      <c r="D9" s="146"/>
      <c r="E9" s="145"/>
      <c r="F9" s="147"/>
      <c r="G9" s="147"/>
      <c r="H9" s="155"/>
      <c r="I9" s="147"/>
      <c r="J9" s="158"/>
      <c r="K9" s="160"/>
      <c r="L9" s="149"/>
      <c r="M9" s="149"/>
      <c r="N9" s="142"/>
      <c r="O9" s="144"/>
      <c r="T9" s="75"/>
      <c r="U9" s="75"/>
    </row>
    <row r="10" spans="1:21" x14ac:dyDescent="0.25">
      <c r="A10" s="20"/>
      <c r="B10" s="76" t="s">
        <v>81</v>
      </c>
      <c r="C10" s="151" t="s">
        <v>74</v>
      </c>
      <c r="D10" s="152"/>
      <c r="E10" s="93">
        <v>0</v>
      </c>
      <c r="F10" s="93">
        <v>10.68</v>
      </c>
      <c r="G10" s="93">
        <f>SUM(E10:F10)</f>
        <v>10.68</v>
      </c>
      <c r="H10" s="62" t="s">
        <v>37</v>
      </c>
      <c r="I10" s="62">
        <v>40</v>
      </c>
      <c r="J10" s="62">
        <v>1.1499999999999999</v>
      </c>
      <c r="K10" s="104">
        <v>300</v>
      </c>
      <c r="L10" s="64">
        <v>158.69999999999999</v>
      </c>
      <c r="M10" s="109" t="s">
        <v>61</v>
      </c>
      <c r="N10" s="110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21" x14ac:dyDescent="0.25">
      <c r="A11" s="21"/>
      <c r="B11" s="22" t="s">
        <v>81</v>
      </c>
      <c r="C11" s="116" t="s">
        <v>73</v>
      </c>
      <c r="D11" s="117"/>
      <c r="E11" s="94">
        <v>0</v>
      </c>
      <c r="F11" s="94">
        <v>60.5</v>
      </c>
      <c r="G11" s="94">
        <f t="shared" ref="G11" si="0">SUM(E11:F11)</f>
        <v>60.5</v>
      </c>
      <c r="H11" s="23" t="s">
        <v>37</v>
      </c>
      <c r="I11" s="22">
        <v>40</v>
      </c>
      <c r="J11" s="22">
        <v>1.1499999999999999</v>
      </c>
      <c r="K11" s="111">
        <v>300</v>
      </c>
      <c r="L11" s="66">
        <v>731.44</v>
      </c>
      <c r="M11" s="65" t="s">
        <v>61</v>
      </c>
      <c r="N11" s="107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21" x14ac:dyDescent="0.25">
      <c r="A12" s="24"/>
      <c r="B12" s="25" t="s">
        <v>72</v>
      </c>
      <c r="C12" s="116"/>
      <c r="D12" s="123"/>
      <c r="E12" s="95">
        <f>SUM(E10:E11)</f>
        <v>0</v>
      </c>
      <c r="F12" s="95">
        <f t="shared" ref="F12:G12" si="2">SUM(F10:F11)</f>
        <v>71.180000000000007</v>
      </c>
      <c r="G12" s="95">
        <f t="shared" si="2"/>
        <v>71.180000000000007</v>
      </c>
      <c r="H12" s="26"/>
      <c r="I12" s="25"/>
      <c r="J12" s="25"/>
      <c r="K12" s="105"/>
      <c r="L12" s="66">
        <f>SUM(L10:L11)</f>
        <v>890.1400000000001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21" x14ac:dyDescent="0.25">
      <c r="A13" s="24"/>
      <c r="B13" s="22"/>
      <c r="C13" s="111"/>
      <c r="D13" s="112"/>
      <c r="E13" s="58"/>
      <c r="F13" s="58"/>
      <c r="G13" s="58"/>
      <c r="H13" s="23"/>
      <c r="I13" s="22"/>
      <c r="J13" s="22"/>
      <c r="K13" s="111"/>
      <c r="L13" s="66"/>
      <c r="M13" s="69"/>
      <c r="N13" s="70"/>
      <c r="O13" s="66"/>
      <c r="P13" s="61"/>
    </row>
    <row r="14" spans="1:21" x14ac:dyDescent="0.25">
      <c r="A14" s="24"/>
      <c r="B14" s="26" t="s">
        <v>82</v>
      </c>
      <c r="C14" s="174" t="s">
        <v>74</v>
      </c>
      <c r="D14" s="175"/>
      <c r="E14" s="96">
        <v>0</v>
      </c>
      <c r="F14" s="96">
        <v>3.32</v>
      </c>
      <c r="G14" s="96">
        <f>SUM(E14:F14)</f>
        <v>3.32</v>
      </c>
      <c r="H14" s="25" t="s">
        <v>37</v>
      </c>
      <c r="I14" s="25">
        <v>50</v>
      </c>
      <c r="J14" s="25">
        <v>0.82</v>
      </c>
      <c r="K14" s="105">
        <v>300</v>
      </c>
      <c r="L14" s="68">
        <v>47.74</v>
      </c>
      <c r="M14" s="113" t="s">
        <v>61</v>
      </c>
      <c r="N14" s="114"/>
      <c r="O14" s="68">
        <f>SUM(N14*G14)</f>
        <v>0</v>
      </c>
      <c r="P14" s="61"/>
    </row>
    <row r="15" spans="1:21" x14ac:dyDescent="0.25">
      <c r="A15" s="24"/>
      <c r="B15" s="22" t="s">
        <v>82</v>
      </c>
      <c r="C15" s="116" t="s">
        <v>73</v>
      </c>
      <c r="D15" s="117"/>
      <c r="E15" s="94">
        <v>0</v>
      </c>
      <c r="F15" s="94">
        <v>13.26</v>
      </c>
      <c r="G15" s="94">
        <f t="shared" ref="G15" si="3">SUM(E15:F15)</f>
        <v>13.26</v>
      </c>
      <c r="H15" s="23" t="s">
        <v>37</v>
      </c>
      <c r="I15" s="22">
        <v>50</v>
      </c>
      <c r="J15" s="22">
        <v>0.82</v>
      </c>
      <c r="K15" s="111">
        <v>300</v>
      </c>
      <c r="L15" s="66">
        <v>153.29</v>
      </c>
      <c r="M15" s="65" t="s">
        <v>61</v>
      </c>
      <c r="N15" s="107"/>
      <c r="O15" s="66">
        <f>SUM(N15*G15)</f>
        <v>0</v>
      </c>
      <c r="P15" s="61"/>
    </row>
    <row r="16" spans="1:21" x14ac:dyDescent="0.25">
      <c r="A16" s="24"/>
      <c r="B16" s="25" t="s">
        <v>72</v>
      </c>
      <c r="C16" s="116"/>
      <c r="D16" s="123"/>
      <c r="E16" s="95">
        <f>SUM(E14:E15)</f>
        <v>0</v>
      </c>
      <c r="F16" s="95">
        <f t="shared" ref="F16:G16" si="4">SUM(F14:F15)</f>
        <v>16.579999999999998</v>
      </c>
      <c r="G16" s="95">
        <f t="shared" si="4"/>
        <v>16.579999999999998</v>
      </c>
      <c r="H16" s="26"/>
      <c r="I16" s="25"/>
      <c r="J16" s="25"/>
      <c r="K16" s="105"/>
      <c r="L16" s="66">
        <f>SUM(L14:L15)</f>
        <v>201.03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6"/>
      <c r="D17" s="117"/>
      <c r="E17" s="58"/>
      <c r="F17" s="58"/>
      <c r="G17" s="58"/>
      <c r="H17" s="23"/>
      <c r="I17" s="22"/>
      <c r="J17" s="22"/>
      <c r="K17" s="111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83</v>
      </c>
      <c r="C18" s="174" t="s">
        <v>74</v>
      </c>
      <c r="D18" s="175"/>
      <c r="E18" s="96">
        <v>0</v>
      </c>
      <c r="F18" s="96">
        <v>4.42</v>
      </c>
      <c r="G18" s="96">
        <f>SUM(E18:F18)</f>
        <v>4.42</v>
      </c>
      <c r="H18" s="23" t="s">
        <v>37</v>
      </c>
      <c r="I18" s="22">
        <v>50</v>
      </c>
      <c r="J18" s="22">
        <v>0.61</v>
      </c>
      <c r="K18" s="111">
        <v>300</v>
      </c>
      <c r="L18" s="66">
        <v>63.82</v>
      </c>
      <c r="M18" s="69" t="s">
        <v>61</v>
      </c>
      <c r="N18" s="107"/>
      <c r="O18" s="66">
        <f>SUM(N18*G18)</f>
        <v>0</v>
      </c>
      <c r="P18" s="61"/>
    </row>
    <row r="19" spans="1:16" x14ac:dyDescent="0.25">
      <c r="A19" s="21"/>
      <c r="B19" s="22" t="s">
        <v>83</v>
      </c>
      <c r="C19" s="116" t="s">
        <v>73</v>
      </c>
      <c r="D19" s="117"/>
      <c r="E19" s="94">
        <v>0</v>
      </c>
      <c r="F19" s="94">
        <v>17.7</v>
      </c>
      <c r="G19" s="94">
        <f t="shared" ref="G19" si="6">SUM(E19:F19)</f>
        <v>17.7</v>
      </c>
      <c r="H19" s="23" t="s">
        <v>37</v>
      </c>
      <c r="I19" s="22">
        <v>50</v>
      </c>
      <c r="J19" s="22">
        <v>0.61</v>
      </c>
      <c r="K19" s="111">
        <v>300</v>
      </c>
      <c r="L19" s="66">
        <v>205.67</v>
      </c>
      <c r="M19" s="69" t="s">
        <v>61</v>
      </c>
      <c r="N19" s="107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6"/>
      <c r="D20" s="123"/>
      <c r="E20" s="95">
        <f>SUM(E18:E19)</f>
        <v>0</v>
      </c>
      <c r="F20" s="95">
        <f t="shared" ref="F20" si="8">SUM(F18:F19)</f>
        <v>22.119999999999997</v>
      </c>
      <c r="G20" s="95">
        <f t="shared" ref="G20" si="9">SUM(G18:G19)</f>
        <v>22.119999999999997</v>
      </c>
      <c r="H20" s="29"/>
      <c r="I20" s="28"/>
      <c r="J20" s="28"/>
      <c r="K20" s="115"/>
      <c r="L20" s="72">
        <f>SUM(L18:L19)</f>
        <v>269.49</v>
      </c>
      <c r="M20" s="73"/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8" t="s">
        <v>13</v>
      </c>
      <c r="K22" s="118"/>
      <c r="L22" s="36">
        <f>L12+L16+L20</f>
        <v>1360.66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19" t="s">
        <v>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36">
        <f>O22*0.2</f>
        <v>0</v>
      </c>
    </row>
    <row r="24" spans="1:16" ht="15.75" thickBot="1" x14ac:dyDescent="0.3">
      <c r="A24" s="119" t="s">
        <v>16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36">
        <f>O22+O23</f>
        <v>0</v>
      </c>
    </row>
    <row r="25" spans="1:16" x14ac:dyDescent="0.25">
      <c r="A25" s="130" t="s">
        <v>17</v>
      </c>
      <c r="B25" s="130"/>
      <c r="C25" s="1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2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16" ht="25.5" customHeight="1" x14ac:dyDescent="0.25">
      <c r="A27" s="50" t="s">
        <v>57</v>
      </c>
      <c r="B27" s="50"/>
      <c r="C27" s="50"/>
      <c r="D27" s="50"/>
      <c r="E27" s="50"/>
      <c r="F27" s="50"/>
      <c r="G27" s="49" t="s">
        <v>55</v>
      </c>
      <c r="H27" s="50"/>
      <c r="I27" s="50"/>
      <c r="J27" s="43"/>
      <c r="K27" s="43"/>
      <c r="L27" s="43"/>
      <c r="M27" s="43"/>
      <c r="N27" s="43"/>
      <c r="O27" s="43"/>
    </row>
    <row r="28" spans="1:16" ht="15" customHeight="1" x14ac:dyDescent="0.25">
      <c r="A28" s="132" t="s">
        <v>67</v>
      </c>
      <c r="B28" s="133"/>
      <c r="C28" s="133"/>
      <c r="D28" s="133"/>
      <c r="E28" s="134"/>
      <c r="F28" s="131" t="s">
        <v>56</v>
      </c>
      <c r="G28" s="44" t="s">
        <v>18</v>
      </c>
      <c r="H28" s="124"/>
      <c r="I28" s="125"/>
      <c r="J28" s="125"/>
      <c r="K28" s="125"/>
      <c r="L28" s="125"/>
      <c r="M28" s="125"/>
      <c r="N28" s="125"/>
      <c r="O28" s="126"/>
    </row>
    <row r="29" spans="1:16" x14ac:dyDescent="0.25">
      <c r="A29" s="135"/>
      <c r="B29" s="136"/>
      <c r="C29" s="136"/>
      <c r="D29" s="136"/>
      <c r="E29" s="137"/>
      <c r="F29" s="131"/>
      <c r="G29" s="44" t="s">
        <v>19</v>
      </c>
      <c r="H29" s="124"/>
      <c r="I29" s="125"/>
      <c r="J29" s="125"/>
      <c r="K29" s="125"/>
      <c r="L29" s="125"/>
      <c r="M29" s="125"/>
      <c r="N29" s="125"/>
      <c r="O29" s="126"/>
    </row>
    <row r="30" spans="1:16" ht="18" customHeight="1" x14ac:dyDescent="0.25">
      <c r="A30" s="135"/>
      <c r="B30" s="136"/>
      <c r="C30" s="136"/>
      <c r="D30" s="136"/>
      <c r="E30" s="137"/>
      <c r="F30" s="131"/>
      <c r="G30" s="44" t="s">
        <v>20</v>
      </c>
      <c r="H30" s="124"/>
      <c r="I30" s="125"/>
      <c r="J30" s="125"/>
      <c r="K30" s="125"/>
      <c r="L30" s="125"/>
      <c r="M30" s="125"/>
      <c r="N30" s="125"/>
      <c r="O30" s="126"/>
    </row>
    <row r="31" spans="1:16" x14ac:dyDescent="0.25">
      <c r="A31" s="135"/>
      <c r="B31" s="136"/>
      <c r="C31" s="136"/>
      <c r="D31" s="136"/>
      <c r="E31" s="137"/>
      <c r="F31" s="131"/>
      <c r="G31" s="44" t="s">
        <v>21</v>
      </c>
      <c r="H31" s="124"/>
      <c r="I31" s="125"/>
      <c r="J31" s="125"/>
      <c r="K31" s="125"/>
      <c r="L31" s="125"/>
      <c r="M31" s="125"/>
      <c r="N31" s="125"/>
      <c r="O31" s="126"/>
    </row>
    <row r="32" spans="1:16" x14ac:dyDescent="0.25">
      <c r="A32" s="135"/>
      <c r="B32" s="136"/>
      <c r="C32" s="136"/>
      <c r="D32" s="136"/>
      <c r="E32" s="137"/>
      <c r="F32" s="131"/>
      <c r="G32" s="44" t="s">
        <v>22</v>
      </c>
      <c r="H32" s="124"/>
      <c r="I32" s="125"/>
      <c r="J32" s="125"/>
      <c r="K32" s="125"/>
      <c r="L32" s="125"/>
      <c r="M32" s="125"/>
      <c r="N32" s="125"/>
      <c r="O32" s="126"/>
    </row>
    <row r="33" spans="1:15" x14ac:dyDescent="0.25">
      <c r="A33" s="135"/>
      <c r="B33" s="136"/>
      <c r="C33" s="136"/>
      <c r="D33" s="136"/>
      <c r="E33" s="13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5"/>
      <c r="B34" s="136"/>
      <c r="C34" s="136"/>
      <c r="D34" s="136"/>
      <c r="E34" s="13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8"/>
      <c r="B35" s="139"/>
      <c r="C35" s="139"/>
      <c r="D35" s="139"/>
      <c r="E35" s="140"/>
      <c r="F35" s="43"/>
      <c r="G35" s="16"/>
      <c r="H35" s="16"/>
      <c r="I35" s="16"/>
      <c r="J35" s="16" t="s">
        <v>23</v>
      </c>
      <c r="K35" s="16"/>
      <c r="L35" s="127"/>
      <c r="M35" s="128"/>
      <c r="N35" s="12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/YZfxsrJ4m4l1k4Ni178gEJHOcFW7LRE4s3Ts8t/kOKWpteOSM3NMb/DBJjjjPfoIIU6Qxd35nTObJ9sJDfqFg==" saltValue="6q0APRCLdFL3TpcyVUHtpQ==" spinCount="100000" sheet="1" objects="1" scenarios="1"/>
  <mergeCells count="44">
    <mergeCell ref="A8:A9"/>
    <mergeCell ref="C18:D18"/>
    <mergeCell ref="C14:D14"/>
    <mergeCell ref="C15:D15"/>
    <mergeCell ref="C16:D16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N7:N9"/>
    <mergeCell ref="O7:O9"/>
    <mergeCell ref="C8:D9"/>
    <mergeCell ref="E8:E9"/>
    <mergeCell ref="F8:F9"/>
    <mergeCell ref="G8:G9"/>
    <mergeCell ref="M7:M9"/>
    <mergeCell ref="E7:G7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C19:D19"/>
    <mergeCell ref="J22:K22"/>
    <mergeCell ref="A23:N23"/>
    <mergeCell ref="A24:N24"/>
    <mergeCell ref="A26:O26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L22" sqref="L22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4" t="s">
        <v>70</v>
      </c>
      <c r="O2" s="13"/>
    </row>
    <row r="3" spans="1:16" ht="18" x14ac:dyDescent="0.25">
      <c r="A3" s="15" t="s">
        <v>0</v>
      </c>
      <c r="B3" s="102"/>
      <c r="C3" s="165" t="str">
        <f>'zákazka a cenová ponuka 1 '!C3:K3</f>
        <v xml:space="preserve">Lesnícke služby v ťažbovom procese na OZ Vranov n/T, VC LS Turcovce VC02   </v>
      </c>
      <c r="D3" s="166"/>
      <c r="E3" s="166"/>
      <c r="F3" s="166"/>
      <c r="G3" s="166"/>
      <c r="H3" s="166"/>
      <c r="I3" s="166"/>
      <c r="J3" s="166"/>
      <c r="K3" s="166"/>
      <c r="L3" s="102"/>
      <c r="N3" s="12"/>
      <c r="O3" s="13"/>
    </row>
    <row r="4" spans="1:16" x14ac:dyDescent="0.25">
      <c r="A4" s="18" t="s">
        <v>1</v>
      </c>
      <c r="B4" s="163" t="str">
        <f>'zákazka a cenová ponuka 1 '!B4:F4</f>
        <v>Lesy SR š.p. OZ Vranov n/T, LS Turcovce</v>
      </c>
      <c r="C4" s="163"/>
      <c r="D4" s="163"/>
      <c r="E4" s="163"/>
      <c r="F4" s="16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3"/>
      <c r="B5" s="164"/>
      <c r="C5" s="164"/>
      <c r="D5" s="164"/>
      <c r="E5" s="164"/>
      <c r="F5" s="164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61" t="s">
        <v>66</v>
      </c>
      <c r="B6" s="162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82" t="str">
        <f>'zákazka a cenová ponuka 1 '!A7</f>
        <v>LS/VC/LO</v>
      </c>
      <c r="B7" s="167" t="s">
        <v>2</v>
      </c>
      <c r="C7" s="169" t="s">
        <v>53</v>
      </c>
      <c r="D7" s="170"/>
      <c r="E7" s="171" t="s">
        <v>3</v>
      </c>
      <c r="F7" s="172"/>
      <c r="G7" s="173"/>
      <c r="H7" s="153" t="s">
        <v>4</v>
      </c>
      <c r="I7" s="148" t="s">
        <v>5</v>
      </c>
      <c r="J7" s="156" t="s">
        <v>6</v>
      </c>
      <c r="K7" s="159" t="s">
        <v>7</v>
      </c>
      <c r="L7" s="148" t="s">
        <v>54</v>
      </c>
      <c r="M7" s="148" t="s">
        <v>60</v>
      </c>
      <c r="N7" s="141" t="s">
        <v>76</v>
      </c>
      <c r="O7" s="143" t="s">
        <v>77</v>
      </c>
    </row>
    <row r="8" spans="1:16" ht="21.75" customHeight="1" x14ac:dyDescent="0.25">
      <c r="A8" s="148" t="str">
        <f>'zákazka a cenová ponuka 1 '!A8:A9</f>
        <v>LS08 VC02 LO 02+03</v>
      </c>
      <c r="B8" s="168"/>
      <c r="C8" s="145" t="s">
        <v>68</v>
      </c>
      <c r="D8" s="146"/>
      <c r="E8" s="145" t="s">
        <v>9</v>
      </c>
      <c r="F8" s="147" t="s">
        <v>78</v>
      </c>
      <c r="G8" s="148" t="s">
        <v>79</v>
      </c>
      <c r="H8" s="154"/>
      <c r="I8" s="147"/>
      <c r="J8" s="157"/>
      <c r="K8" s="160"/>
      <c r="L8" s="147"/>
      <c r="M8" s="147"/>
      <c r="N8" s="142"/>
      <c r="O8" s="144"/>
    </row>
    <row r="9" spans="1:16" ht="50.25" customHeight="1" thickBot="1" x14ac:dyDescent="0.3">
      <c r="A9" s="149"/>
      <c r="B9" s="168"/>
      <c r="C9" s="145"/>
      <c r="D9" s="146"/>
      <c r="E9" s="145"/>
      <c r="F9" s="147"/>
      <c r="G9" s="147"/>
      <c r="H9" s="155"/>
      <c r="I9" s="147"/>
      <c r="J9" s="158"/>
      <c r="K9" s="160"/>
      <c r="L9" s="149"/>
      <c r="M9" s="149"/>
      <c r="N9" s="142"/>
      <c r="O9" s="144"/>
    </row>
    <row r="10" spans="1:16" x14ac:dyDescent="0.25">
      <c r="A10" s="20"/>
      <c r="B10" s="76" t="s">
        <v>84</v>
      </c>
      <c r="C10" s="151" t="s">
        <v>74</v>
      </c>
      <c r="D10" s="152"/>
      <c r="E10" s="93">
        <v>0</v>
      </c>
      <c r="F10" s="93">
        <v>7.45</v>
      </c>
      <c r="G10" s="93">
        <f>SUM(E10:F10)</f>
        <v>7.45</v>
      </c>
      <c r="H10" s="62" t="s">
        <v>37</v>
      </c>
      <c r="I10" s="62">
        <v>45</v>
      </c>
      <c r="J10" s="62">
        <v>1.07</v>
      </c>
      <c r="K10" s="104">
        <v>800</v>
      </c>
      <c r="L10" s="64">
        <v>107.58</v>
      </c>
      <c r="M10" s="109" t="s">
        <v>61</v>
      </c>
      <c r="N10" s="110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 t="s">
        <v>84</v>
      </c>
      <c r="C11" s="116" t="s">
        <v>73</v>
      </c>
      <c r="D11" s="117"/>
      <c r="E11" s="94">
        <v>0</v>
      </c>
      <c r="F11" s="94">
        <v>29.82</v>
      </c>
      <c r="G11" s="94">
        <f t="shared" ref="G11" si="0">SUM(E11:F11)</f>
        <v>29.82</v>
      </c>
      <c r="H11" s="23" t="s">
        <v>37</v>
      </c>
      <c r="I11" s="22">
        <v>45</v>
      </c>
      <c r="J11" s="22">
        <v>1.07</v>
      </c>
      <c r="K11" s="111">
        <v>800</v>
      </c>
      <c r="L11" s="66">
        <v>358.44</v>
      </c>
      <c r="M11" s="65" t="s">
        <v>61</v>
      </c>
      <c r="N11" s="107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16"/>
      <c r="D12" s="123"/>
      <c r="E12" s="95">
        <f>SUM(E10:E11)</f>
        <v>0</v>
      </c>
      <c r="F12" s="95">
        <f t="shared" ref="F12:G12" si="2">SUM(F10:F11)</f>
        <v>37.270000000000003</v>
      </c>
      <c r="G12" s="95">
        <f t="shared" si="2"/>
        <v>37.270000000000003</v>
      </c>
      <c r="H12" s="26"/>
      <c r="I12" s="25"/>
      <c r="J12" s="25"/>
      <c r="K12" s="105"/>
      <c r="L12" s="66">
        <f>SUM(L10:L11)</f>
        <v>466.02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111"/>
      <c r="D13" s="112"/>
      <c r="E13" s="58"/>
      <c r="F13" s="58"/>
      <c r="G13" s="58"/>
      <c r="H13" s="23"/>
      <c r="I13" s="22"/>
      <c r="J13" s="22"/>
      <c r="K13" s="111"/>
      <c r="L13" s="66"/>
      <c r="M13" s="69"/>
      <c r="N13" s="70"/>
      <c r="O13" s="66"/>
      <c r="P13" s="61"/>
    </row>
    <row r="14" spans="1:16" x14ac:dyDescent="0.25">
      <c r="A14" s="24"/>
      <c r="B14" s="26" t="s">
        <v>85</v>
      </c>
      <c r="C14" s="174" t="s">
        <v>74</v>
      </c>
      <c r="D14" s="175"/>
      <c r="E14" s="96">
        <v>0</v>
      </c>
      <c r="F14" s="96">
        <v>12.06</v>
      </c>
      <c r="G14" s="96">
        <f>SUM(E14:F14)</f>
        <v>12.06</v>
      </c>
      <c r="H14" s="25" t="s">
        <v>37</v>
      </c>
      <c r="I14" s="25">
        <v>40</v>
      </c>
      <c r="J14" s="25">
        <v>0.97</v>
      </c>
      <c r="K14" s="105">
        <v>500</v>
      </c>
      <c r="L14" s="68">
        <v>190.19</v>
      </c>
      <c r="M14" s="113" t="s">
        <v>61</v>
      </c>
      <c r="N14" s="114"/>
      <c r="O14" s="68">
        <f>SUM(N14*G14)</f>
        <v>0</v>
      </c>
      <c r="P14" s="61"/>
    </row>
    <row r="15" spans="1:16" x14ac:dyDescent="0.25">
      <c r="A15" s="24"/>
      <c r="B15" s="22" t="s">
        <v>85</v>
      </c>
      <c r="C15" s="116" t="s">
        <v>73</v>
      </c>
      <c r="D15" s="117"/>
      <c r="E15" s="94">
        <v>0</v>
      </c>
      <c r="F15" s="94">
        <v>48.22</v>
      </c>
      <c r="G15" s="94">
        <f t="shared" ref="G15" si="3">SUM(E15:F15)</f>
        <v>48.22</v>
      </c>
      <c r="H15" s="23" t="s">
        <v>37</v>
      </c>
      <c r="I15" s="22">
        <v>40</v>
      </c>
      <c r="J15" s="22">
        <v>0.97</v>
      </c>
      <c r="K15" s="111">
        <v>500</v>
      </c>
      <c r="L15" s="66">
        <v>624.45000000000005</v>
      </c>
      <c r="M15" s="65" t="s">
        <v>61</v>
      </c>
      <c r="N15" s="107"/>
      <c r="O15" s="66">
        <f>SUM(N15*G15)</f>
        <v>0</v>
      </c>
      <c r="P15" s="61"/>
    </row>
    <row r="16" spans="1:16" x14ac:dyDescent="0.25">
      <c r="A16" s="24"/>
      <c r="B16" s="25" t="s">
        <v>72</v>
      </c>
      <c r="C16" s="116"/>
      <c r="D16" s="123"/>
      <c r="E16" s="95">
        <f>SUM(E14:E15)</f>
        <v>0</v>
      </c>
      <c r="F16" s="95">
        <f t="shared" ref="F16:G16" si="4">SUM(F14:F15)</f>
        <v>60.28</v>
      </c>
      <c r="G16" s="95">
        <f t="shared" si="4"/>
        <v>60.28</v>
      </c>
      <c r="H16" s="26"/>
      <c r="I16" s="25"/>
      <c r="J16" s="25"/>
      <c r="K16" s="105"/>
      <c r="L16" s="66">
        <f>SUM(L14:L15)</f>
        <v>814.6400000000001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6"/>
      <c r="D17" s="117"/>
      <c r="E17" s="58"/>
      <c r="F17" s="58"/>
      <c r="G17" s="58"/>
      <c r="H17" s="23"/>
      <c r="I17" s="22"/>
      <c r="J17" s="22"/>
      <c r="K17" s="111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86</v>
      </c>
      <c r="C18" s="174" t="s">
        <v>74</v>
      </c>
      <c r="D18" s="175"/>
      <c r="E18" s="96">
        <v>0</v>
      </c>
      <c r="F18" s="96">
        <v>4.0599999999999996</v>
      </c>
      <c r="G18" s="96">
        <f>SUM(E18:F18)</f>
        <v>4.0599999999999996</v>
      </c>
      <c r="H18" s="23" t="s">
        <v>37</v>
      </c>
      <c r="I18" s="22">
        <v>30</v>
      </c>
      <c r="J18" s="22">
        <v>0.72</v>
      </c>
      <c r="K18" s="111">
        <v>400</v>
      </c>
      <c r="L18" s="66">
        <v>58.46</v>
      </c>
      <c r="M18" s="69" t="s">
        <v>61</v>
      </c>
      <c r="N18" s="107"/>
      <c r="O18" s="66">
        <f>SUM(N18*G18)</f>
        <v>0</v>
      </c>
      <c r="P18" s="61"/>
    </row>
    <row r="19" spans="1:16" x14ac:dyDescent="0.25">
      <c r="A19" s="21"/>
      <c r="B19" s="22" t="s">
        <v>86</v>
      </c>
      <c r="C19" s="116" t="s">
        <v>73</v>
      </c>
      <c r="D19" s="117"/>
      <c r="E19" s="94">
        <v>0</v>
      </c>
      <c r="F19" s="94">
        <v>16.22</v>
      </c>
      <c r="G19" s="94">
        <f t="shared" ref="G19" si="6">SUM(E19:F19)</f>
        <v>16.22</v>
      </c>
      <c r="H19" s="23" t="s">
        <v>37</v>
      </c>
      <c r="I19" s="22">
        <v>30</v>
      </c>
      <c r="J19" s="22">
        <v>0.72</v>
      </c>
      <c r="K19" s="111">
        <v>400</v>
      </c>
      <c r="L19" s="66">
        <v>188.48</v>
      </c>
      <c r="M19" s="69" t="s">
        <v>61</v>
      </c>
      <c r="N19" s="107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6"/>
      <c r="D20" s="123"/>
      <c r="E20" s="95">
        <f>SUM(E18:E19)</f>
        <v>0</v>
      </c>
      <c r="F20" s="95">
        <f t="shared" ref="F20:G20" si="8">SUM(F18:F19)</f>
        <v>20.279999999999998</v>
      </c>
      <c r="G20" s="95">
        <f t="shared" si="8"/>
        <v>20.279999999999998</v>
      </c>
      <c r="H20" s="29"/>
      <c r="I20" s="28"/>
      <c r="J20" s="28"/>
      <c r="K20" s="115"/>
      <c r="L20" s="72">
        <f>SUM(L18:L19)</f>
        <v>246.94</v>
      </c>
      <c r="M20" s="73"/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8" t="s">
        <v>13</v>
      </c>
      <c r="K22" s="118"/>
      <c r="L22" s="36">
        <f>L12+L16+L20</f>
        <v>1527.6000000000001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19" t="s">
        <v>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36">
        <f>O22*0.2</f>
        <v>0</v>
      </c>
    </row>
    <row r="24" spans="1:16" ht="15.75" thickBot="1" x14ac:dyDescent="0.3">
      <c r="A24" s="119" t="s">
        <v>16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36">
        <f>O22+O23</f>
        <v>0</v>
      </c>
    </row>
    <row r="25" spans="1:16" x14ac:dyDescent="0.25">
      <c r="A25" s="130" t="s">
        <v>17</v>
      </c>
      <c r="B25" s="130"/>
      <c r="C25" s="1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2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32" t="s">
        <v>80</v>
      </c>
      <c r="B28" s="133"/>
      <c r="C28" s="133"/>
      <c r="D28" s="133"/>
      <c r="E28" s="134"/>
      <c r="F28" s="131" t="s">
        <v>56</v>
      </c>
      <c r="G28" s="44" t="s">
        <v>18</v>
      </c>
      <c r="H28" s="176">
        <f>'zákazka a cenová ponuka 1 '!H28:O28</f>
        <v>0</v>
      </c>
      <c r="I28" s="177"/>
      <c r="J28" s="177"/>
      <c r="K28" s="177"/>
      <c r="L28" s="177"/>
      <c r="M28" s="177"/>
      <c r="N28" s="177"/>
      <c r="O28" s="178"/>
    </row>
    <row r="29" spans="1:16" x14ac:dyDescent="0.25">
      <c r="A29" s="135"/>
      <c r="B29" s="136"/>
      <c r="C29" s="136"/>
      <c r="D29" s="136"/>
      <c r="E29" s="137"/>
      <c r="F29" s="131"/>
      <c r="G29" s="44" t="s">
        <v>19</v>
      </c>
      <c r="H29" s="176">
        <f>'zákazka a cenová ponuka 1 '!H29:O29</f>
        <v>0</v>
      </c>
      <c r="I29" s="177"/>
      <c r="J29" s="177"/>
      <c r="K29" s="177"/>
      <c r="L29" s="177"/>
      <c r="M29" s="177"/>
      <c r="N29" s="177"/>
      <c r="O29" s="178"/>
    </row>
    <row r="30" spans="1:16" ht="18" customHeight="1" x14ac:dyDescent="0.25">
      <c r="A30" s="135"/>
      <c r="B30" s="136"/>
      <c r="C30" s="136"/>
      <c r="D30" s="136"/>
      <c r="E30" s="137"/>
      <c r="F30" s="131"/>
      <c r="G30" s="44" t="s">
        <v>20</v>
      </c>
      <c r="H30" s="176">
        <f>'zákazka a cenová ponuka 1 '!H30:O30</f>
        <v>0</v>
      </c>
      <c r="I30" s="177"/>
      <c r="J30" s="177"/>
      <c r="K30" s="177"/>
      <c r="L30" s="177"/>
      <c r="M30" s="177"/>
      <c r="N30" s="177"/>
      <c r="O30" s="178"/>
    </row>
    <row r="31" spans="1:16" x14ac:dyDescent="0.25">
      <c r="A31" s="135"/>
      <c r="B31" s="136"/>
      <c r="C31" s="136"/>
      <c r="D31" s="136"/>
      <c r="E31" s="137"/>
      <c r="F31" s="131"/>
      <c r="G31" s="44" t="s">
        <v>21</v>
      </c>
      <c r="H31" s="176">
        <f>'zákazka a cenová ponuka 1 '!H31:O31</f>
        <v>0</v>
      </c>
      <c r="I31" s="177"/>
      <c r="J31" s="177"/>
      <c r="K31" s="177"/>
      <c r="L31" s="177"/>
      <c r="M31" s="177"/>
      <c r="N31" s="177"/>
      <c r="O31" s="178"/>
    </row>
    <row r="32" spans="1:16" x14ac:dyDescent="0.25">
      <c r="A32" s="135"/>
      <c r="B32" s="136"/>
      <c r="C32" s="136"/>
      <c r="D32" s="136"/>
      <c r="E32" s="137"/>
      <c r="F32" s="131"/>
      <c r="G32" s="44" t="s">
        <v>22</v>
      </c>
      <c r="H32" s="176">
        <f>'zákazka a cenová ponuka 1 '!H32:O32</f>
        <v>0</v>
      </c>
      <c r="I32" s="177"/>
      <c r="J32" s="177"/>
      <c r="K32" s="177"/>
      <c r="L32" s="177"/>
      <c r="M32" s="177"/>
      <c r="N32" s="177"/>
      <c r="O32" s="178"/>
    </row>
    <row r="33" spans="1:15" x14ac:dyDescent="0.25">
      <c r="A33" s="135"/>
      <c r="B33" s="136"/>
      <c r="C33" s="136"/>
      <c r="D33" s="136"/>
      <c r="E33" s="13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5"/>
      <c r="B34" s="136"/>
      <c r="C34" s="136"/>
      <c r="D34" s="136"/>
      <c r="E34" s="13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8"/>
      <c r="B35" s="139"/>
      <c r="C35" s="139"/>
      <c r="D35" s="139"/>
      <c r="E35" s="140"/>
      <c r="F35" s="43"/>
      <c r="G35" s="16"/>
      <c r="H35" s="16"/>
      <c r="I35" s="16"/>
      <c r="J35" s="16" t="s">
        <v>23</v>
      </c>
      <c r="K35" s="16"/>
      <c r="L35" s="127"/>
      <c r="M35" s="128"/>
      <c r="N35" s="12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smkEeiJfeIUjJ+GvyTvEKKmnhHEWdKTDedYhsTDweIaI/MP3FMoDDeCM1QY3V+2q4FBHZEVIY9YPvhuAQTbrSA==" saltValue="GQhC37xRuN69//jgqKgOeQ==" spinCount="100000" sheet="1" objects="1" scenarios="1"/>
  <mergeCells count="44">
    <mergeCell ref="J22:K22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A1:L1"/>
    <mergeCell ref="C3:K3"/>
    <mergeCell ref="B4:F4"/>
    <mergeCell ref="B5:F5"/>
    <mergeCell ref="A6:B6"/>
    <mergeCell ref="C8:D9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sqref="A1:L1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4" t="s">
        <v>70</v>
      </c>
      <c r="O2" s="13"/>
    </row>
    <row r="3" spans="1:16" ht="18" x14ac:dyDescent="0.25">
      <c r="A3" s="15" t="s">
        <v>0</v>
      </c>
      <c r="B3" s="102"/>
      <c r="C3" s="165" t="str">
        <f>'zákazka a cenová ponuka 1 '!C3:K3</f>
        <v xml:space="preserve">Lesnícke služby v ťažbovom procese na OZ Vranov n/T, VC LS Turcovce VC02   </v>
      </c>
      <c r="D3" s="166"/>
      <c r="E3" s="166"/>
      <c r="F3" s="166"/>
      <c r="G3" s="166"/>
      <c r="H3" s="166"/>
      <c r="I3" s="166"/>
      <c r="J3" s="166"/>
      <c r="K3" s="166"/>
      <c r="L3" s="102"/>
      <c r="N3" s="12"/>
      <c r="O3" s="13"/>
    </row>
    <row r="4" spans="1:16" x14ac:dyDescent="0.25">
      <c r="A4" s="18" t="s">
        <v>1</v>
      </c>
      <c r="B4" s="163" t="str">
        <f>'zákazka a cenová ponuka 1 '!B4:F4</f>
        <v>Lesy SR š.p. OZ Vranov n/T, LS Turcovce</v>
      </c>
      <c r="C4" s="163"/>
      <c r="D4" s="163"/>
      <c r="E4" s="163"/>
      <c r="F4" s="16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3"/>
      <c r="B5" s="164"/>
      <c r="C5" s="164"/>
      <c r="D5" s="164"/>
      <c r="E5" s="164"/>
      <c r="F5" s="164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61" t="s">
        <v>66</v>
      </c>
      <c r="B6" s="162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82" t="s">
        <v>71</v>
      </c>
      <c r="B7" s="167" t="s">
        <v>2</v>
      </c>
      <c r="C7" s="169" t="s">
        <v>53</v>
      </c>
      <c r="D7" s="170"/>
      <c r="E7" s="171" t="s">
        <v>3</v>
      </c>
      <c r="F7" s="172"/>
      <c r="G7" s="173"/>
      <c r="H7" s="153" t="s">
        <v>4</v>
      </c>
      <c r="I7" s="148" t="s">
        <v>5</v>
      </c>
      <c r="J7" s="156" t="s">
        <v>6</v>
      </c>
      <c r="K7" s="159" t="s">
        <v>7</v>
      </c>
      <c r="L7" s="148" t="s">
        <v>54</v>
      </c>
      <c r="M7" s="148" t="s">
        <v>60</v>
      </c>
      <c r="N7" s="141" t="s">
        <v>58</v>
      </c>
      <c r="O7" s="143" t="s">
        <v>59</v>
      </c>
    </row>
    <row r="8" spans="1:16" ht="21.75" customHeight="1" x14ac:dyDescent="0.25">
      <c r="A8" s="148" t="str">
        <f>'zákazka a cenová ponuka 1 '!A8:A9</f>
        <v>LS08 VC02 LO 02+03</v>
      </c>
      <c r="B8" s="168"/>
      <c r="C8" s="145" t="s">
        <v>68</v>
      </c>
      <c r="D8" s="146"/>
      <c r="E8" s="145" t="s">
        <v>9</v>
      </c>
      <c r="F8" s="147" t="s">
        <v>10</v>
      </c>
      <c r="G8" s="148" t="s">
        <v>11</v>
      </c>
      <c r="H8" s="154"/>
      <c r="I8" s="147"/>
      <c r="J8" s="157"/>
      <c r="K8" s="160"/>
      <c r="L8" s="147"/>
      <c r="M8" s="147"/>
      <c r="N8" s="142"/>
      <c r="O8" s="144"/>
    </row>
    <row r="9" spans="1:16" ht="50.25" customHeight="1" thickBot="1" x14ac:dyDescent="0.3">
      <c r="A9" s="149"/>
      <c r="B9" s="168"/>
      <c r="C9" s="145"/>
      <c r="D9" s="146"/>
      <c r="E9" s="145"/>
      <c r="F9" s="147"/>
      <c r="G9" s="147"/>
      <c r="H9" s="155"/>
      <c r="I9" s="147"/>
      <c r="J9" s="158"/>
      <c r="K9" s="160"/>
      <c r="L9" s="149"/>
      <c r="M9" s="149"/>
      <c r="N9" s="142"/>
      <c r="O9" s="144"/>
    </row>
    <row r="10" spans="1:16" x14ac:dyDescent="0.25">
      <c r="A10" s="20"/>
      <c r="B10" s="76" t="s">
        <v>87</v>
      </c>
      <c r="C10" s="151" t="s">
        <v>74</v>
      </c>
      <c r="D10" s="152"/>
      <c r="E10" s="93">
        <v>0</v>
      </c>
      <c r="F10" s="93">
        <v>60.79</v>
      </c>
      <c r="G10" s="93">
        <f>SUM(E10:F10)</f>
        <v>60.79</v>
      </c>
      <c r="H10" s="62" t="s">
        <v>37</v>
      </c>
      <c r="I10" s="62">
        <v>40</v>
      </c>
      <c r="J10" s="62">
        <v>0.96</v>
      </c>
      <c r="K10" s="104">
        <v>1200</v>
      </c>
      <c r="L10" s="64">
        <v>1045.5899999999999</v>
      </c>
      <c r="M10" s="109" t="s">
        <v>61</v>
      </c>
      <c r="N10" s="110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 t="s">
        <v>87</v>
      </c>
      <c r="C11" s="116" t="s">
        <v>73</v>
      </c>
      <c r="D11" s="117"/>
      <c r="E11" s="94">
        <v>0</v>
      </c>
      <c r="F11" s="94">
        <v>243.17</v>
      </c>
      <c r="G11" s="94">
        <f t="shared" ref="G11" si="0">SUM(E11:F11)</f>
        <v>243.17</v>
      </c>
      <c r="H11" s="23" t="s">
        <v>37</v>
      </c>
      <c r="I11" s="22">
        <v>40</v>
      </c>
      <c r="J11" s="22">
        <v>0.96</v>
      </c>
      <c r="K11" s="111">
        <v>1200</v>
      </c>
      <c r="L11" s="66">
        <v>3506.51</v>
      </c>
      <c r="M11" s="65" t="s">
        <v>61</v>
      </c>
      <c r="N11" s="107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16"/>
      <c r="D12" s="123"/>
      <c r="E12" s="95">
        <f>SUM(E10:E11)</f>
        <v>0</v>
      </c>
      <c r="F12" s="95">
        <f t="shared" ref="F12:G12" si="2">SUM(F10:F11)</f>
        <v>303.95999999999998</v>
      </c>
      <c r="G12" s="95">
        <f t="shared" si="2"/>
        <v>303.95999999999998</v>
      </c>
      <c r="H12" s="26"/>
      <c r="I12" s="25"/>
      <c r="J12" s="25"/>
      <c r="K12" s="105"/>
      <c r="L12" s="66">
        <f>SUM(L10:L11)</f>
        <v>4552.1000000000004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111"/>
      <c r="D13" s="112"/>
      <c r="E13" s="58"/>
      <c r="F13" s="58"/>
      <c r="G13" s="58"/>
      <c r="H13" s="23"/>
      <c r="I13" s="22"/>
      <c r="J13" s="22"/>
      <c r="K13" s="111"/>
      <c r="L13" s="66"/>
      <c r="M13" s="69"/>
      <c r="N13" s="70"/>
      <c r="O13" s="66"/>
      <c r="P13" s="61"/>
    </row>
    <row r="14" spans="1:16" x14ac:dyDescent="0.25">
      <c r="A14" s="24"/>
      <c r="B14" s="26" t="s">
        <v>88</v>
      </c>
      <c r="C14" s="174" t="s">
        <v>74</v>
      </c>
      <c r="D14" s="175"/>
      <c r="E14" s="96">
        <v>0</v>
      </c>
      <c r="F14" s="96">
        <v>11.01</v>
      </c>
      <c r="G14" s="96">
        <f>SUM(E14:F14)</f>
        <v>11.01</v>
      </c>
      <c r="H14" s="25" t="s">
        <v>37</v>
      </c>
      <c r="I14" s="25">
        <v>40</v>
      </c>
      <c r="J14" s="25">
        <v>0.82</v>
      </c>
      <c r="K14" s="105">
        <v>1400</v>
      </c>
      <c r="L14" s="68">
        <v>185.3</v>
      </c>
      <c r="M14" s="113" t="s">
        <v>61</v>
      </c>
      <c r="N14" s="114"/>
      <c r="O14" s="68">
        <f>SUM(N14*G14)</f>
        <v>0</v>
      </c>
      <c r="P14" s="61"/>
    </row>
    <row r="15" spans="1:16" x14ac:dyDescent="0.25">
      <c r="A15" s="24"/>
      <c r="B15" s="22" t="s">
        <v>88</v>
      </c>
      <c r="C15" s="116" t="s">
        <v>73</v>
      </c>
      <c r="D15" s="117"/>
      <c r="E15" s="94">
        <v>0</v>
      </c>
      <c r="F15" s="94">
        <v>44.02</v>
      </c>
      <c r="G15" s="94">
        <f t="shared" ref="G15" si="3">SUM(E15:F15)</f>
        <v>44.02</v>
      </c>
      <c r="H15" s="23" t="s">
        <v>37</v>
      </c>
      <c r="I15" s="22">
        <v>40</v>
      </c>
      <c r="J15" s="22">
        <v>0.82</v>
      </c>
      <c r="K15" s="111">
        <v>1400</v>
      </c>
      <c r="L15" s="66">
        <v>620.24</v>
      </c>
      <c r="M15" s="65" t="s">
        <v>61</v>
      </c>
      <c r="N15" s="107"/>
      <c r="O15" s="66">
        <f>SUM(N15*G15)</f>
        <v>0</v>
      </c>
      <c r="P15" s="61"/>
    </row>
    <row r="16" spans="1:16" x14ac:dyDescent="0.25">
      <c r="A16" s="24"/>
      <c r="B16" s="25" t="s">
        <v>72</v>
      </c>
      <c r="C16" s="116"/>
      <c r="D16" s="123"/>
      <c r="E16" s="95">
        <f>SUM(E14:E15)</f>
        <v>0</v>
      </c>
      <c r="F16" s="95">
        <f t="shared" ref="F16:G16" si="4">SUM(F14:F15)</f>
        <v>55.03</v>
      </c>
      <c r="G16" s="95">
        <f t="shared" si="4"/>
        <v>55.03</v>
      </c>
      <c r="H16" s="26"/>
      <c r="I16" s="25"/>
      <c r="J16" s="25"/>
      <c r="K16" s="105"/>
      <c r="L16" s="66">
        <f>SUM(L14:L15)</f>
        <v>805.54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6"/>
      <c r="D17" s="117"/>
      <c r="E17" s="58"/>
      <c r="F17" s="58"/>
      <c r="G17" s="58"/>
      <c r="H17" s="23"/>
      <c r="I17" s="22"/>
      <c r="J17" s="22"/>
      <c r="K17" s="111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86</v>
      </c>
      <c r="C18" s="174" t="s">
        <v>74</v>
      </c>
      <c r="D18" s="175"/>
      <c r="E18" s="96">
        <v>0</v>
      </c>
      <c r="F18" s="96">
        <v>66.08</v>
      </c>
      <c r="G18" s="96">
        <f>SUM(E18:F18)</f>
        <v>66.08</v>
      </c>
      <c r="H18" s="23" t="s">
        <v>89</v>
      </c>
      <c r="I18" s="22">
        <v>30</v>
      </c>
      <c r="J18" s="22">
        <v>0.68</v>
      </c>
      <c r="K18" s="111">
        <v>700</v>
      </c>
      <c r="L18" s="66">
        <v>1077.76</v>
      </c>
      <c r="M18" s="69" t="s">
        <v>61</v>
      </c>
      <c r="N18" s="107"/>
      <c r="O18" s="66">
        <f>SUM(N18*G18)</f>
        <v>0</v>
      </c>
      <c r="P18" s="61"/>
    </row>
    <row r="19" spans="1:16" x14ac:dyDescent="0.25">
      <c r="A19" s="21"/>
      <c r="B19" s="22" t="s">
        <v>86</v>
      </c>
      <c r="C19" s="116" t="s">
        <v>73</v>
      </c>
      <c r="D19" s="117"/>
      <c r="E19" s="94">
        <v>0</v>
      </c>
      <c r="F19" s="94">
        <v>122.73</v>
      </c>
      <c r="G19" s="94">
        <f t="shared" ref="G19" si="6">SUM(E19:F19)</f>
        <v>122.73</v>
      </c>
      <c r="H19" s="23" t="s">
        <v>89</v>
      </c>
      <c r="I19" s="22">
        <v>30</v>
      </c>
      <c r="J19" s="22">
        <v>0.68</v>
      </c>
      <c r="K19" s="111">
        <v>700</v>
      </c>
      <c r="L19" s="66">
        <v>1653.17</v>
      </c>
      <c r="M19" s="69" t="s">
        <v>61</v>
      </c>
      <c r="N19" s="107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6"/>
      <c r="D20" s="123"/>
      <c r="E20" s="95">
        <f>SUM(E18:E19)</f>
        <v>0</v>
      </c>
      <c r="F20" s="95">
        <f t="shared" ref="F20:G20" si="8">SUM(F18:F19)</f>
        <v>188.81</v>
      </c>
      <c r="G20" s="95">
        <f t="shared" si="8"/>
        <v>188.81</v>
      </c>
      <c r="H20" s="29"/>
      <c r="I20" s="28"/>
      <c r="J20" s="28"/>
      <c r="K20" s="115"/>
      <c r="L20" s="72">
        <f>SUM(L18:L19)</f>
        <v>2730.9300000000003</v>
      </c>
      <c r="M20" s="73"/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8" t="s">
        <v>13</v>
      </c>
      <c r="K22" s="118"/>
      <c r="L22" s="36">
        <f>L12+L16+L20</f>
        <v>8088.5700000000006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19" t="s">
        <v>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36">
        <f>O22*0.2</f>
        <v>0</v>
      </c>
    </row>
    <row r="24" spans="1:16" ht="15.75" thickBot="1" x14ac:dyDescent="0.3">
      <c r="A24" s="119" t="s">
        <v>16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36">
        <f>O22+O23</f>
        <v>0</v>
      </c>
    </row>
    <row r="25" spans="1:16" x14ac:dyDescent="0.25">
      <c r="A25" s="130" t="s">
        <v>17</v>
      </c>
      <c r="B25" s="130"/>
      <c r="C25" s="1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2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32" t="s">
        <v>67</v>
      </c>
      <c r="B28" s="133"/>
      <c r="C28" s="133"/>
      <c r="D28" s="133"/>
      <c r="E28" s="134"/>
      <c r="F28" s="131" t="s">
        <v>56</v>
      </c>
      <c r="G28" s="44" t="s">
        <v>18</v>
      </c>
      <c r="H28" s="176">
        <f>'zákazka a cenová ponuka 1 '!H28:O28</f>
        <v>0</v>
      </c>
      <c r="I28" s="177"/>
      <c r="J28" s="177"/>
      <c r="K28" s="177"/>
      <c r="L28" s="177"/>
      <c r="M28" s="177"/>
      <c r="N28" s="177"/>
      <c r="O28" s="178"/>
    </row>
    <row r="29" spans="1:16" x14ac:dyDescent="0.25">
      <c r="A29" s="135"/>
      <c r="B29" s="136"/>
      <c r="C29" s="136"/>
      <c r="D29" s="136"/>
      <c r="E29" s="137"/>
      <c r="F29" s="131"/>
      <c r="G29" s="44" t="s">
        <v>19</v>
      </c>
      <c r="H29" s="176">
        <f>'zákazka a cenová ponuka 1 '!H29:O29</f>
        <v>0</v>
      </c>
      <c r="I29" s="177"/>
      <c r="J29" s="177"/>
      <c r="K29" s="177"/>
      <c r="L29" s="177"/>
      <c r="M29" s="177"/>
      <c r="N29" s="177"/>
      <c r="O29" s="178"/>
    </row>
    <row r="30" spans="1:16" ht="18" customHeight="1" x14ac:dyDescent="0.25">
      <c r="A30" s="135"/>
      <c r="B30" s="136"/>
      <c r="C30" s="136"/>
      <c r="D30" s="136"/>
      <c r="E30" s="137"/>
      <c r="F30" s="131"/>
      <c r="G30" s="44" t="s">
        <v>20</v>
      </c>
      <c r="H30" s="176">
        <f>'zákazka a cenová ponuka 1 '!H30:O30</f>
        <v>0</v>
      </c>
      <c r="I30" s="177"/>
      <c r="J30" s="177"/>
      <c r="K30" s="177"/>
      <c r="L30" s="177"/>
      <c r="M30" s="177"/>
      <c r="N30" s="177"/>
      <c r="O30" s="178"/>
    </row>
    <row r="31" spans="1:16" x14ac:dyDescent="0.25">
      <c r="A31" s="135"/>
      <c r="B31" s="136"/>
      <c r="C31" s="136"/>
      <c r="D31" s="136"/>
      <c r="E31" s="137"/>
      <c r="F31" s="131"/>
      <c r="G31" s="44" t="s">
        <v>21</v>
      </c>
      <c r="H31" s="176">
        <f>'zákazka a cenová ponuka 1 '!H31:O31</f>
        <v>0</v>
      </c>
      <c r="I31" s="177"/>
      <c r="J31" s="177"/>
      <c r="K31" s="177"/>
      <c r="L31" s="177"/>
      <c r="M31" s="177"/>
      <c r="N31" s="177"/>
      <c r="O31" s="178"/>
    </row>
    <row r="32" spans="1:16" x14ac:dyDescent="0.25">
      <c r="A32" s="135"/>
      <c r="B32" s="136"/>
      <c r="C32" s="136"/>
      <c r="D32" s="136"/>
      <c r="E32" s="137"/>
      <c r="F32" s="131"/>
      <c r="G32" s="44" t="s">
        <v>22</v>
      </c>
      <c r="H32" s="176">
        <f>'zákazka a cenová ponuka 1 '!H32:O32</f>
        <v>0</v>
      </c>
      <c r="I32" s="177"/>
      <c r="J32" s="177"/>
      <c r="K32" s="177"/>
      <c r="L32" s="177"/>
      <c r="M32" s="177"/>
      <c r="N32" s="177"/>
      <c r="O32" s="178"/>
    </row>
    <row r="33" spans="1:15" x14ac:dyDescent="0.25">
      <c r="A33" s="135"/>
      <c r="B33" s="136"/>
      <c r="C33" s="136"/>
      <c r="D33" s="136"/>
      <c r="E33" s="13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5"/>
      <c r="B34" s="136"/>
      <c r="C34" s="136"/>
      <c r="D34" s="136"/>
      <c r="E34" s="13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8"/>
      <c r="B35" s="139"/>
      <c r="C35" s="139"/>
      <c r="D35" s="139"/>
      <c r="E35" s="140"/>
      <c r="F35" s="43"/>
      <c r="G35" s="16"/>
      <c r="H35" s="16"/>
      <c r="I35" s="16"/>
      <c r="J35" s="16" t="s">
        <v>23</v>
      </c>
      <c r="K35" s="16"/>
      <c r="L35" s="127"/>
      <c r="M35" s="128"/>
      <c r="N35" s="12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nbkifhKxbVIyZ6MgKCf9psPANd3T62A3M875GIiE0mMDU53ZTyJRu5pQ3yvC50b2d7/qcoK68Pg+SSsm3nW33Q==" saltValue="SZYSoqXG1WVVUX7xflwh3Q==" spinCount="100000" sheet="1" objects="1" scenarios="1"/>
  <mergeCells count="44">
    <mergeCell ref="J22:K22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A1:L1"/>
    <mergeCell ref="C3:K3"/>
    <mergeCell ref="B4:F4"/>
    <mergeCell ref="B5:F5"/>
    <mergeCell ref="A6:B6"/>
    <mergeCell ref="C8:D9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R29" sqref="R29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4" t="s">
        <v>70</v>
      </c>
      <c r="O2" s="13"/>
    </row>
    <row r="3" spans="1:16" ht="18" x14ac:dyDescent="0.25">
      <c r="A3" s="15" t="s">
        <v>0</v>
      </c>
      <c r="B3" s="102"/>
      <c r="C3" s="165" t="str">
        <f>'zákazka a cenová ponuka 1 '!C3:K3</f>
        <v xml:space="preserve">Lesnícke služby v ťažbovom procese na OZ Vranov n/T, VC LS Turcovce VC02   </v>
      </c>
      <c r="D3" s="166"/>
      <c r="E3" s="166"/>
      <c r="F3" s="166"/>
      <c r="G3" s="166"/>
      <c r="H3" s="166"/>
      <c r="I3" s="166"/>
      <c r="J3" s="166"/>
      <c r="K3" s="166"/>
      <c r="L3" s="102"/>
      <c r="N3" s="12"/>
      <c r="O3" s="13"/>
    </row>
    <row r="4" spans="1:16" x14ac:dyDescent="0.25">
      <c r="A4" s="18" t="s">
        <v>1</v>
      </c>
      <c r="B4" s="163" t="str">
        <f>'zákazka a cenová ponuka 1 '!B4:F4</f>
        <v>Lesy SR š.p. OZ Vranov n/T, LS Turcovce</v>
      </c>
      <c r="C4" s="163"/>
      <c r="D4" s="163"/>
      <c r="E4" s="163"/>
      <c r="F4" s="16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3"/>
      <c r="B5" s="164"/>
      <c r="C5" s="164"/>
      <c r="D5" s="164"/>
      <c r="E5" s="164"/>
      <c r="F5" s="164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61" t="s">
        <v>66</v>
      </c>
      <c r="B6" s="162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82" t="s">
        <v>71</v>
      </c>
      <c r="B7" s="167" t="s">
        <v>2</v>
      </c>
      <c r="C7" s="169" t="s">
        <v>53</v>
      </c>
      <c r="D7" s="170"/>
      <c r="E7" s="171" t="s">
        <v>3</v>
      </c>
      <c r="F7" s="172"/>
      <c r="G7" s="173"/>
      <c r="H7" s="153" t="s">
        <v>4</v>
      </c>
      <c r="I7" s="148" t="s">
        <v>5</v>
      </c>
      <c r="J7" s="156" t="s">
        <v>6</v>
      </c>
      <c r="K7" s="159" t="s">
        <v>7</v>
      </c>
      <c r="L7" s="148" t="s">
        <v>54</v>
      </c>
      <c r="M7" s="148" t="s">
        <v>60</v>
      </c>
      <c r="N7" s="141" t="s">
        <v>58</v>
      </c>
      <c r="O7" s="184" t="s">
        <v>59</v>
      </c>
    </row>
    <row r="8" spans="1:16" ht="21.75" customHeight="1" x14ac:dyDescent="0.25">
      <c r="A8" s="148" t="str">
        <f>'zákazka a cenová ponuka 1 '!A8:A9</f>
        <v>LS08 VC02 LO 02+03</v>
      </c>
      <c r="B8" s="168"/>
      <c r="C8" s="145" t="s">
        <v>68</v>
      </c>
      <c r="D8" s="146"/>
      <c r="E8" s="145" t="s">
        <v>9</v>
      </c>
      <c r="F8" s="147" t="s">
        <v>10</v>
      </c>
      <c r="G8" s="148" t="s">
        <v>11</v>
      </c>
      <c r="H8" s="154"/>
      <c r="I8" s="147"/>
      <c r="J8" s="157"/>
      <c r="K8" s="160"/>
      <c r="L8" s="147"/>
      <c r="M8" s="147"/>
      <c r="N8" s="142"/>
      <c r="O8" s="185"/>
    </row>
    <row r="9" spans="1:16" ht="50.25" customHeight="1" thickBot="1" x14ac:dyDescent="0.3">
      <c r="A9" s="149"/>
      <c r="B9" s="168"/>
      <c r="C9" s="145"/>
      <c r="D9" s="146"/>
      <c r="E9" s="145"/>
      <c r="F9" s="147"/>
      <c r="G9" s="147"/>
      <c r="H9" s="155"/>
      <c r="I9" s="147"/>
      <c r="J9" s="158"/>
      <c r="K9" s="160"/>
      <c r="L9" s="149"/>
      <c r="M9" s="149"/>
      <c r="N9" s="142"/>
      <c r="O9" s="185"/>
    </row>
    <row r="10" spans="1:16" x14ac:dyDescent="0.25">
      <c r="A10" s="20"/>
      <c r="B10" s="76" t="s">
        <v>87</v>
      </c>
      <c r="C10" s="151" t="s">
        <v>74</v>
      </c>
      <c r="D10" s="152"/>
      <c r="E10" s="93">
        <v>0</v>
      </c>
      <c r="F10" s="93">
        <v>97.21</v>
      </c>
      <c r="G10" s="93">
        <f>SUM(E10:F10)</f>
        <v>97.21</v>
      </c>
      <c r="H10" s="62" t="s">
        <v>90</v>
      </c>
      <c r="I10" s="62">
        <v>40</v>
      </c>
      <c r="J10" s="62">
        <v>0.66</v>
      </c>
      <c r="K10" s="77">
        <v>1200</v>
      </c>
      <c r="L10" s="78">
        <v>1749.78</v>
      </c>
      <c r="M10" s="63" t="s">
        <v>61</v>
      </c>
      <c r="N10" s="106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 t="s">
        <v>87</v>
      </c>
      <c r="C11" s="182" t="s">
        <v>73</v>
      </c>
      <c r="D11" s="183"/>
      <c r="E11" s="94">
        <v>0</v>
      </c>
      <c r="F11" s="94">
        <v>291.64</v>
      </c>
      <c r="G11" s="94">
        <f t="shared" ref="G11" si="0">SUM(E11:F11)</f>
        <v>291.64</v>
      </c>
      <c r="H11" s="23" t="s">
        <v>90</v>
      </c>
      <c r="I11" s="22">
        <v>40</v>
      </c>
      <c r="J11" s="22">
        <v>0.66</v>
      </c>
      <c r="K11" s="100">
        <v>1200</v>
      </c>
      <c r="L11" s="66">
        <v>4427.1000000000004</v>
      </c>
      <c r="M11" s="65" t="s">
        <v>61</v>
      </c>
      <c r="N11" s="107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82"/>
      <c r="D12" s="186"/>
      <c r="E12" s="95">
        <f>SUM(E10:E11)</f>
        <v>0</v>
      </c>
      <c r="F12" s="95">
        <f t="shared" ref="F12:G12" si="2">SUM(F10:F11)</f>
        <v>388.84999999999997</v>
      </c>
      <c r="G12" s="95">
        <f t="shared" si="2"/>
        <v>388.84999999999997</v>
      </c>
      <c r="H12" s="26"/>
      <c r="I12" s="25"/>
      <c r="J12" s="25"/>
      <c r="K12" s="46"/>
      <c r="L12" s="66">
        <f>SUM(L10:L11)</f>
        <v>6176.88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100"/>
      <c r="D13" s="101"/>
      <c r="E13" s="58"/>
      <c r="F13" s="58"/>
      <c r="G13" s="58"/>
      <c r="H13" s="23"/>
      <c r="I13" s="22"/>
      <c r="J13" s="22"/>
      <c r="K13" s="100"/>
      <c r="L13" s="66"/>
      <c r="M13" s="69"/>
      <c r="N13" s="70"/>
      <c r="O13" s="66"/>
      <c r="P13" s="61"/>
    </row>
    <row r="14" spans="1:16" x14ac:dyDescent="0.25">
      <c r="A14" s="24"/>
      <c r="B14" s="26" t="s">
        <v>91</v>
      </c>
      <c r="C14" s="174" t="s">
        <v>74</v>
      </c>
      <c r="D14" s="175"/>
      <c r="E14" s="96">
        <v>0</v>
      </c>
      <c r="F14" s="96">
        <v>88.68</v>
      </c>
      <c r="G14" s="96">
        <f>SUM(E14:F14)</f>
        <v>88.68</v>
      </c>
      <c r="H14" s="25" t="s">
        <v>90</v>
      </c>
      <c r="I14" s="25">
        <v>40</v>
      </c>
      <c r="J14" s="25">
        <v>1.1499999999999999</v>
      </c>
      <c r="K14" s="46">
        <v>1400</v>
      </c>
      <c r="L14" s="80">
        <v>1569.64</v>
      </c>
      <c r="M14" s="71" t="s">
        <v>61</v>
      </c>
      <c r="N14" s="108"/>
      <c r="O14" s="68">
        <f>SUM(N14*G14)</f>
        <v>0</v>
      </c>
      <c r="P14" s="61"/>
    </row>
    <row r="15" spans="1:16" x14ac:dyDescent="0.25">
      <c r="A15" s="24"/>
      <c r="B15" s="22" t="s">
        <v>91</v>
      </c>
      <c r="C15" s="182" t="s">
        <v>73</v>
      </c>
      <c r="D15" s="183"/>
      <c r="E15" s="94">
        <v>0</v>
      </c>
      <c r="F15" s="94">
        <v>206.91</v>
      </c>
      <c r="G15" s="94">
        <f t="shared" ref="G15" si="3">SUM(E15:F15)</f>
        <v>206.91</v>
      </c>
      <c r="H15" s="23" t="s">
        <v>90</v>
      </c>
      <c r="I15" s="22">
        <v>40</v>
      </c>
      <c r="J15" s="22">
        <v>1.1499999999999999</v>
      </c>
      <c r="K15" s="100">
        <v>1400</v>
      </c>
      <c r="L15" s="66">
        <v>3103.65</v>
      </c>
      <c r="M15" s="65" t="s">
        <v>61</v>
      </c>
      <c r="N15" s="107"/>
      <c r="O15" s="66">
        <f>SUM(N15*G15)</f>
        <v>0</v>
      </c>
      <c r="P15" s="61"/>
    </row>
    <row r="16" spans="1:16" x14ac:dyDescent="0.25">
      <c r="A16" s="24"/>
      <c r="B16" s="25" t="s">
        <v>72</v>
      </c>
      <c r="C16" s="182"/>
      <c r="D16" s="186"/>
      <c r="E16" s="95">
        <f>SUM(E14:E15)</f>
        <v>0</v>
      </c>
      <c r="F16" s="95">
        <f t="shared" ref="F16:G16" si="4">SUM(F14:F15)</f>
        <v>295.59000000000003</v>
      </c>
      <c r="G16" s="95">
        <f t="shared" si="4"/>
        <v>295.59000000000003</v>
      </c>
      <c r="H16" s="26"/>
      <c r="I16" s="25"/>
      <c r="J16" s="25"/>
      <c r="K16" s="46"/>
      <c r="L16" s="66">
        <f>SUM(L14:L15)</f>
        <v>4673.29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82"/>
      <c r="D17" s="183"/>
      <c r="E17" s="58"/>
      <c r="F17" s="58"/>
      <c r="G17" s="58"/>
      <c r="H17" s="23"/>
      <c r="I17" s="22"/>
      <c r="J17" s="22"/>
      <c r="K17" s="100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93</v>
      </c>
      <c r="C18" s="174" t="s">
        <v>74</v>
      </c>
      <c r="D18" s="175"/>
      <c r="E18" s="96">
        <v>0</v>
      </c>
      <c r="F18" s="96">
        <v>66.900000000000006</v>
      </c>
      <c r="G18" s="96">
        <f>SUM(E18:F18)</f>
        <v>66.900000000000006</v>
      </c>
      <c r="H18" s="23" t="s">
        <v>90</v>
      </c>
      <c r="I18" s="22">
        <v>45</v>
      </c>
      <c r="J18" s="22">
        <v>1.25</v>
      </c>
      <c r="K18" s="100">
        <v>1100</v>
      </c>
      <c r="L18" s="66">
        <v>1012.87</v>
      </c>
      <c r="M18" s="69" t="s">
        <v>61</v>
      </c>
      <c r="N18" s="107"/>
      <c r="O18" s="66">
        <f>SUM(N18*G18)</f>
        <v>0</v>
      </c>
      <c r="P18" s="61"/>
    </row>
    <row r="19" spans="1:16" x14ac:dyDescent="0.25">
      <c r="A19" s="21"/>
      <c r="B19" s="22" t="s">
        <v>93</v>
      </c>
      <c r="C19" s="182" t="s">
        <v>73</v>
      </c>
      <c r="D19" s="183"/>
      <c r="E19" s="94">
        <v>0</v>
      </c>
      <c r="F19" s="94">
        <v>156.11000000000001</v>
      </c>
      <c r="G19" s="94">
        <f t="shared" ref="G19" si="6">SUM(E19:F19)</f>
        <v>156.11000000000001</v>
      </c>
      <c r="H19" s="23" t="s">
        <v>90</v>
      </c>
      <c r="I19" s="22">
        <v>45</v>
      </c>
      <c r="J19" s="22">
        <v>1.25</v>
      </c>
      <c r="K19" s="100">
        <v>1100</v>
      </c>
      <c r="L19" s="66">
        <v>1985.72</v>
      </c>
      <c r="M19" s="69" t="s">
        <v>61</v>
      </c>
      <c r="N19" s="107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82"/>
      <c r="D20" s="186"/>
      <c r="E20" s="95">
        <f>SUM(E18:E19)</f>
        <v>0</v>
      </c>
      <c r="F20" s="95">
        <f t="shared" ref="F20:G20" si="8">SUM(F18:F19)</f>
        <v>223.01000000000002</v>
      </c>
      <c r="G20" s="95">
        <f t="shared" si="8"/>
        <v>223.01000000000002</v>
      </c>
      <c r="H20" s="29"/>
      <c r="I20" s="28"/>
      <c r="J20" s="28"/>
      <c r="K20" s="51"/>
      <c r="L20" s="72">
        <f>SUM(L18:L19)</f>
        <v>2998.59</v>
      </c>
      <c r="M20" s="73"/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8" t="s">
        <v>13</v>
      </c>
      <c r="K22" s="118"/>
      <c r="L22" s="36">
        <f>L12+L16+L20</f>
        <v>13848.76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19" t="s">
        <v>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36">
        <f>O22*0.2</f>
        <v>0</v>
      </c>
    </row>
    <row r="24" spans="1:16" ht="15.75" thickBot="1" x14ac:dyDescent="0.3">
      <c r="A24" s="119" t="s">
        <v>16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36">
        <f>O22+O23</f>
        <v>0</v>
      </c>
    </row>
    <row r="25" spans="1:16" x14ac:dyDescent="0.25">
      <c r="A25" s="130" t="s">
        <v>17</v>
      </c>
      <c r="B25" s="130"/>
      <c r="C25" s="1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2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32" t="s">
        <v>67</v>
      </c>
      <c r="B28" s="133"/>
      <c r="C28" s="133"/>
      <c r="D28" s="133"/>
      <c r="E28" s="134"/>
      <c r="F28" s="131" t="s">
        <v>56</v>
      </c>
      <c r="G28" s="44" t="s">
        <v>18</v>
      </c>
      <c r="H28" s="179">
        <f>'zákazka a cenová ponuka 1 '!H28:O28</f>
        <v>0</v>
      </c>
      <c r="I28" s="180"/>
      <c r="J28" s="180"/>
      <c r="K28" s="180"/>
      <c r="L28" s="180"/>
      <c r="M28" s="180"/>
      <c r="N28" s="180"/>
      <c r="O28" s="181"/>
    </row>
    <row r="29" spans="1:16" x14ac:dyDescent="0.25">
      <c r="A29" s="135"/>
      <c r="B29" s="136"/>
      <c r="C29" s="136"/>
      <c r="D29" s="136"/>
      <c r="E29" s="137"/>
      <c r="F29" s="131"/>
      <c r="G29" s="44" t="s">
        <v>19</v>
      </c>
      <c r="H29" s="176">
        <f>'zákazka a cenová ponuka 1 '!H29:O29</f>
        <v>0</v>
      </c>
      <c r="I29" s="177"/>
      <c r="J29" s="177"/>
      <c r="K29" s="177"/>
      <c r="L29" s="177"/>
      <c r="M29" s="177"/>
      <c r="N29" s="177"/>
      <c r="O29" s="178"/>
    </row>
    <row r="30" spans="1:16" ht="18" customHeight="1" x14ac:dyDescent="0.25">
      <c r="A30" s="135"/>
      <c r="B30" s="136"/>
      <c r="C30" s="136"/>
      <c r="D30" s="136"/>
      <c r="E30" s="137"/>
      <c r="F30" s="131"/>
      <c r="G30" s="44" t="s">
        <v>20</v>
      </c>
      <c r="H30" s="176">
        <f>'zákazka a cenová ponuka 1 '!H30:O30</f>
        <v>0</v>
      </c>
      <c r="I30" s="177"/>
      <c r="J30" s="177"/>
      <c r="K30" s="177"/>
      <c r="L30" s="177"/>
      <c r="M30" s="177"/>
      <c r="N30" s="177"/>
      <c r="O30" s="178"/>
    </row>
    <row r="31" spans="1:16" x14ac:dyDescent="0.25">
      <c r="A31" s="135"/>
      <c r="B31" s="136"/>
      <c r="C31" s="136"/>
      <c r="D31" s="136"/>
      <c r="E31" s="137"/>
      <c r="F31" s="131"/>
      <c r="G31" s="44" t="s">
        <v>21</v>
      </c>
      <c r="H31" s="176">
        <f>'zákazka a cenová ponuka 1 '!H31:O31</f>
        <v>0</v>
      </c>
      <c r="I31" s="177"/>
      <c r="J31" s="177"/>
      <c r="K31" s="177"/>
      <c r="L31" s="177"/>
      <c r="M31" s="177"/>
      <c r="N31" s="177"/>
      <c r="O31" s="178"/>
    </row>
    <row r="32" spans="1:16" x14ac:dyDescent="0.25">
      <c r="A32" s="135"/>
      <c r="B32" s="136"/>
      <c r="C32" s="136"/>
      <c r="D32" s="136"/>
      <c r="E32" s="137"/>
      <c r="F32" s="131"/>
      <c r="G32" s="44" t="s">
        <v>22</v>
      </c>
      <c r="H32" s="176">
        <f>'zákazka a cenová ponuka 1 '!H32:O32</f>
        <v>0</v>
      </c>
      <c r="I32" s="177"/>
      <c r="J32" s="177"/>
      <c r="K32" s="177"/>
      <c r="L32" s="177"/>
      <c r="M32" s="177"/>
      <c r="N32" s="177"/>
      <c r="O32" s="178"/>
    </row>
    <row r="33" spans="1:15" x14ac:dyDescent="0.25">
      <c r="A33" s="135"/>
      <c r="B33" s="136"/>
      <c r="C33" s="136"/>
      <c r="D33" s="136"/>
      <c r="E33" s="13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5"/>
      <c r="B34" s="136"/>
      <c r="C34" s="136"/>
      <c r="D34" s="136"/>
      <c r="E34" s="13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8"/>
      <c r="B35" s="139"/>
      <c r="C35" s="139"/>
      <c r="D35" s="139"/>
      <c r="E35" s="140"/>
      <c r="F35" s="43"/>
      <c r="G35" s="16"/>
      <c r="H35" s="16"/>
      <c r="I35" s="16"/>
      <c r="J35" s="16" t="s">
        <v>23</v>
      </c>
      <c r="K35" s="16"/>
      <c r="L35" s="127"/>
      <c r="M35" s="128"/>
      <c r="N35" s="12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9aLEKMlCO6d7b1fJ3H/Vnr97FNfHXXxvktafzcnCJyImpYjS9ORaUDpNg2KWb+JPRCCeKb0+PJIe+qH6/mJ1OQ==" saltValue="6hMaT84+dp4KlCiQ8ucYqg==" spinCount="100000" sheet="1" objects="1" scenarios="1"/>
  <mergeCells count="44">
    <mergeCell ref="J22:K22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A1:L1"/>
    <mergeCell ref="C3:K3"/>
    <mergeCell ref="B4:F4"/>
    <mergeCell ref="B5:F5"/>
    <mergeCell ref="A6:B6"/>
    <mergeCell ref="C8:D9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H11" sqref="H11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4" t="s">
        <v>70</v>
      </c>
      <c r="O2" s="13"/>
    </row>
    <row r="3" spans="1:16" ht="18" x14ac:dyDescent="0.25">
      <c r="A3" s="15" t="s">
        <v>0</v>
      </c>
      <c r="B3" s="102"/>
      <c r="C3" s="165" t="str">
        <f>'zákazka a cenová ponuka 1 '!C3:K3</f>
        <v xml:space="preserve">Lesnícke služby v ťažbovom procese na OZ Vranov n/T, VC LS Turcovce VC02   </v>
      </c>
      <c r="D3" s="166"/>
      <c r="E3" s="166"/>
      <c r="F3" s="166"/>
      <c r="G3" s="166"/>
      <c r="H3" s="166"/>
      <c r="I3" s="166"/>
      <c r="J3" s="166"/>
      <c r="K3" s="166"/>
      <c r="L3" s="102"/>
      <c r="N3" s="12"/>
      <c r="O3" s="13"/>
    </row>
    <row r="4" spans="1:16" x14ac:dyDescent="0.25">
      <c r="A4" s="18" t="s">
        <v>1</v>
      </c>
      <c r="B4" s="163" t="str">
        <f>'zákazka a cenová ponuka 1 '!B4:F4</f>
        <v>Lesy SR š.p. OZ Vranov n/T, LS Turcovce</v>
      </c>
      <c r="C4" s="163"/>
      <c r="D4" s="163"/>
      <c r="E4" s="163"/>
      <c r="F4" s="16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3"/>
      <c r="B5" s="164"/>
      <c r="C5" s="164"/>
      <c r="D5" s="164"/>
      <c r="E5" s="164"/>
      <c r="F5" s="164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61" t="s">
        <v>66</v>
      </c>
      <c r="B6" s="162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82" t="s">
        <v>71</v>
      </c>
      <c r="B7" s="167" t="s">
        <v>2</v>
      </c>
      <c r="C7" s="169" t="s">
        <v>53</v>
      </c>
      <c r="D7" s="170"/>
      <c r="E7" s="171" t="s">
        <v>3</v>
      </c>
      <c r="F7" s="172"/>
      <c r="G7" s="173"/>
      <c r="H7" s="153" t="s">
        <v>4</v>
      </c>
      <c r="I7" s="148" t="s">
        <v>5</v>
      </c>
      <c r="J7" s="156" t="s">
        <v>6</v>
      </c>
      <c r="K7" s="159" t="s">
        <v>7</v>
      </c>
      <c r="L7" s="148" t="s">
        <v>54</v>
      </c>
      <c r="M7" s="148" t="s">
        <v>60</v>
      </c>
      <c r="N7" s="141" t="s">
        <v>58</v>
      </c>
      <c r="O7" s="143" t="s">
        <v>59</v>
      </c>
    </row>
    <row r="8" spans="1:16" ht="21.75" customHeight="1" x14ac:dyDescent="0.25">
      <c r="A8" s="148" t="str">
        <f>'zákazka a cenová ponuka 1 '!A8:A9</f>
        <v>LS08 VC02 LO 02+03</v>
      </c>
      <c r="B8" s="168"/>
      <c r="C8" s="145" t="s">
        <v>68</v>
      </c>
      <c r="D8" s="146"/>
      <c r="E8" s="145" t="s">
        <v>9</v>
      </c>
      <c r="F8" s="147" t="s">
        <v>10</v>
      </c>
      <c r="G8" s="148" t="s">
        <v>11</v>
      </c>
      <c r="H8" s="154"/>
      <c r="I8" s="147"/>
      <c r="J8" s="157"/>
      <c r="K8" s="160"/>
      <c r="L8" s="147"/>
      <c r="M8" s="147"/>
      <c r="N8" s="142"/>
      <c r="O8" s="144"/>
    </row>
    <row r="9" spans="1:16" ht="50.25" customHeight="1" thickBot="1" x14ac:dyDescent="0.3">
      <c r="A9" s="149"/>
      <c r="B9" s="168"/>
      <c r="C9" s="145"/>
      <c r="D9" s="146"/>
      <c r="E9" s="145"/>
      <c r="F9" s="147"/>
      <c r="G9" s="147"/>
      <c r="H9" s="155"/>
      <c r="I9" s="147"/>
      <c r="J9" s="158"/>
      <c r="K9" s="160"/>
      <c r="L9" s="149"/>
      <c r="M9" s="149"/>
      <c r="N9" s="142"/>
      <c r="O9" s="144"/>
    </row>
    <row r="10" spans="1:16" x14ac:dyDescent="0.25">
      <c r="A10" s="20"/>
      <c r="B10" s="76" t="s">
        <v>94</v>
      </c>
      <c r="C10" s="151" t="s">
        <v>74</v>
      </c>
      <c r="D10" s="152"/>
      <c r="E10" s="93">
        <v>0</v>
      </c>
      <c r="F10" s="93">
        <v>208.18</v>
      </c>
      <c r="G10" s="93">
        <f>SUM(E10:F10)</f>
        <v>208.18</v>
      </c>
      <c r="H10" s="62" t="s">
        <v>90</v>
      </c>
      <c r="I10" s="62">
        <v>50</v>
      </c>
      <c r="J10" s="62">
        <v>1.3</v>
      </c>
      <c r="K10" s="104">
        <v>1800</v>
      </c>
      <c r="L10" s="64">
        <v>3493.26</v>
      </c>
      <c r="M10" s="109" t="s">
        <v>61</v>
      </c>
      <c r="N10" s="110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 t="s">
        <v>94</v>
      </c>
      <c r="C11" s="116" t="s">
        <v>73</v>
      </c>
      <c r="D11" s="117"/>
      <c r="E11" s="94">
        <v>0</v>
      </c>
      <c r="F11" s="94">
        <v>485.74</v>
      </c>
      <c r="G11" s="94">
        <f t="shared" ref="G11" si="0">SUM(E11:F11)</f>
        <v>485.74</v>
      </c>
      <c r="H11" s="23" t="s">
        <v>90</v>
      </c>
      <c r="I11" s="22">
        <v>50</v>
      </c>
      <c r="J11" s="22">
        <v>1.3</v>
      </c>
      <c r="K11" s="111">
        <v>1800</v>
      </c>
      <c r="L11" s="66">
        <v>6980.08</v>
      </c>
      <c r="M11" s="65" t="s">
        <v>61</v>
      </c>
      <c r="N11" s="107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16"/>
      <c r="D12" s="123"/>
      <c r="E12" s="95">
        <f>SUM(E10:E11)</f>
        <v>0</v>
      </c>
      <c r="F12" s="95">
        <f t="shared" ref="F12:G12" si="2">SUM(F10:F11)</f>
        <v>693.92000000000007</v>
      </c>
      <c r="G12" s="95">
        <f t="shared" si="2"/>
        <v>693.92000000000007</v>
      </c>
      <c r="H12" s="26"/>
      <c r="I12" s="25"/>
      <c r="J12" s="25"/>
      <c r="K12" s="105"/>
      <c r="L12" s="66">
        <f>SUM(L10:L11)</f>
        <v>10473.34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111"/>
      <c r="D13" s="112"/>
      <c r="E13" s="58"/>
      <c r="F13" s="58"/>
      <c r="G13" s="58"/>
      <c r="H13" s="23"/>
      <c r="I13" s="22"/>
      <c r="J13" s="22"/>
      <c r="K13" s="111"/>
      <c r="L13" s="66"/>
      <c r="M13" s="69"/>
      <c r="N13" s="70"/>
      <c r="O13" s="66"/>
      <c r="P13" s="61"/>
    </row>
    <row r="14" spans="1:16" x14ac:dyDescent="0.25">
      <c r="A14" s="24"/>
      <c r="B14" s="26" t="s">
        <v>95</v>
      </c>
      <c r="C14" s="174" t="s">
        <v>74</v>
      </c>
      <c r="D14" s="175"/>
      <c r="E14" s="96">
        <v>0</v>
      </c>
      <c r="F14" s="96">
        <v>28</v>
      </c>
      <c r="G14" s="96">
        <f>SUM(E14:F14)</f>
        <v>28</v>
      </c>
      <c r="H14" s="25" t="s">
        <v>96</v>
      </c>
      <c r="I14" s="25">
        <v>40</v>
      </c>
      <c r="J14" s="25">
        <v>1.77</v>
      </c>
      <c r="K14" s="105">
        <v>1300</v>
      </c>
      <c r="L14" s="68">
        <v>410.76</v>
      </c>
      <c r="M14" s="113" t="s">
        <v>61</v>
      </c>
      <c r="N14" s="114"/>
      <c r="O14" s="68">
        <f>SUM(N14*G14)</f>
        <v>0</v>
      </c>
      <c r="P14" s="61"/>
    </row>
    <row r="15" spans="1:16" x14ac:dyDescent="0.25">
      <c r="A15" s="24"/>
      <c r="B15" s="22" t="s">
        <v>95</v>
      </c>
      <c r="C15" s="116" t="s">
        <v>73</v>
      </c>
      <c r="D15" s="117"/>
      <c r="E15" s="94">
        <v>0</v>
      </c>
      <c r="F15" s="94">
        <v>111.99</v>
      </c>
      <c r="G15" s="94">
        <f t="shared" ref="G15" si="3">SUM(E15:F15)</f>
        <v>111.99</v>
      </c>
      <c r="H15" s="23" t="s">
        <v>96</v>
      </c>
      <c r="I15" s="22">
        <v>40</v>
      </c>
      <c r="J15" s="22">
        <v>1.77</v>
      </c>
      <c r="K15" s="111">
        <v>1300</v>
      </c>
      <c r="L15" s="66">
        <v>1371.88</v>
      </c>
      <c r="M15" s="65" t="s">
        <v>61</v>
      </c>
      <c r="N15" s="107"/>
      <c r="O15" s="66">
        <f>SUM(N15*G15)</f>
        <v>0</v>
      </c>
      <c r="P15" s="61"/>
    </row>
    <row r="16" spans="1:16" x14ac:dyDescent="0.25">
      <c r="A16" s="24"/>
      <c r="B16" s="25" t="s">
        <v>72</v>
      </c>
      <c r="C16" s="116"/>
      <c r="D16" s="123"/>
      <c r="E16" s="95">
        <f>SUM(E14:E15)</f>
        <v>0</v>
      </c>
      <c r="F16" s="95">
        <f t="shared" ref="F16:G16" si="4">SUM(F14:F15)</f>
        <v>139.99</v>
      </c>
      <c r="G16" s="95">
        <f t="shared" si="4"/>
        <v>139.99</v>
      </c>
      <c r="H16" s="26"/>
      <c r="I16" s="25"/>
      <c r="J16" s="25"/>
      <c r="K16" s="105"/>
      <c r="L16" s="66">
        <f>SUM(L14:L15)</f>
        <v>1782.64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6"/>
      <c r="D17" s="117"/>
      <c r="E17" s="58"/>
      <c r="F17" s="58"/>
      <c r="G17" s="58"/>
      <c r="H17" s="23"/>
      <c r="I17" s="22"/>
      <c r="J17" s="22"/>
      <c r="K17" s="111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92</v>
      </c>
      <c r="C18" s="174" t="s">
        <v>74</v>
      </c>
      <c r="D18" s="175"/>
      <c r="E18" s="96">
        <v>0</v>
      </c>
      <c r="F18" s="96">
        <v>40.5</v>
      </c>
      <c r="G18" s="96">
        <f>SUM(E18:F18)</f>
        <v>40.5</v>
      </c>
      <c r="H18" s="23" t="s">
        <v>96</v>
      </c>
      <c r="I18" s="22">
        <v>40</v>
      </c>
      <c r="J18" s="22">
        <v>1.1599999999999999</v>
      </c>
      <c r="K18" s="111">
        <v>1400</v>
      </c>
      <c r="L18" s="66">
        <v>573.08000000000004</v>
      </c>
      <c r="M18" s="69" t="s">
        <v>61</v>
      </c>
      <c r="N18" s="107"/>
      <c r="O18" s="66">
        <f>SUM(N18*G18)</f>
        <v>0</v>
      </c>
      <c r="P18" s="61"/>
    </row>
    <row r="19" spans="1:16" x14ac:dyDescent="0.25">
      <c r="A19" s="21"/>
      <c r="B19" s="22" t="s">
        <v>92</v>
      </c>
      <c r="C19" s="116" t="s">
        <v>73</v>
      </c>
      <c r="D19" s="117"/>
      <c r="E19" s="94">
        <v>0</v>
      </c>
      <c r="F19" s="94">
        <v>229.47</v>
      </c>
      <c r="G19" s="94">
        <f t="shared" ref="G19" si="6">SUM(E19:F19)</f>
        <v>229.47</v>
      </c>
      <c r="H19" s="23" t="s">
        <v>96</v>
      </c>
      <c r="I19" s="22">
        <v>40</v>
      </c>
      <c r="J19" s="22">
        <v>1.1599999999999999</v>
      </c>
      <c r="K19" s="111">
        <v>1400</v>
      </c>
      <c r="L19" s="66">
        <v>3898.7</v>
      </c>
      <c r="M19" s="69" t="s">
        <v>61</v>
      </c>
      <c r="N19" s="107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6"/>
      <c r="D20" s="123"/>
      <c r="E20" s="95">
        <f>SUM(E18:E19)</f>
        <v>0</v>
      </c>
      <c r="F20" s="95">
        <f t="shared" ref="F20:G20" si="8">SUM(F18:F19)</f>
        <v>269.97000000000003</v>
      </c>
      <c r="G20" s="95">
        <f t="shared" si="8"/>
        <v>269.97000000000003</v>
      </c>
      <c r="H20" s="29"/>
      <c r="I20" s="28"/>
      <c r="J20" s="28"/>
      <c r="K20" s="115"/>
      <c r="L20" s="72">
        <f>SUM(L18:L19)</f>
        <v>4471.78</v>
      </c>
      <c r="M20" s="73"/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8" t="s">
        <v>13</v>
      </c>
      <c r="K22" s="118"/>
      <c r="L22" s="36">
        <f>L12+L16+L20</f>
        <v>16727.759999999998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19" t="s">
        <v>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36">
        <f>O22*0.2</f>
        <v>0</v>
      </c>
    </row>
    <row r="24" spans="1:16" ht="15.75" thickBot="1" x14ac:dyDescent="0.3">
      <c r="A24" s="119" t="s">
        <v>16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36">
        <f>O22+O23</f>
        <v>0</v>
      </c>
    </row>
    <row r="25" spans="1:16" x14ac:dyDescent="0.25">
      <c r="A25" s="130" t="s">
        <v>17</v>
      </c>
      <c r="B25" s="130"/>
      <c r="C25" s="1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2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32" t="s">
        <v>67</v>
      </c>
      <c r="B28" s="133"/>
      <c r="C28" s="133"/>
      <c r="D28" s="133"/>
      <c r="E28" s="134"/>
      <c r="F28" s="131" t="s">
        <v>56</v>
      </c>
      <c r="G28" s="44" t="s">
        <v>18</v>
      </c>
      <c r="H28" s="176">
        <f>'zákazka a cenová ponuka 1 '!H28:O28</f>
        <v>0</v>
      </c>
      <c r="I28" s="177"/>
      <c r="J28" s="177"/>
      <c r="K28" s="177"/>
      <c r="L28" s="177"/>
      <c r="M28" s="177"/>
      <c r="N28" s="177"/>
      <c r="O28" s="178"/>
    </row>
    <row r="29" spans="1:16" x14ac:dyDescent="0.25">
      <c r="A29" s="135"/>
      <c r="B29" s="136"/>
      <c r="C29" s="136"/>
      <c r="D29" s="136"/>
      <c r="E29" s="137"/>
      <c r="F29" s="131"/>
      <c r="G29" s="44" t="s">
        <v>19</v>
      </c>
      <c r="H29" s="176">
        <f>'zákazka a cenová ponuka 1 '!H29:O29</f>
        <v>0</v>
      </c>
      <c r="I29" s="177"/>
      <c r="J29" s="177"/>
      <c r="K29" s="177"/>
      <c r="L29" s="177"/>
      <c r="M29" s="177"/>
      <c r="N29" s="177"/>
      <c r="O29" s="178"/>
    </row>
    <row r="30" spans="1:16" ht="18" customHeight="1" x14ac:dyDescent="0.25">
      <c r="A30" s="135"/>
      <c r="B30" s="136"/>
      <c r="C30" s="136"/>
      <c r="D30" s="136"/>
      <c r="E30" s="137"/>
      <c r="F30" s="131"/>
      <c r="G30" s="44" t="s">
        <v>20</v>
      </c>
      <c r="H30" s="176">
        <f>'zákazka a cenová ponuka 1 '!H30:O30</f>
        <v>0</v>
      </c>
      <c r="I30" s="177"/>
      <c r="J30" s="177"/>
      <c r="K30" s="177"/>
      <c r="L30" s="177"/>
      <c r="M30" s="177"/>
      <c r="N30" s="177"/>
      <c r="O30" s="178"/>
    </row>
    <row r="31" spans="1:16" x14ac:dyDescent="0.25">
      <c r="A31" s="135"/>
      <c r="B31" s="136"/>
      <c r="C31" s="136"/>
      <c r="D31" s="136"/>
      <c r="E31" s="137"/>
      <c r="F31" s="131"/>
      <c r="G31" s="44" t="s">
        <v>21</v>
      </c>
      <c r="H31" s="176">
        <f>'zákazka a cenová ponuka 1 '!H31:O31</f>
        <v>0</v>
      </c>
      <c r="I31" s="177"/>
      <c r="J31" s="177"/>
      <c r="K31" s="177"/>
      <c r="L31" s="177"/>
      <c r="M31" s="177"/>
      <c r="N31" s="177"/>
      <c r="O31" s="178"/>
    </row>
    <row r="32" spans="1:16" x14ac:dyDescent="0.25">
      <c r="A32" s="135"/>
      <c r="B32" s="136"/>
      <c r="C32" s="136"/>
      <c r="D32" s="136"/>
      <c r="E32" s="137"/>
      <c r="F32" s="131"/>
      <c r="G32" s="44" t="s">
        <v>22</v>
      </c>
      <c r="H32" s="176">
        <f>'zákazka a cenová ponuka 1 '!H32:O32</f>
        <v>0</v>
      </c>
      <c r="I32" s="177"/>
      <c r="J32" s="177"/>
      <c r="K32" s="177"/>
      <c r="L32" s="177"/>
      <c r="M32" s="177"/>
      <c r="N32" s="177"/>
      <c r="O32" s="178"/>
    </row>
    <row r="33" spans="1:15" x14ac:dyDescent="0.25">
      <c r="A33" s="135"/>
      <c r="B33" s="136"/>
      <c r="C33" s="136"/>
      <c r="D33" s="136"/>
      <c r="E33" s="13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5"/>
      <c r="B34" s="136"/>
      <c r="C34" s="136"/>
      <c r="D34" s="136"/>
      <c r="E34" s="13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8"/>
      <c r="B35" s="139"/>
      <c r="C35" s="139"/>
      <c r="D35" s="139"/>
      <c r="E35" s="140"/>
      <c r="F35" s="43"/>
      <c r="G35" s="16"/>
      <c r="H35" s="16"/>
      <c r="I35" s="16"/>
      <c r="J35" s="16" t="s">
        <v>23</v>
      </c>
      <c r="K35" s="16"/>
      <c r="L35" s="127"/>
      <c r="M35" s="128"/>
      <c r="N35" s="12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vhAifZn3EtHen9yc+ppHcSkyGm1hr7kiddW4vrBU+gkqhWwuFNcwvxsU2RxSa4IWs8vqKtWxk5PHNHA6HOampQ==" saltValue="djBT9u++0CEtPmzPLUZeJQ==" spinCount="100000" sheet="1" objects="1" scenarios="1"/>
  <mergeCells count="44">
    <mergeCell ref="J22:K22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A1:L1"/>
    <mergeCell ref="C3:K3"/>
    <mergeCell ref="B4:F4"/>
    <mergeCell ref="B5:F5"/>
    <mergeCell ref="A6:B6"/>
    <mergeCell ref="C8:D9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C10" sqref="C10:D10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4" t="s">
        <v>70</v>
      </c>
      <c r="O2" s="13"/>
    </row>
    <row r="3" spans="1:16" ht="18" x14ac:dyDescent="0.25">
      <c r="A3" s="15" t="s">
        <v>0</v>
      </c>
      <c r="B3" s="102"/>
      <c r="C3" s="165" t="str">
        <f>'zákazka a cenová ponuka 1 '!C3:K3</f>
        <v xml:space="preserve">Lesnícke služby v ťažbovom procese na OZ Vranov n/T, VC LS Turcovce VC02   </v>
      </c>
      <c r="D3" s="166"/>
      <c r="E3" s="166"/>
      <c r="F3" s="166"/>
      <c r="G3" s="166"/>
      <c r="H3" s="166"/>
      <c r="I3" s="166"/>
      <c r="J3" s="166"/>
      <c r="K3" s="166"/>
      <c r="L3" s="102"/>
      <c r="N3" s="12"/>
      <c r="O3" s="13"/>
    </row>
    <row r="4" spans="1:16" x14ac:dyDescent="0.25">
      <c r="A4" s="18" t="s">
        <v>1</v>
      </c>
      <c r="B4" s="163" t="str">
        <f>'zákazka a cenová ponuka 1 '!B4:F4</f>
        <v>Lesy SR š.p. OZ Vranov n/T, LS Turcovce</v>
      </c>
      <c r="C4" s="163"/>
      <c r="D4" s="163"/>
      <c r="E4" s="163"/>
      <c r="F4" s="163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3"/>
      <c r="B5" s="164"/>
      <c r="C5" s="164"/>
      <c r="D5" s="164"/>
      <c r="E5" s="164"/>
      <c r="F5" s="164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61" t="s">
        <v>66</v>
      </c>
      <c r="B6" s="162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82" t="s">
        <v>71</v>
      </c>
      <c r="B7" s="167" t="s">
        <v>2</v>
      </c>
      <c r="C7" s="169" t="s">
        <v>53</v>
      </c>
      <c r="D7" s="170"/>
      <c r="E7" s="171" t="s">
        <v>3</v>
      </c>
      <c r="F7" s="172"/>
      <c r="G7" s="173"/>
      <c r="H7" s="153" t="s">
        <v>4</v>
      </c>
      <c r="I7" s="148" t="s">
        <v>5</v>
      </c>
      <c r="J7" s="156" t="s">
        <v>6</v>
      </c>
      <c r="K7" s="159" t="s">
        <v>7</v>
      </c>
      <c r="L7" s="148" t="s">
        <v>54</v>
      </c>
      <c r="M7" s="148" t="s">
        <v>60</v>
      </c>
      <c r="N7" s="141" t="s">
        <v>58</v>
      </c>
      <c r="O7" s="143" t="s">
        <v>59</v>
      </c>
    </row>
    <row r="8" spans="1:16" ht="21.75" customHeight="1" x14ac:dyDescent="0.25">
      <c r="A8" s="148" t="str">
        <f>'zákazka a cenová ponuka 1 '!A8:A9</f>
        <v>LS08 VC02 LO 02+03</v>
      </c>
      <c r="B8" s="168"/>
      <c r="C8" s="145" t="s">
        <v>68</v>
      </c>
      <c r="D8" s="146"/>
      <c r="E8" s="145" t="s">
        <v>9</v>
      </c>
      <c r="F8" s="147" t="s">
        <v>10</v>
      </c>
      <c r="G8" s="148" t="s">
        <v>11</v>
      </c>
      <c r="H8" s="154"/>
      <c r="I8" s="147"/>
      <c r="J8" s="157"/>
      <c r="K8" s="160"/>
      <c r="L8" s="147"/>
      <c r="M8" s="147"/>
      <c r="N8" s="142"/>
      <c r="O8" s="144"/>
    </row>
    <row r="9" spans="1:16" ht="50.25" customHeight="1" thickBot="1" x14ac:dyDescent="0.3">
      <c r="A9" s="149"/>
      <c r="B9" s="168"/>
      <c r="C9" s="145"/>
      <c r="D9" s="146"/>
      <c r="E9" s="145"/>
      <c r="F9" s="147"/>
      <c r="G9" s="147"/>
      <c r="H9" s="155"/>
      <c r="I9" s="147"/>
      <c r="J9" s="158"/>
      <c r="K9" s="160"/>
      <c r="L9" s="149"/>
      <c r="M9" s="149"/>
      <c r="N9" s="142"/>
      <c r="O9" s="144"/>
    </row>
    <row r="10" spans="1:16" x14ac:dyDescent="0.25">
      <c r="A10" s="20"/>
      <c r="B10" s="76" t="s">
        <v>97</v>
      </c>
      <c r="C10" s="151" t="s">
        <v>74</v>
      </c>
      <c r="D10" s="152"/>
      <c r="E10" s="93">
        <v>0</v>
      </c>
      <c r="F10" s="93">
        <v>52.98</v>
      </c>
      <c r="G10" s="93">
        <f>SUM(E10:F10)</f>
        <v>52.98</v>
      </c>
      <c r="H10" s="62" t="s">
        <v>75</v>
      </c>
      <c r="I10" s="62">
        <v>40</v>
      </c>
      <c r="J10" s="62">
        <v>1.46</v>
      </c>
      <c r="K10" s="104">
        <v>1600</v>
      </c>
      <c r="L10" s="64">
        <v>850.33</v>
      </c>
      <c r="M10" s="109" t="s">
        <v>61</v>
      </c>
      <c r="N10" s="110"/>
      <c r="O10" s="64">
        <f>SUM(N10*G10)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 t="s">
        <v>97</v>
      </c>
      <c r="C11" s="116" t="s">
        <v>73</v>
      </c>
      <c r="D11" s="117"/>
      <c r="E11" s="94">
        <v>0</v>
      </c>
      <c r="F11" s="94">
        <v>211.92</v>
      </c>
      <c r="G11" s="94">
        <f t="shared" ref="G11" si="0">SUM(E11:F11)</f>
        <v>211.92</v>
      </c>
      <c r="H11" s="23" t="s">
        <v>75</v>
      </c>
      <c r="I11" s="22">
        <v>40</v>
      </c>
      <c r="J11" s="22">
        <v>1.46</v>
      </c>
      <c r="K11" s="111">
        <v>1600</v>
      </c>
      <c r="L11" s="66">
        <v>2888.47</v>
      </c>
      <c r="M11" s="65" t="s">
        <v>61</v>
      </c>
      <c r="N11" s="107"/>
      <c r="O11" s="66">
        <f>SUM(N11*G11)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16"/>
      <c r="D12" s="123"/>
      <c r="E12" s="95">
        <f>SUM(E10:E11)</f>
        <v>0</v>
      </c>
      <c r="F12" s="95">
        <f t="shared" ref="F12:G12" si="2">SUM(F10:F11)</f>
        <v>264.89999999999998</v>
      </c>
      <c r="G12" s="95">
        <f t="shared" si="2"/>
        <v>264.89999999999998</v>
      </c>
      <c r="H12" s="26"/>
      <c r="I12" s="25"/>
      <c r="J12" s="25"/>
      <c r="K12" s="105"/>
      <c r="L12" s="66">
        <f>SUM(L10:L11)</f>
        <v>3738.7999999999997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111"/>
      <c r="D13" s="112"/>
      <c r="E13" s="58"/>
      <c r="F13" s="58"/>
      <c r="G13" s="58"/>
      <c r="H13" s="23"/>
      <c r="I13" s="22"/>
      <c r="J13" s="22"/>
      <c r="K13" s="111"/>
      <c r="L13" s="66"/>
      <c r="M13" s="69"/>
      <c r="N13" s="70"/>
      <c r="O13" s="66"/>
      <c r="P13" s="61"/>
    </row>
    <row r="14" spans="1:16" x14ac:dyDescent="0.25">
      <c r="A14" s="24"/>
      <c r="B14" s="26" t="s">
        <v>98</v>
      </c>
      <c r="C14" s="174" t="s">
        <v>74</v>
      </c>
      <c r="D14" s="175"/>
      <c r="E14" s="96">
        <v>0</v>
      </c>
      <c r="F14" s="96">
        <v>42.1</v>
      </c>
      <c r="G14" s="96">
        <f>SUM(E14:F14)</f>
        <v>42.1</v>
      </c>
      <c r="H14" s="25" t="s">
        <v>75</v>
      </c>
      <c r="I14" s="25">
        <v>40</v>
      </c>
      <c r="J14" s="25">
        <v>2.59</v>
      </c>
      <c r="K14" s="105">
        <v>800</v>
      </c>
      <c r="L14" s="68">
        <v>580.55999999999995</v>
      </c>
      <c r="M14" s="113" t="s">
        <v>61</v>
      </c>
      <c r="N14" s="114"/>
      <c r="O14" s="68">
        <f>SUM(N14*G14)</f>
        <v>0</v>
      </c>
      <c r="P14" s="61"/>
    </row>
    <row r="15" spans="1:16" x14ac:dyDescent="0.25">
      <c r="A15" s="24"/>
      <c r="B15" s="22" t="s">
        <v>98</v>
      </c>
      <c r="C15" s="116" t="s">
        <v>73</v>
      </c>
      <c r="D15" s="117"/>
      <c r="E15" s="94">
        <v>0</v>
      </c>
      <c r="F15" s="94">
        <v>238.58</v>
      </c>
      <c r="G15" s="94">
        <f t="shared" ref="G15" si="3">SUM(E15:F15)</f>
        <v>238.58</v>
      </c>
      <c r="H15" s="23" t="s">
        <v>75</v>
      </c>
      <c r="I15" s="22">
        <v>40</v>
      </c>
      <c r="J15" s="22">
        <v>2.59</v>
      </c>
      <c r="K15" s="111">
        <v>800</v>
      </c>
      <c r="L15" s="66">
        <v>2712.65</v>
      </c>
      <c r="M15" s="65" t="s">
        <v>61</v>
      </c>
      <c r="N15" s="107"/>
      <c r="O15" s="66">
        <f>SUM(N15*G15)</f>
        <v>0</v>
      </c>
      <c r="P15" s="61"/>
    </row>
    <row r="16" spans="1:16" x14ac:dyDescent="0.25">
      <c r="A16" s="24"/>
      <c r="B16" s="25" t="s">
        <v>72</v>
      </c>
      <c r="C16" s="116"/>
      <c r="D16" s="123"/>
      <c r="E16" s="95">
        <f>SUM(E14:E15)</f>
        <v>0</v>
      </c>
      <c r="F16" s="95">
        <f t="shared" ref="F16:G16" si="4">SUM(F14:F15)</f>
        <v>280.68</v>
      </c>
      <c r="G16" s="95">
        <f t="shared" si="4"/>
        <v>280.68</v>
      </c>
      <c r="H16" s="26"/>
      <c r="I16" s="25"/>
      <c r="J16" s="25"/>
      <c r="K16" s="105"/>
      <c r="L16" s="66">
        <f>SUM(L14:L15)</f>
        <v>3293.21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16"/>
      <c r="D17" s="117"/>
      <c r="E17" s="58"/>
      <c r="F17" s="58"/>
      <c r="G17" s="58"/>
      <c r="H17" s="23"/>
      <c r="I17" s="22"/>
      <c r="J17" s="22"/>
      <c r="K17" s="111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74"/>
      <c r="D18" s="175"/>
      <c r="E18" s="96">
        <v>0</v>
      </c>
      <c r="F18" s="96">
        <v>0</v>
      </c>
      <c r="G18" s="96">
        <f>SUM(E18:F18)</f>
        <v>0</v>
      </c>
      <c r="H18" s="23"/>
      <c r="I18" s="22"/>
      <c r="J18" s="22"/>
      <c r="K18" s="111"/>
      <c r="L18" s="66"/>
      <c r="M18" s="69" t="s">
        <v>61</v>
      </c>
      <c r="N18" s="107"/>
      <c r="O18" s="66">
        <f>SUM(N18*G18)</f>
        <v>0</v>
      </c>
      <c r="P18" s="61"/>
    </row>
    <row r="19" spans="1:16" x14ac:dyDescent="0.25">
      <c r="A19" s="21"/>
      <c r="B19" s="22"/>
      <c r="C19" s="116"/>
      <c r="D19" s="117"/>
      <c r="E19" s="94">
        <v>0</v>
      </c>
      <c r="F19" s="94">
        <v>0</v>
      </c>
      <c r="G19" s="94">
        <f t="shared" ref="G19" si="6">SUM(E19:F19)</f>
        <v>0</v>
      </c>
      <c r="H19" s="23"/>
      <c r="I19" s="22"/>
      <c r="J19" s="22"/>
      <c r="K19" s="111"/>
      <c r="L19" s="66"/>
      <c r="M19" s="69" t="s">
        <v>61</v>
      </c>
      <c r="N19" s="107"/>
      <c r="O19" s="66">
        <f t="shared" ref="O19" si="7">SUM(N19*G19)</f>
        <v>0</v>
      </c>
      <c r="P19" s="61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16"/>
      <c r="D20" s="123"/>
      <c r="E20" s="95">
        <f>SUM(E18:E19)</f>
        <v>0</v>
      </c>
      <c r="F20" s="95">
        <f t="shared" ref="F20:G20" si="8">SUM(F18:F19)</f>
        <v>0</v>
      </c>
      <c r="G20" s="95">
        <f t="shared" si="8"/>
        <v>0</v>
      </c>
      <c r="H20" s="29"/>
      <c r="I20" s="28"/>
      <c r="J20" s="28"/>
      <c r="K20" s="115"/>
      <c r="L20" s="72">
        <f>SUM(L18:L19)</f>
        <v>0</v>
      </c>
      <c r="M20" s="73"/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8" t="s">
        <v>13</v>
      </c>
      <c r="K22" s="118"/>
      <c r="L22" s="36">
        <f>L12+L16+L20</f>
        <v>7032.01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19" t="s">
        <v>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36">
        <f>O22*0.2</f>
        <v>0</v>
      </c>
    </row>
    <row r="24" spans="1:16" ht="15.75" thickBot="1" x14ac:dyDescent="0.3">
      <c r="A24" s="119" t="s">
        <v>16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36">
        <f>O22+O23</f>
        <v>0</v>
      </c>
    </row>
    <row r="25" spans="1:16" x14ac:dyDescent="0.25">
      <c r="A25" s="130" t="s">
        <v>17</v>
      </c>
      <c r="B25" s="130"/>
      <c r="C25" s="1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2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32" t="s">
        <v>67</v>
      </c>
      <c r="B28" s="133"/>
      <c r="C28" s="133"/>
      <c r="D28" s="133"/>
      <c r="E28" s="134"/>
      <c r="F28" s="131" t="s">
        <v>56</v>
      </c>
      <c r="G28" s="44" t="s">
        <v>18</v>
      </c>
      <c r="H28" s="176">
        <f>'zákazka a cenová ponuka 1 '!H28:O28</f>
        <v>0</v>
      </c>
      <c r="I28" s="177"/>
      <c r="J28" s="177"/>
      <c r="K28" s="177"/>
      <c r="L28" s="177"/>
      <c r="M28" s="177"/>
      <c r="N28" s="177"/>
      <c r="O28" s="178"/>
    </row>
    <row r="29" spans="1:16" x14ac:dyDescent="0.25">
      <c r="A29" s="135"/>
      <c r="B29" s="136"/>
      <c r="C29" s="136"/>
      <c r="D29" s="136"/>
      <c r="E29" s="137"/>
      <c r="F29" s="131"/>
      <c r="G29" s="44" t="s">
        <v>19</v>
      </c>
      <c r="H29" s="176">
        <f>'zákazka a cenová ponuka 1 '!H29:O29</f>
        <v>0</v>
      </c>
      <c r="I29" s="177"/>
      <c r="J29" s="177"/>
      <c r="K29" s="177"/>
      <c r="L29" s="177"/>
      <c r="M29" s="177"/>
      <c r="N29" s="177"/>
      <c r="O29" s="178"/>
    </row>
    <row r="30" spans="1:16" ht="18" customHeight="1" x14ac:dyDescent="0.25">
      <c r="A30" s="135"/>
      <c r="B30" s="136"/>
      <c r="C30" s="136"/>
      <c r="D30" s="136"/>
      <c r="E30" s="137"/>
      <c r="F30" s="131"/>
      <c r="G30" s="44" t="s">
        <v>20</v>
      </c>
      <c r="H30" s="176">
        <f>'zákazka a cenová ponuka 1 '!H30:O30</f>
        <v>0</v>
      </c>
      <c r="I30" s="177"/>
      <c r="J30" s="177"/>
      <c r="K30" s="177"/>
      <c r="L30" s="177"/>
      <c r="M30" s="177"/>
      <c r="N30" s="177"/>
      <c r="O30" s="178"/>
    </row>
    <row r="31" spans="1:16" x14ac:dyDescent="0.25">
      <c r="A31" s="135"/>
      <c r="B31" s="136"/>
      <c r="C31" s="136"/>
      <c r="D31" s="136"/>
      <c r="E31" s="137"/>
      <c r="F31" s="131"/>
      <c r="G31" s="44" t="s">
        <v>21</v>
      </c>
      <c r="H31" s="176">
        <f>'zákazka a cenová ponuka 1 '!H31:O31</f>
        <v>0</v>
      </c>
      <c r="I31" s="177"/>
      <c r="J31" s="177"/>
      <c r="K31" s="177"/>
      <c r="L31" s="177"/>
      <c r="M31" s="177"/>
      <c r="N31" s="177"/>
      <c r="O31" s="178"/>
    </row>
    <row r="32" spans="1:16" x14ac:dyDescent="0.25">
      <c r="A32" s="135"/>
      <c r="B32" s="136"/>
      <c r="C32" s="136"/>
      <c r="D32" s="136"/>
      <c r="E32" s="137"/>
      <c r="F32" s="131"/>
      <c r="G32" s="44" t="s">
        <v>22</v>
      </c>
      <c r="H32" s="176">
        <f>'zákazka a cenová ponuka 1 '!H32:O32</f>
        <v>0</v>
      </c>
      <c r="I32" s="177"/>
      <c r="J32" s="177"/>
      <c r="K32" s="177"/>
      <c r="L32" s="177"/>
      <c r="M32" s="177"/>
      <c r="N32" s="177"/>
      <c r="O32" s="178"/>
    </row>
    <row r="33" spans="1:15" x14ac:dyDescent="0.25">
      <c r="A33" s="135"/>
      <c r="B33" s="136"/>
      <c r="C33" s="136"/>
      <c r="D33" s="136"/>
      <c r="E33" s="13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35"/>
      <c r="B34" s="136"/>
      <c r="C34" s="136"/>
      <c r="D34" s="136"/>
      <c r="E34" s="13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8"/>
      <c r="B35" s="139"/>
      <c r="C35" s="139"/>
      <c r="D35" s="139"/>
      <c r="E35" s="140"/>
      <c r="F35" s="43"/>
      <c r="G35" s="16"/>
      <c r="H35" s="16"/>
      <c r="I35" s="16"/>
      <c r="J35" s="16" t="s">
        <v>23</v>
      </c>
      <c r="K35" s="16"/>
      <c r="L35" s="127"/>
      <c r="M35" s="128"/>
      <c r="N35" s="12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snCBGYh2BzKfwNuuECmIFLLbdoKhkAr9aRSg/sRR5ptpF5PNWZcAq/GLpRyIUoelhkUwk08st3oUGxw3Em9oDw==" saltValue="eKgy4s1DUjTZnfQOXs1uAg==" spinCount="100000" sheet="1" objects="1" scenarios="1"/>
  <mergeCells count="44">
    <mergeCell ref="J22:K22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A1:L1"/>
    <mergeCell ref="C3:K3"/>
    <mergeCell ref="B4:F4"/>
    <mergeCell ref="B5:F5"/>
    <mergeCell ref="A6:B6"/>
    <mergeCell ref="C8:D9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D1" workbookViewId="0">
      <selection activeCell="C10" sqref="C10:D10"/>
    </sheetView>
  </sheetViews>
  <sheetFormatPr defaultRowHeight="15" x14ac:dyDescent="0.25"/>
  <cols>
    <col min="1" max="1" width="13.7109375" style="59" customWidth="1"/>
    <col min="2" max="2" width="12" style="59" customWidth="1"/>
    <col min="3" max="3" width="14.85546875" style="59" customWidth="1"/>
    <col min="4" max="4" width="14.5703125" style="59" customWidth="1"/>
    <col min="5" max="6" width="9.140625" style="59"/>
    <col min="7" max="7" width="11.85546875" style="59" customWidth="1"/>
    <col min="8" max="10" width="9.140625" style="59"/>
    <col min="11" max="11" width="11.42578125" style="59" customWidth="1"/>
    <col min="12" max="12" width="16.140625" style="59" customWidth="1"/>
    <col min="13" max="13" width="6.140625" style="59" customWidth="1"/>
    <col min="14" max="14" width="13.85546875" style="59" customWidth="1"/>
    <col min="15" max="15" width="15.85546875" style="59" customWidth="1"/>
    <col min="16" max="16" width="14.5703125" style="59" customWidth="1"/>
    <col min="17" max="17" width="9.42578125" style="59" bestFit="1" customWidth="1"/>
    <col min="18" max="16384" width="9.140625" style="59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4" t="s">
        <v>70</v>
      </c>
      <c r="O2" s="13"/>
    </row>
    <row r="3" spans="1:16" ht="18" x14ac:dyDescent="0.25">
      <c r="A3" s="15" t="s">
        <v>0</v>
      </c>
      <c r="B3" s="55"/>
      <c r="C3" s="196" t="str">
        <f>'zákazka a cenová ponuka 1 '!C3:K3</f>
        <v xml:space="preserve">Lesnícke služby v ťažbovom procese na OZ Vranov n/T, VC LS Turcovce VC02   </v>
      </c>
      <c r="D3" s="197"/>
      <c r="E3" s="197"/>
      <c r="F3" s="197"/>
      <c r="G3" s="197"/>
      <c r="H3" s="197"/>
      <c r="I3" s="197"/>
      <c r="J3" s="197"/>
      <c r="K3" s="197"/>
      <c r="L3" s="55"/>
      <c r="N3" s="12"/>
      <c r="O3" s="13"/>
    </row>
    <row r="4" spans="1:16" x14ac:dyDescent="0.25">
      <c r="A4" s="18" t="s">
        <v>1</v>
      </c>
      <c r="B4" s="198" t="str">
        <f>'zákazka a cenová ponuka 1 '!B4:F4</f>
        <v>Lesy SR š.p. OZ Vranov n/T, LS Turcovce</v>
      </c>
      <c r="C4" s="198"/>
      <c r="D4" s="198"/>
      <c r="E4" s="198"/>
      <c r="F4" s="198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7"/>
      <c r="B5" s="164"/>
      <c r="C5" s="164"/>
      <c r="D5" s="164"/>
      <c r="E5" s="164"/>
      <c r="F5" s="164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99" t="s">
        <v>66</v>
      </c>
      <c r="B6" s="200"/>
      <c r="C6" s="60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71</v>
      </c>
      <c r="B7" s="167" t="s">
        <v>2</v>
      </c>
      <c r="C7" s="169" t="s">
        <v>53</v>
      </c>
      <c r="D7" s="170"/>
      <c r="E7" s="171" t="s">
        <v>3</v>
      </c>
      <c r="F7" s="172"/>
      <c r="G7" s="173"/>
      <c r="H7" s="153" t="s">
        <v>4</v>
      </c>
      <c r="I7" s="148" t="s">
        <v>5</v>
      </c>
      <c r="J7" s="156" t="s">
        <v>6</v>
      </c>
      <c r="K7" s="159" t="s">
        <v>7</v>
      </c>
      <c r="L7" s="148" t="s">
        <v>54</v>
      </c>
      <c r="M7" s="148" t="s">
        <v>60</v>
      </c>
      <c r="N7" s="141" t="s">
        <v>58</v>
      </c>
      <c r="O7" s="184" t="s">
        <v>59</v>
      </c>
    </row>
    <row r="8" spans="1:16" ht="21.75" customHeight="1" x14ac:dyDescent="0.25">
      <c r="A8" s="148" t="str">
        <f>'zákazka a cenová ponuka 1 '!A8:A9</f>
        <v>LS08 VC02 LO 02+03</v>
      </c>
      <c r="B8" s="168"/>
      <c r="C8" s="145" t="s">
        <v>68</v>
      </c>
      <c r="D8" s="146"/>
      <c r="E8" s="145" t="s">
        <v>9</v>
      </c>
      <c r="F8" s="147" t="s">
        <v>10</v>
      </c>
      <c r="G8" s="148" t="s">
        <v>11</v>
      </c>
      <c r="H8" s="154"/>
      <c r="I8" s="147"/>
      <c r="J8" s="157"/>
      <c r="K8" s="160"/>
      <c r="L8" s="147"/>
      <c r="M8" s="147"/>
      <c r="N8" s="142"/>
      <c r="O8" s="185"/>
    </row>
    <row r="9" spans="1:16" ht="50.25" customHeight="1" thickBot="1" x14ac:dyDescent="0.3">
      <c r="A9" s="149"/>
      <c r="B9" s="168"/>
      <c r="C9" s="145"/>
      <c r="D9" s="146"/>
      <c r="E9" s="145"/>
      <c r="F9" s="147"/>
      <c r="G9" s="147"/>
      <c r="H9" s="155"/>
      <c r="I9" s="147"/>
      <c r="J9" s="158"/>
      <c r="K9" s="160"/>
      <c r="L9" s="149"/>
      <c r="M9" s="149"/>
      <c r="N9" s="142"/>
      <c r="O9" s="185"/>
    </row>
    <row r="10" spans="1:16" x14ac:dyDescent="0.25">
      <c r="A10" s="20"/>
      <c r="B10" s="76"/>
      <c r="C10" s="151"/>
      <c r="D10" s="152"/>
      <c r="E10" s="93">
        <f>'zákazka a cenová ponuka 1 '!E10+'zákazka a cenová ponuka 2'!E10+'zákazka a cenová ponuka 3'!E10+'zákazka a cenová ponuka 4'!E10+'zákazka a cenová ponuka 5'!E10+'zákazka a cenová ponuka 6'!E10</f>
        <v>0</v>
      </c>
      <c r="F10" s="93">
        <f>'zákazka a cenová ponuka 1 '!F10+'zákazka a cenová ponuka 2'!F10+'zákazka a cenová ponuka 3'!F10+'zákazka a cenová ponuka 4'!F10+'zákazka a cenová ponuka 5'!F10+'zákazka a cenová ponuka 6'!F10</f>
        <v>437.29</v>
      </c>
      <c r="G10" s="93">
        <f>SUM(E10:F10)</f>
        <v>437.29</v>
      </c>
      <c r="H10" s="62"/>
      <c r="I10" s="62"/>
      <c r="J10" s="62"/>
      <c r="K10" s="77"/>
      <c r="L10" s="78">
        <f>'zákazka a cenová ponuka 1 '!L10+'zákazka a cenová ponuka 2'!L10+'zákazka a cenová ponuka 3'!L10+'zákazka a cenová ponuka 4'!L10+'zákazka a cenová ponuka 5'!L10+'zákazka a cenová ponuka 6'!L10</f>
        <v>7405.24</v>
      </c>
      <c r="M10" s="63" t="s">
        <v>61</v>
      </c>
      <c r="N10" s="79"/>
      <c r="O10" s="64">
        <f>'zákazka a cenová ponuka 1 '!O10+'zákazka a cenová ponuka 2'!O10+'zákazka a cenová ponuka 3'!O10+'zákazka a cenová ponuka 4'!O10+'zákazka a cenová ponuka 5'!O10+'zákazka a cenová ponuka 6'!O10</f>
        <v>0</v>
      </c>
      <c r="P10" s="61" t="str">
        <f>IF( O10=0," ", IF(100-((L10/O10)*100)&gt;20,"viac ako 20%",0))</f>
        <v xml:space="preserve"> </v>
      </c>
    </row>
    <row r="11" spans="1:16" x14ac:dyDescent="0.25">
      <c r="A11" s="21"/>
      <c r="B11" s="22"/>
      <c r="C11" s="182"/>
      <c r="D11" s="183"/>
      <c r="E11" s="94">
        <f>'zákazka a cenová ponuka 1 '!E11+'zákazka a cenová ponuka 2'!E11+'zákazka a cenová ponuka 3'!E11+'zákazka a cenová ponuka 4'!E11+'zákazka a cenová ponuka 5'!E11+'zákazka a cenová ponuka 6'!E11</f>
        <v>0</v>
      </c>
      <c r="F11" s="94">
        <f>'zákazka a cenová ponuka 1 '!F11+'zákazka a cenová ponuka 2'!F11+'zákazka a cenová ponuka 3'!F11+'zákazka a cenová ponuka 4'!F11+'zákazka a cenová ponuka 5'!F11+'zákazka a cenová ponuka 6'!F11</f>
        <v>1322.79</v>
      </c>
      <c r="G11" s="94">
        <f t="shared" ref="G11" si="0">SUM(E11:F11)</f>
        <v>1322.79</v>
      </c>
      <c r="H11" s="23"/>
      <c r="I11" s="22"/>
      <c r="J11" s="22"/>
      <c r="K11" s="54"/>
      <c r="L11" s="66">
        <f>'zákazka a cenová ponuka 1 '!L11+'zákazka a cenová ponuka 2'!L11+'zákazka a cenová ponuka 3'!L11+'zákazka a cenová ponuka 4'!L11+'zákazka a cenová ponuka 5'!L11+'zákazka a cenová ponuka 6'!L11</f>
        <v>18892.04</v>
      </c>
      <c r="M11" s="65" t="s">
        <v>61</v>
      </c>
      <c r="N11" s="70"/>
      <c r="O11" s="66">
        <f>'zákazka a cenová ponuka 1 '!O11+'zákazka a cenová ponuka 2'!O11+'zákazka a cenová ponuka 3'!O11+'zákazka a cenová ponuka 4'!O11+'zákazka a cenová ponuka 5'!O11+'zákazka a cenová ponuka 6'!O11</f>
        <v>0</v>
      </c>
      <c r="P11" s="61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82"/>
      <c r="D12" s="186"/>
      <c r="E12" s="95">
        <f>SUM(E10:E11)</f>
        <v>0</v>
      </c>
      <c r="F12" s="95">
        <f t="shared" ref="F12:G12" si="2">SUM(F10:F11)</f>
        <v>1760.08</v>
      </c>
      <c r="G12" s="95">
        <f t="shared" si="2"/>
        <v>1760.08</v>
      </c>
      <c r="H12" s="26"/>
      <c r="I12" s="25"/>
      <c r="J12" s="25"/>
      <c r="K12" s="46"/>
      <c r="L12" s="66">
        <f>SUM(L10:L11)</f>
        <v>26297.279999999999</v>
      </c>
      <c r="M12" s="65" t="s">
        <v>61</v>
      </c>
      <c r="N12" s="67"/>
      <c r="O12" s="68">
        <f>SUM(O10:O11)</f>
        <v>0</v>
      </c>
      <c r="P12" s="61" t="str">
        <f>IF( O12=0," ", IF(100-((L12/O12)*100)&gt;20,"viac ako 20%",0))</f>
        <v xml:space="preserve"> </v>
      </c>
    </row>
    <row r="13" spans="1:16" x14ac:dyDescent="0.25">
      <c r="A13" s="24"/>
      <c r="B13" s="22"/>
      <c r="C13" s="54"/>
      <c r="D13" s="56"/>
      <c r="E13" s="58"/>
      <c r="F13" s="58"/>
      <c r="G13" s="58"/>
      <c r="H13" s="23"/>
      <c r="I13" s="22"/>
      <c r="J13" s="22"/>
      <c r="K13" s="54"/>
      <c r="L13" s="66"/>
      <c r="M13" s="69"/>
      <c r="N13" s="70"/>
      <c r="O13" s="66"/>
      <c r="P13" s="61"/>
    </row>
    <row r="14" spans="1:16" x14ac:dyDescent="0.25">
      <c r="A14" s="24"/>
      <c r="B14" s="26"/>
      <c r="C14" s="174"/>
      <c r="D14" s="175"/>
      <c r="E14" s="96">
        <f>'zákazka a cenová ponuka 1 '!E14+'zákazka a cenová ponuka 2'!E14+'zákazka a cenová ponuka 3'!E14+'zákazka a cenová ponuka 4'!E14+'zákazka a cenová ponuka 5'!E14+'zákazka a cenová ponuka 6'!E14</f>
        <v>0</v>
      </c>
      <c r="F14" s="96">
        <f>'zákazka a cenová ponuka 1 '!F14+'zákazka a cenová ponuka 2'!F14+'zákazka a cenová ponuka 3'!F14+'zákazka a cenová ponuka 4'!F14+'zákazka a cenová ponuka 5'!F14+'zákazka a cenová ponuka 6'!F14</f>
        <v>185.17</v>
      </c>
      <c r="G14" s="96">
        <f>SUM(E14:F14)</f>
        <v>185.17</v>
      </c>
      <c r="H14" s="25"/>
      <c r="I14" s="25"/>
      <c r="J14" s="25"/>
      <c r="K14" s="46"/>
      <c r="L14" s="80">
        <f>'zákazka a cenová ponuka 1 '!L14+'zákazka a cenová ponuka 2'!L14+'zákazka a cenová ponuka 3'!L14+'zákazka a cenová ponuka 4'!L14+'zákazka a cenová ponuka 5'!L14+'zákazka a cenová ponuka 6'!L14</f>
        <v>2984.19</v>
      </c>
      <c r="M14" s="71" t="s">
        <v>61</v>
      </c>
      <c r="N14" s="81"/>
      <c r="O14" s="68">
        <f>'zákazka a cenová ponuka 1 '!O14+'zákazka a cenová ponuka 2'!O14+'zákazka a cenová ponuka 3'!O14+'zákazka a cenová ponuka 4'!O14+'zákazka a cenová ponuka 5'!O14+'zákazka a cenová ponuka 6'!O14</f>
        <v>0</v>
      </c>
      <c r="P14" s="61"/>
    </row>
    <row r="15" spans="1:16" x14ac:dyDescent="0.25">
      <c r="A15" s="24"/>
      <c r="B15" s="22"/>
      <c r="C15" s="182"/>
      <c r="D15" s="183"/>
      <c r="E15" s="94">
        <f>'zákazka a cenová ponuka 1 '!E15+'zákazka a cenová ponuka 2'!E15+'zákazka a cenová ponuka 3'!E15+'zákazka a cenová ponuka 4'!E15+'zákazka a cenová ponuka 5'!E15+'zákazka a cenová ponuka 6'!E15</f>
        <v>0</v>
      </c>
      <c r="F15" s="94">
        <f>'zákazka a cenová ponuka 1 '!F15+'zákazka a cenová ponuka 2'!F15+'zákazka a cenová ponuka 3'!F15+'zákazka a cenová ponuka 4'!F15+'zákazka a cenová ponuka 5'!F15+'zákazka a cenová ponuka 6'!F15</f>
        <v>662.98</v>
      </c>
      <c r="G15" s="94">
        <f t="shared" ref="G15" si="3">SUM(E15:F15)</f>
        <v>662.98</v>
      </c>
      <c r="H15" s="23"/>
      <c r="I15" s="22"/>
      <c r="J15" s="22"/>
      <c r="K15" s="54"/>
      <c r="L15" s="66">
        <f>'zákazka a cenová ponuka 1 '!L15+'zákazka a cenová ponuka 2'!L15+'zákazka a cenová ponuka 3'!L15+'zákazka a cenová ponuka 4'!L15+'zákazka a cenová ponuka 5'!L15+'zákazka a cenová ponuka 6'!L15</f>
        <v>8586.16</v>
      </c>
      <c r="M15" s="65" t="s">
        <v>61</v>
      </c>
      <c r="N15" s="70"/>
      <c r="O15" s="66">
        <f>'zákazka a cenová ponuka 1 '!O15+'zákazka a cenová ponuka 2'!O15+'zákazka a cenová ponuka 3'!O15+'zákazka a cenová ponuka 4'!O15+'zákazka a cenová ponuka 5'!O15+'zákazka a cenová ponuka 6'!O15</f>
        <v>0</v>
      </c>
      <c r="P15" s="61"/>
    </row>
    <row r="16" spans="1:16" x14ac:dyDescent="0.25">
      <c r="A16" s="24"/>
      <c r="B16" s="25" t="s">
        <v>72</v>
      </c>
      <c r="C16" s="182"/>
      <c r="D16" s="186"/>
      <c r="E16" s="95">
        <f>SUM(E14:E15)</f>
        <v>0</v>
      </c>
      <c r="F16" s="95">
        <f t="shared" ref="F16:G16" si="4">SUM(F14:F15)</f>
        <v>848.15</v>
      </c>
      <c r="G16" s="95">
        <f t="shared" si="4"/>
        <v>848.15</v>
      </c>
      <c r="H16" s="26"/>
      <c r="I16" s="25"/>
      <c r="J16" s="25"/>
      <c r="K16" s="46"/>
      <c r="L16" s="66">
        <f>SUM(L14:L15)</f>
        <v>11570.35</v>
      </c>
      <c r="M16" s="65" t="s">
        <v>61</v>
      </c>
      <c r="N16" s="67"/>
      <c r="O16" s="68">
        <f>SUM(O14:O15)</f>
        <v>0</v>
      </c>
      <c r="P16" s="61"/>
    </row>
    <row r="17" spans="1:16" x14ac:dyDescent="0.25">
      <c r="A17" s="21"/>
      <c r="B17" s="22"/>
      <c r="C17" s="182"/>
      <c r="D17" s="183"/>
      <c r="E17" s="58"/>
      <c r="F17" s="58"/>
      <c r="G17" s="58"/>
      <c r="H17" s="23"/>
      <c r="I17" s="22"/>
      <c r="J17" s="22"/>
      <c r="K17" s="54"/>
      <c r="L17" s="66"/>
      <c r="M17" s="69"/>
      <c r="N17" s="70"/>
      <c r="O17" s="66"/>
      <c r="P17" s="61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74"/>
      <c r="D18" s="175"/>
      <c r="E18" s="96">
        <f>'zákazka a cenová ponuka 1 '!E18+'zákazka a cenová ponuka 2'!E18+'zákazka a cenová ponuka 3'!E18+'zákazka a cenová ponuka 4'!E18+'zákazka a cenová ponuka 5'!E18+'zákazka a cenová ponuka 6'!E18</f>
        <v>0</v>
      </c>
      <c r="F18" s="96">
        <f>'zákazka a cenová ponuka 1 '!F18+'zákazka a cenová ponuka 2'!F18+'zákazka a cenová ponuka 3'!F18+'zákazka a cenová ponuka 4'!F18+'zákazka a cenová ponuka 5'!F18+'zákazka a cenová ponuka 6'!F18</f>
        <v>181.96</v>
      </c>
      <c r="G18" s="96">
        <f>SUM(E18:F18)</f>
        <v>181.96</v>
      </c>
      <c r="H18" s="23"/>
      <c r="I18" s="22"/>
      <c r="J18" s="22"/>
      <c r="K18" s="54"/>
      <c r="L18" s="66">
        <f>'zákazka a cenová ponuka 1 '!L18+'zákazka a cenová ponuka 2'!L18+'zákazka a cenová ponuka 3'!L18+'zákazka a cenová ponuka 4'!L18+'zákazka a cenová ponuka 5'!L18+'zákazka a cenová ponuka 6'!L18</f>
        <v>2785.99</v>
      </c>
      <c r="M18" s="69" t="s">
        <v>61</v>
      </c>
      <c r="N18" s="70"/>
      <c r="O18" s="66">
        <f>'zákazka a cenová ponuka 1 '!O18+'zákazka a cenová ponuka 2'!O18+'zákazka a cenová ponuka 3'!O18+'zákazka a cenová ponuka 4'!O18+'zákazka a cenová ponuka 5'!O18+'zákazka a cenová ponuka 6'!O18</f>
        <v>0</v>
      </c>
      <c r="P18" s="61"/>
    </row>
    <row r="19" spans="1:16" x14ac:dyDescent="0.25">
      <c r="A19" s="21"/>
      <c r="B19" s="22"/>
      <c r="C19" s="182"/>
      <c r="D19" s="183"/>
      <c r="E19" s="94">
        <f>'zákazka a cenová ponuka 1 '!E19+'zákazka a cenová ponuka 2'!E19+'zákazka a cenová ponuka 3'!E19+'zákazka a cenová ponuka 4'!E19+'zákazka a cenová ponuka 5'!E19+'zákazka a cenová ponuka 6'!E19</f>
        <v>0</v>
      </c>
      <c r="F19" s="94">
        <f>'zákazka a cenová ponuka 1 '!F19+'zákazka a cenová ponuka 2'!F19+'zákazka a cenová ponuka 3'!F19+'zákazka a cenová ponuka 4'!F19+'zákazka a cenová ponuka 5'!F19+'zákazka a cenová ponuka 6'!F19</f>
        <v>542.23</v>
      </c>
      <c r="G19" s="94">
        <f t="shared" ref="G19" si="6">SUM(E19:F19)</f>
        <v>542.23</v>
      </c>
      <c r="H19" s="23"/>
      <c r="I19" s="22"/>
      <c r="J19" s="22"/>
      <c r="K19" s="54"/>
      <c r="L19" s="66">
        <f>'zákazka a cenová ponuka 1 '!L19+'zákazka a cenová ponuka 2'!L19+'zákazka a cenová ponuka 3'!L19+'zákazka a cenová ponuka 4'!L19+'zákazka a cenová ponuka 5'!L19+'zákazka a cenová ponuka 6'!L19</f>
        <v>7931.74</v>
      </c>
      <c r="M19" s="69" t="s">
        <v>61</v>
      </c>
      <c r="N19" s="70"/>
      <c r="O19" s="66">
        <f>'zákazka a cenová ponuka 1 '!O19+'zákazka a cenová ponuka 2'!O19+'zákazka a cenová ponuka 3'!O19+'zákazka a cenová ponuka 4'!O19+'zákazka a cenová ponuka 5'!O19+'zákazka a cenová ponuka 6'!O19</f>
        <v>0</v>
      </c>
      <c r="P19" s="61" t="str">
        <f t="shared" si="5"/>
        <v xml:space="preserve"> </v>
      </c>
    </row>
    <row r="20" spans="1:16" ht="15.75" thickBot="1" x14ac:dyDescent="0.3">
      <c r="A20" s="84"/>
      <c r="B20" s="85" t="s">
        <v>72</v>
      </c>
      <c r="C20" s="201"/>
      <c r="D20" s="202"/>
      <c r="E20" s="97">
        <f>SUM(E18:E19)</f>
        <v>0</v>
      </c>
      <c r="F20" s="97">
        <f t="shared" ref="F20:G20" si="7">SUM(F18:F19)</f>
        <v>724.19</v>
      </c>
      <c r="G20" s="97">
        <f t="shared" si="7"/>
        <v>724.19</v>
      </c>
      <c r="H20" s="86"/>
      <c r="I20" s="85"/>
      <c r="J20" s="85"/>
      <c r="K20" s="87"/>
      <c r="L20" s="72">
        <f>SUM(L18:L19)</f>
        <v>10717.73</v>
      </c>
      <c r="M20" s="73"/>
      <c r="N20" s="74"/>
      <c r="O20" s="72">
        <f>SUM(O18:O19)</f>
        <v>0</v>
      </c>
      <c r="P20" s="61" t="str">
        <f t="shared" si="5"/>
        <v xml:space="preserve"> </v>
      </c>
    </row>
    <row r="21" spans="1:16" ht="15.75" thickBot="1" x14ac:dyDescent="0.3">
      <c r="A21" s="88"/>
      <c r="B21" s="89"/>
      <c r="C21" s="90"/>
      <c r="D21" s="91"/>
      <c r="E21" s="98">
        <f>E12+E16+E20</f>
        <v>0</v>
      </c>
      <c r="F21" s="99">
        <f t="shared" ref="F21" si="8">F12+F16+F20</f>
        <v>3332.42</v>
      </c>
      <c r="G21" s="99">
        <f>G12+G16+G20</f>
        <v>3332.42</v>
      </c>
      <c r="H21" s="83"/>
      <c r="I21" s="89"/>
      <c r="J21" s="89"/>
      <c r="K21" s="92"/>
      <c r="L21" s="36"/>
      <c r="M21" s="37"/>
      <c r="N21" s="37"/>
      <c r="O21" s="40"/>
      <c r="P21" s="61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18" t="s">
        <v>13</v>
      </c>
      <c r="K22" s="118"/>
      <c r="L22" s="36">
        <f>L12+L16+L20</f>
        <v>48585.36</v>
      </c>
      <c r="M22" s="39"/>
      <c r="N22" s="41" t="s">
        <v>14</v>
      </c>
      <c r="O22" s="36">
        <f>O12+O16+O20</f>
        <v>0</v>
      </c>
      <c r="P22" s="61" t="str">
        <f>IF(O22&gt;L22,"prekročená cena","nižšia ako stanovená")</f>
        <v>nižšia ako stanovená</v>
      </c>
    </row>
    <row r="23" spans="1:16" ht="15.75" thickBot="1" x14ac:dyDescent="0.3">
      <c r="A23" s="119" t="s">
        <v>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1"/>
      <c r="O23" s="36">
        <f>O22*0.2</f>
        <v>0</v>
      </c>
    </row>
    <row r="24" spans="1:16" ht="15.75" thickBot="1" x14ac:dyDescent="0.3">
      <c r="A24" s="119" t="s">
        <v>16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1"/>
      <c r="O24" s="36">
        <f>O22+O23</f>
        <v>0</v>
      </c>
    </row>
    <row r="25" spans="1:16" x14ac:dyDescent="0.25">
      <c r="A25" s="130" t="s">
        <v>17</v>
      </c>
      <c r="B25" s="130"/>
      <c r="C25" s="13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22" t="s">
        <v>65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2" t="s">
        <v>55</v>
      </c>
      <c r="H27" s="53"/>
      <c r="I27" s="53"/>
      <c r="J27" s="43"/>
      <c r="K27" s="43"/>
      <c r="L27" s="43"/>
      <c r="M27" s="43"/>
      <c r="N27" s="43"/>
      <c r="O27" s="43"/>
    </row>
    <row r="28" spans="1:16" ht="15" customHeight="1" x14ac:dyDescent="0.25">
      <c r="A28" s="187" t="s">
        <v>67</v>
      </c>
      <c r="B28" s="188"/>
      <c r="C28" s="188"/>
      <c r="D28" s="188"/>
      <c r="E28" s="189"/>
      <c r="F28" s="131" t="s">
        <v>56</v>
      </c>
      <c r="G28" s="44" t="s">
        <v>18</v>
      </c>
      <c r="H28" s="176">
        <f>'zákazka a cenová ponuka 1 '!H28:O28</f>
        <v>0</v>
      </c>
      <c r="I28" s="177"/>
      <c r="J28" s="177"/>
      <c r="K28" s="177"/>
      <c r="L28" s="177"/>
      <c r="M28" s="177"/>
      <c r="N28" s="177"/>
      <c r="O28" s="178"/>
    </row>
    <row r="29" spans="1:16" x14ac:dyDescent="0.25">
      <c r="A29" s="190"/>
      <c r="B29" s="191"/>
      <c r="C29" s="191"/>
      <c r="D29" s="191"/>
      <c r="E29" s="192"/>
      <c r="F29" s="131"/>
      <c r="G29" s="44" t="s">
        <v>19</v>
      </c>
      <c r="H29" s="176">
        <f>'zákazka a cenová ponuka 1 '!H29:O29</f>
        <v>0</v>
      </c>
      <c r="I29" s="177"/>
      <c r="J29" s="177"/>
      <c r="K29" s="177"/>
      <c r="L29" s="177"/>
      <c r="M29" s="177"/>
      <c r="N29" s="177"/>
      <c r="O29" s="178"/>
    </row>
    <row r="30" spans="1:16" ht="18" customHeight="1" x14ac:dyDescent="0.25">
      <c r="A30" s="190"/>
      <c r="B30" s="191"/>
      <c r="C30" s="191"/>
      <c r="D30" s="191"/>
      <c r="E30" s="192"/>
      <c r="F30" s="131"/>
      <c r="G30" s="44" t="s">
        <v>20</v>
      </c>
      <c r="H30" s="176">
        <f>'zákazka a cenová ponuka 1 '!H30:O30</f>
        <v>0</v>
      </c>
      <c r="I30" s="177"/>
      <c r="J30" s="177"/>
      <c r="K30" s="177"/>
      <c r="L30" s="177"/>
      <c r="M30" s="177"/>
      <c r="N30" s="177"/>
      <c r="O30" s="178"/>
    </row>
    <row r="31" spans="1:16" x14ac:dyDescent="0.25">
      <c r="A31" s="190"/>
      <c r="B31" s="191"/>
      <c r="C31" s="191"/>
      <c r="D31" s="191"/>
      <c r="E31" s="192"/>
      <c r="F31" s="131"/>
      <c r="G31" s="44" t="s">
        <v>21</v>
      </c>
      <c r="H31" s="176">
        <f>'zákazka a cenová ponuka 1 '!H31:O31</f>
        <v>0</v>
      </c>
      <c r="I31" s="177"/>
      <c r="J31" s="177"/>
      <c r="K31" s="177"/>
      <c r="L31" s="177"/>
      <c r="M31" s="177"/>
      <c r="N31" s="177"/>
      <c r="O31" s="178"/>
    </row>
    <row r="32" spans="1:16" x14ac:dyDescent="0.25">
      <c r="A32" s="190"/>
      <c r="B32" s="191"/>
      <c r="C32" s="191"/>
      <c r="D32" s="191"/>
      <c r="E32" s="192"/>
      <c r="F32" s="131"/>
      <c r="G32" s="44" t="s">
        <v>22</v>
      </c>
      <c r="H32" s="176">
        <f>'zákazka a cenová ponuka 1 '!H32:O32</f>
        <v>0</v>
      </c>
      <c r="I32" s="177"/>
      <c r="J32" s="177"/>
      <c r="K32" s="177"/>
      <c r="L32" s="177"/>
      <c r="M32" s="177"/>
      <c r="N32" s="177"/>
      <c r="O32" s="178"/>
    </row>
    <row r="33" spans="1:15" x14ac:dyDescent="0.25">
      <c r="A33" s="190"/>
      <c r="B33" s="191"/>
      <c r="C33" s="191"/>
      <c r="D33" s="191"/>
      <c r="E33" s="19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90"/>
      <c r="B34" s="191"/>
      <c r="C34" s="191"/>
      <c r="D34" s="191"/>
      <c r="E34" s="19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3"/>
      <c r="B35" s="194"/>
      <c r="C35" s="194"/>
      <c r="D35" s="194"/>
      <c r="E35" s="195"/>
      <c r="F35" s="43"/>
      <c r="G35" s="16"/>
      <c r="H35" s="16"/>
      <c r="I35" s="16"/>
      <c r="J35" s="16" t="s">
        <v>23</v>
      </c>
      <c r="K35" s="16"/>
      <c r="L35" s="127"/>
      <c r="M35" s="128"/>
      <c r="N35" s="129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44">
    <mergeCell ref="H28:O28"/>
    <mergeCell ref="C19:D19"/>
    <mergeCell ref="C20:D20"/>
    <mergeCell ref="J22:K22"/>
    <mergeCell ref="A23:N23"/>
    <mergeCell ref="C18:D18"/>
    <mergeCell ref="C12:D12"/>
    <mergeCell ref="C14:D14"/>
    <mergeCell ref="C15:D15"/>
    <mergeCell ref="C16:D1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A1:L1"/>
    <mergeCell ref="C3:K3"/>
    <mergeCell ref="B4:F4"/>
    <mergeCell ref="B5:F5"/>
    <mergeCell ref="A6:B6"/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205" t="s">
        <v>51</v>
      </c>
      <c r="M2" s="205"/>
    </row>
    <row r="3" spans="1:14" x14ac:dyDescent="0.25">
      <c r="A3" s="5" t="s">
        <v>25</v>
      </c>
      <c r="B3" s="206" t="s">
        <v>26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</row>
    <row r="4" spans="1:14" x14ac:dyDescent="0.25">
      <c r="A4" s="5" t="s">
        <v>27</v>
      </c>
      <c r="B4" s="206" t="s">
        <v>28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</row>
    <row r="5" spans="1:14" x14ac:dyDescent="0.25">
      <c r="A5" s="5" t="s">
        <v>8</v>
      </c>
      <c r="B5" s="206" t="s">
        <v>29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</row>
    <row r="6" spans="1:14" x14ac:dyDescent="0.25">
      <c r="A6" s="5" t="s">
        <v>2</v>
      </c>
      <c r="B6" s="206" t="s">
        <v>30</v>
      </c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</row>
    <row r="7" spans="1:14" x14ac:dyDescent="0.25">
      <c r="A7" s="6" t="s">
        <v>31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4"/>
    </row>
    <row r="8" spans="1:14" x14ac:dyDescent="0.25">
      <c r="A8" s="5" t="s">
        <v>12</v>
      </c>
      <c r="B8" s="206" t="s">
        <v>32</v>
      </c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</row>
    <row r="9" spans="1:14" x14ac:dyDescent="0.25">
      <c r="A9" s="7" t="s">
        <v>33</v>
      </c>
      <c r="B9" s="206" t="s">
        <v>34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</row>
    <row r="10" spans="1:14" x14ac:dyDescent="0.25">
      <c r="A10" s="7" t="s">
        <v>35</v>
      </c>
      <c r="B10" s="206" t="s">
        <v>36</v>
      </c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</row>
    <row r="11" spans="1:14" x14ac:dyDescent="0.25">
      <c r="A11" s="8" t="s">
        <v>37</v>
      </c>
      <c r="B11" s="206" t="s">
        <v>38</v>
      </c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</row>
    <row r="12" spans="1:14" x14ac:dyDescent="0.25">
      <c r="A12" s="9" t="s">
        <v>39</v>
      </c>
      <c r="B12" s="206" t="s">
        <v>40</v>
      </c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</row>
    <row r="13" spans="1:14" ht="24" customHeight="1" x14ac:dyDescent="0.25">
      <c r="A13" s="8" t="s">
        <v>41</v>
      </c>
      <c r="B13" s="206" t="s">
        <v>42</v>
      </c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</row>
    <row r="14" spans="1:14" ht="16.5" customHeight="1" x14ac:dyDescent="0.25">
      <c r="A14" s="8" t="s">
        <v>5</v>
      </c>
      <c r="B14" s="206" t="s">
        <v>52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</row>
    <row r="15" spans="1:14" x14ac:dyDescent="0.25">
      <c r="A15" s="8" t="s">
        <v>43</v>
      </c>
      <c r="B15" s="206" t="s">
        <v>44</v>
      </c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</row>
    <row r="16" spans="1:14" ht="38.25" x14ac:dyDescent="0.25">
      <c r="A16" s="10" t="s">
        <v>45</v>
      </c>
      <c r="B16" s="206" t="s">
        <v>46</v>
      </c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</row>
    <row r="17" spans="1:14" ht="28.5" customHeight="1" x14ac:dyDescent="0.25">
      <c r="A17" s="10" t="s">
        <v>47</v>
      </c>
      <c r="B17" s="206" t="s">
        <v>48</v>
      </c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</row>
    <row r="18" spans="1:14" ht="27" customHeight="1" x14ac:dyDescent="0.25">
      <c r="A18" s="11" t="s">
        <v>49</v>
      </c>
      <c r="B18" s="206" t="s">
        <v>50</v>
      </c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1:14" ht="75" customHeight="1" x14ac:dyDescent="0.25">
      <c r="A19" s="45" t="s">
        <v>62</v>
      </c>
      <c r="B19" s="207" t="s">
        <v>63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Sumár 7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2021-03-11T06:52:14Z</cp:lastPrinted>
  <dcterms:created xsi:type="dcterms:W3CDTF">2012-08-13T12:29:09Z</dcterms:created>
  <dcterms:modified xsi:type="dcterms:W3CDTF">2021-03-18T11:30:20Z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