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ZiarNadHronom\TECHNICKE SLUZBY\PLAVAREN\PZ05_\VO1-VO2\VO1 - D+M Nerezové bazény a bazénové technológie_OK\Rozpočet_Zadanie\"/>
    </mc:Choice>
  </mc:AlternateContent>
  <bookViews>
    <workbookView xWindow="0" yWindow="0" windowWidth="11300" windowHeight="6320" activeTab="3"/>
  </bookViews>
  <sheets>
    <sheet name="Rekapitulácia stavby" sheetId="1" r:id="rId1"/>
    <sheet name="01 - 25m nerezový plaveck..." sheetId="2" r:id="rId2"/>
    <sheet name="02 - Technológia 25m plav..." sheetId="3" r:id="rId3"/>
    <sheet name="04 - Nerezový neplavecký ..." sheetId="4" r:id="rId4"/>
    <sheet name="05 - Technológia neplavec..." sheetId="5" r:id="rId5"/>
    <sheet name="06 - Technológia detského..." sheetId="6" r:id="rId6"/>
  </sheets>
  <definedNames>
    <definedName name="_xlnm._FilterDatabase" localSheetId="1" hidden="1">'01 - 25m nerezový plaveck...'!$C$128:$K$217</definedName>
    <definedName name="_xlnm._FilterDatabase" localSheetId="2" hidden="1">'02 - Technológia 25m plav...'!$C$122:$K$149</definedName>
    <definedName name="_xlnm._FilterDatabase" localSheetId="3" hidden="1">'04 - Nerezový neplavecký ...'!$C$128:$K$203</definedName>
    <definedName name="_xlnm._FilterDatabase" localSheetId="4" hidden="1">'05 - Technológia neplavec...'!$C$122:$K$161</definedName>
    <definedName name="_xlnm._FilterDatabase" localSheetId="5" hidden="1">'06 - Technológia detského...'!$C$122:$K$158</definedName>
    <definedName name="_xlnm.Print_Titles" localSheetId="1">'01 - 25m nerezový plaveck...'!$128:$128</definedName>
    <definedName name="_xlnm.Print_Titles" localSheetId="2">'02 - Technológia 25m plav...'!$122:$122</definedName>
    <definedName name="_xlnm.Print_Titles" localSheetId="3">'04 - Nerezový neplavecký ...'!$128:$128</definedName>
    <definedName name="_xlnm.Print_Titles" localSheetId="4">'05 - Technológia neplavec...'!$122:$122</definedName>
    <definedName name="_xlnm.Print_Titles" localSheetId="5">'06 - Technológia detského...'!$122:$122</definedName>
    <definedName name="_xlnm.Print_Titles" localSheetId="0">'Rekapitulácia stavby'!$92:$92</definedName>
    <definedName name="_xlnm.Print_Area" localSheetId="1">'01 - 25m nerezový plaveck...'!$C$4:$J$76,'01 - 25m nerezový plaveck...'!$C$82:$J$108,'01 - 25m nerezový plaveck...'!$C$114:$J$217</definedName>
    <definedName name="_xlnm.Print_Area" localSheetId="2">'02 - Technológia 25m plav...'!$C$4:$J$76,'02 - Technológia 25m plav...'!$C$82:$J$102,'02 - Technológia 25m plav...'!$C$108:$J$149</definedName>
    <definedName name="_xlnm.Print_Area" localSheetId="3">'04 - Nerezový neplavecký ...'!$C$4:$J$76,'04 - Nerezový neplavecký ...'!$C$82:$J$108,'04 - Nerezový neplavecký ...'!$C$114:$J$203</definedName>
    <definedName name="_xlnm.Print_Area" localSheetId="4">'05 - Technológia neplavec...'!$C$4:$J$76,'05 - Technológia neplavec...'!$C$82:$J$102,'05 - Technológia neplavec...'!$C$108:$J$161</definedName>
    <definedName name="_xlnm.Print_Area" localSheetId="5">'06 - Technológia detského...'!$C$4:$J$76,'06 - Technológia detského...'!$C$82:$J$102,'06 - Technológia detského...'!$C$108:$J$158</definedName>
    <definedName name="_xlnm.Print_Area" localSheetId="0">'Rekapitulácia stavby'!$D$4:$AO$76,'Rekapitulácia stavby'!$C$82:$AQ$102</definedName>
  </definedNames>
  <calcPr calcId="152511"/>
</workbook>
</file>

<file path=xl/calcChain.xml><?xml version="1.0" encoding="utf-8"?>
<calcChain xmlns="http://schemas.openxmlformats.org/spreadsheetml/2006/main">
  <c r="J39" i="6" l="1"/>
  <c r="J38" i="6"/>
  <c r="AY101" i="1"/>
  <c r="J37" i="6"/>
  <c r="AX101" i="1"/>
  <c r="BI158" i="6"/>
  <c r="BH158" i="6"/>
  <c r="BG158" i="6"/>
  <c r="BE158" i="6"/>
  <c r="BK158" i="6"/>
  <c r="J158" i="6"/>
  <c r="BF158" i="6"/>
  <c r="BI157" i="6"/>
  <c r="BH157" i="6"/>
  <c r="BG157" i="6"/>
  <c r="BE157" i="6"/>
  <c r="BK157" i="6"/>
  <c r="J157" i="6" s="1"/>
  <c r="BF157" i="6" s="1"/>
  <c r="BI156" i="6"/>
  <c r="BH156" i="6"/>
  <c r="BG156" i="6"/>
  <c r="BE156" i="6"/>
  <c r="BK156" i="6"/>
  <c r="J156" i="6" s="1"/>
  <c r="BF156" i="6" s="1"/>
  <c r="BI155" i="6"/>
  <c r="BH155" i="6"/>
  <c r="BG155" i="6"/>
  <c r="BE155" i="6"/>
  <c r="BK155" i="6"/>
  <c r="J155" i="6" s="1"/>
  <c r="BF155" i="6" s="1"/>
  <c r="BI154" i="6"/>
  <c r="BH154" i="6"/>
  <c r="BG154" i="6"/>
  <c r="BE154" i="6"/>
  <c r="BK154" i="6"/>
  <c r="J154" i="6"/>
  <c r="BF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6" i="6"/>
  <c r="BH126" i="6"/>
  <c r="BG126" i="6"/>
  <c r="BE126" i="6"/>
  <c r="T126" i="6"/>
  <c r="R126" i="6"/>
  <c r="P126" i="6"/>
  <c r="J120" i="6"/>
  <c r="J119" i="6"/>
  <c r="F119" i="6"/>
  <c r="F117" i="6"/>
  <c r="E115" i="6"/>
  <c r="J94" i="6"/>
  <c r="J93" i="6"/>
  <c r="F93" i="6"/>
  <c r="F91" i="6"/>
  <c r="E89" i="6"/>
  <c r="J20" i="6"/>
  <c r="E20" i="6"/>
  <c r="F120" i="6" s="1"/>
  <c r="J19" i="6"/>
  <c r="J14" i="6"/>
  <c r="J117" i="6" s="1"/>
  <c r="E7" i="6"/>
  <c r="E111" i="6" s="1"/>
  <c r="J39" i="5"/>
  <c r="J38" i="5"/>
  <c r="AY100" i="1" s="1"/>
  <c r="J37" i="5"/>
  <c r="AX100" i="1"/>
  <c r="BI161" i="5"/>
  <c r="BH161" i="5"/>
  <c r="BG161" i="5"/>
  <c r="BE161" i="5"/>
  <c r="BK161" i="5"/>
  <c r="J161" i="5" s="1"/>
  <c r="BF161" i="5" s="1"/>
  <c r="BI160" i="5"/>
  <c r="BH160" i="5"/>
  <c r="BG160" i="5"/>
  <c r="BE160" i="5"/>
  <c r="BK160" i="5"/>
  <c r="J160" i="5"/>
  <c r="BF160" i="5" s="1"/>
  <c r="BI159" i="5"/>
  <c r="BH159" i="5"/>
  <c r="BG159" i="5"/>
  <c r="BE159" i="5"/>
  <c r="BK159" i="5"/>
  <c r="J159" i="5"/>
  <c r="BF159" i="5"/>
  <c r="BI158" i="5"/>
  <c r="BH158" i="5"/>
  <c r="BG158" i="5"/>
  <c r="BE158" i="5"/>
  <c r="BK158" i="5"/>
  <c r="J158" i="5" s="1"/>
  <c r="BF158" i="5" s="1"/>
  <c r="BI157" i="5"/>
  <c r="BH157" i="5"/>
  <c r="BG157" i="5"/>
  <c r="BE157" i="5"/>
  <c r="BK157" i="5"/>
  <c r="J157" i="5" s="1"/>
  <c r="BF157" i="5" s="1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6" i="5"/>
  <c r="BH126" i="5"/>
  <c r="BG126" i="5"/>
  <c r="BE126" i="5"/>
  <c r="T126" i="5"/>
  <c r="R126" i="5"/>
  <c r="P126" i="5"/>
  <c r="J120" i="5"/>
  <c r="J119" i="5"/>
  <c r="F119" i="5"/>
  <c r="F117" i="5"/>
  <c r="E115" i="5"/>
  <c r="J94" i="5"/>
  <c r="J93" i="5"/>
  <c r="F93" i="5"/>
  <c r="F91" i="5"/>
  <c r="E89" i="5"/>
  <c r="J20" i="5"/>
  <c r="E20" i="5"/>
  <c r="F94" i="5"/>
  <c r="J19" i="5"/>
  <c r="J14" i="5"/>
  <c r="J91" i="5"/>
  <c r="E7" i="5"/>
  <c r="E85" i="5" s="1"/>
  <c r="J39" i="4"/>
  <c r="J38" i="4"/>
  <c r="AY99" i="1"/>
  <c r="J37" i="4"/>
  <c r="AX99" i="1"/>
  <c r="BI203" i="4"/>
  <c r="BH203" i="4"/>
  <c r="BG203" i="4"/>
  <c r="BE203" i="4"/>
  <c r="BK203" i="4"/>
  <c r="J203" i="4"/>
  <c r="BF203" i="4" s="1"/>
  <c r="BI202" i="4"/>
  <c r="BH202" i="4"/>
  <c r="BG202" i="4"/>
  <c r="BE202" i="4"/>
  <c r="BK202" i="4"/>
  <c r="J202" i="4"/>
  <c r="BF202" i="4"/>
  <c r="BI201" i="4"/>
  <c r="BH201" i="4"/>
  <c r="BG201" i="4"/>
  <c r="BE201" i="4"/>
  <c r="BK201" i="4"/>
  <c r="J201" i="4" s="1"/>
  <c r="BF201" i="4" s="1"/>
  <c r="BI200" i="4"/>
  <c r="BH200" i="4"/>
  <c r="BG200" i="4"/>
  <c r="BE200" i="4"/>
  <c r="BK200" i="4"/>
  <c r="J200" i="4" s="1"/>
  <c r="BF200" i="4" s="1"/>
  <c r="BI199" i="4"/>
  <c r="BH199" i="4"/>
  <c r="BG199" i="4"/>
  <c r="BE199" i="4"/>
  <c r="BK199" i="4"/>
  <c r="J199" i="4" s="1"/>
  <c r="BF199" i="4" s="1"/>
  <c r="BI197" i="4"/>
  <c r="BH197" i="4"/>
  <c r="BG197" i="4"/>
  <c r="BE197" i="4"/>
  <c r="T197" i="4"/>
  <c r="T196" i="4"/>
  <c r="R197" i="4"/>
  <c r="R196" i="4" s="1"/>
  <c r="P197" i="4"/>
  <c r="P196" i="4" s="1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R183" i="4"/>
  <c r="P183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J126" i="4"/>
  <c r="J125" i="4"/>
  <c r="F125" i="4"/>
  <c r="F123" i="4"/>
  <c r="E121" i="4"/>
  <c r="J94" i="4"/>
  <c r="J93" i="4"/>
  <c r="F93" i="4"/>
  <c r="F91" i="4"/>
  <c r="E89" i="4"/>
  <c r="J20" i="4"/>
  <c r="E20" i="4"/>
  <c r="F126" i="4" s="1"/>
  <c r="J19" i="4"/>
  <c r="J14" i="4"/>
  <c r="J123" i="4" s="1"/>
  <c r="E7" i="4"/>
  <c r="E117" i="4" s="1"/>
  <c r="J39" i="3"/>
  <c r="J38" i="3"/>
  <c r="AY97" i="1" s="1"/>
  <c r="J37" i="3"/>
  <c r="AX97" i="1"/>
  <c r="BI149" i="3"/>
  <c r="BH149" i="3"/>
  <c r="BG149" i="3"/>
  <c r="BE149" i="3"/>
  <c r="BK149" i="3"/>
  <c r="J149" i="3" s="1"/>
  <c r="BF149" i="3" s="1"/>
  <c r="BI148" i="3"/>
  <c r="BH148" i="3"/>
  <c r="BG148" i="3"/>
  <c r="BE148" i="3"/>
  <c r="BK148" i="3"/>
  <c r="J148" i="3"/>
  <c r="BF148" i="3" s="1"/>
  <c r="BI147" i="3"/>
  <c r="BH147" i="3"/>
  <c r="BG147" i="3"/>
  <c r="BE147" i="3"/>
  <c r="BK147" i="3"/>
  <c r="J147" i="3"/>
  <c r="BF147" i="3"/>
  <c r="BI146" i="3"/>
  <c r="BH146" i="3"/>
  <c r="BG146" i="3"/>
  <c r="BE146" i="3"/>
  <c r="BK146" i="3"/>
  <c r="J146" i="3" s="1"/>
  <c r="BF146" i="3" s="1"/>
  <c r="BI145" i="3"/>
  <c r="BH145" i="3"/>
  <c r="BG145" i="3"/>
  <c r="BE145" i="3"/>
  <c r="BK145" i="3"/>
  <c r="J145" i="3"/>
  <c r="BF145" i="3" s="1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J120" i="3"/>
  <c r="J119" i="3"/>
  <c r="F119" i="3"/>
  <c r="F117" i="3"/>
  <c r="E115" i="3"/>
  <c r="J94" i="3"/>
  <c r="J93" i="3"/>
  <c r="F93" i="3"/>
  <c r="F91" i="3"/>
  <c r="E89" i="3"/>
  <c r="J20" i="3"/>
  <c r="E20" i="3"/>
  <c r="F120" i="3"/>
  <c r="J19" i="3"/>
  <c r="J14" i="3"/>
  <c r="J117" i="3" s="1"/>
  <c r="E7" i="3"/>
  <c r="E85" i="3"/>
  <c r="J39" i="2"/>
  <c r="J38" i="2"/>
  <c r="AY96" i="1"/>
  <c r="J37" i="2"/>
  <c r="AX96" i="1"/>
  <c r="BI217" i="2"/>
  <c r="BH217" i="2"/>
  <c r="BG217" i="2"/>
  <c r="BE217" i="2"/>
  <c r="BK217" i="2"/>
  <c r="J217" i="2"/>
  <c r="BF217" i="2" s="1"/>
  <c r="BI216" i="2"/>
  <c r="BH216" i="2"/>
  <c r="BG216" i="2"/>
  <c r="BE216" i="2"/>
  <c r="BK216" i="2"/>
  <c r="J216" i="2" s="1"/>
  <c r="BF216" i="2" s="1"/>
  <c r="BI215" i="2"/>
  <c r="BH215" i="2"/>
  <c r="BG215" i="2"/>
  <c r="BE215" i="2"/>
  <c r="BK215" i="2"/>
  <c r="J215" i="2" s="1"/>
  <c r="BF215" i="2" s="1"/>
  <c r="BI214" i="2"/>
  <c r="BH214" i="2"/>
  <c r="BG214" i="2"/>
  <c r="BE214" i="2"/>
  <c r="BK214" i="2"/>
  <c r="J214" i="2"/>
  <c r="BF214" i="2" s="1"/>
  <c r="BI213" i="2"/>
  <c r="BH213" i="2"/>
  <c r="BG213" i="2"/>
  <c r="BE213" i="2"/>
  <c r="BK213" i="2"/>
  <c r="J213" i="2"/>
  <c r="BF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J126" i="2"/>
  <c r="J125" i="2"/>
  <c r="F125" i="2"/>
  <c r="F123" i="2"/>
  <c r="E121" i="2"/>
  <c r="J94" i="2"/>
  <c r="J93" i="2"/>
  <c r="F93" i="2"/>
  <c r="F91" i="2"/>
  <c r="E89" i="2"/>
  <c r="J20" i="2"/>
  <c r="E20" i="2"/>
  <c r="F126" i="2"/>
  <c r="J19" i="2"/>
  <c r="J14" i="2"/>
  <c r="J123" i="2"/>
  <c r="E7" i="2"/>
  <c r="E85" i="2" s="1"/>
  <c r="L90" i="1"/>
  <c r="AM90" i="1"/>
  <c r="AM89" i="1"/>
  <c r="L89" i="1"/>
  <c r="AM87" i="1"/>
  <c r="L87" i="1"/>
  <c r="L85" i="1"/>
  <c r="L84" i="1"/>
  <c r="J151" i="6"/>
  <c r="BK147" i="6"/>
  <c r="J136" i="6"/>
  <c r="BK134" i="6"/>
  <c r="BK133" i="6"/>
  <c r="BK131" i="6"/>
  <c r="J129" i="6"/>
  <c r="BK128" i="6"/>
  <c r="J126" i="6"/>
  <c r="BK151" i="5"/>
  <c r="BK144" i="5"/>
  <c r="BK142" i="5"/>
  <c r="J140" i="5"/>
  <c r="BK139" i="5"/>
  <c r="BK138" i="5"/>
  <c r="BK132" i="5"/>
  <c r="J131" i="5"/>
  <c r="J197" i="4"/>
  <c r="BK195" i="4"/>
  <c r="J193" i="4"/>
  <c r="BK191" i="4"/>
  <c r="BK189" i="4"/>
  <c r="J187" i="4"/>
  <c r="J183" i="4"/>
  <c r="J178" i="4"/>
  <c r="BK176" i="4"/>
  <c r="J172" i="4"/>
  <c r="J168" i="4"/>
  <c r="J166" i="4"/>
  <c r="BK164" i="4"/>
  <c r="BK162" i="4"/>
  <c r="J158" i="4"/>
  <c r="J156" i="4"/>
  <c r="J152" i="4"/>
  <c r="BK149" i="4"/>
  <c r="J147" i="4"/>
  <c r="BK142" i="4"/>
  <c r="J140" i="4"/>
  <c r="BK143" i="3"/>
  <c r="J141" i="3"/>
  <c r="J140" i="3"/>
  <c r="J138" i="3"/>
  <c r="J137" i="3"/>
  <c r="J136" i="3"/>
  <c r="BK134" i="3"/>
  <c r="BK131" i="3"/>
  <c r="BK130" i="3"/>
  <c r="BK129" i="3"/>
  <c r="BK126" i="3"/>
  <c r="J210" i="2"/>
  <c r="J206" i="2"/>
  <c r="BK201" i="2"/>
  <c r="J198" i="2"/>
  <c r="BK194" i="2"/>
  <c r="J185" i="2"/>
  <c r="BK177" i="2"/>
  <c r="J173" i="2"/>
  <c r="J169" i="2"/>
  <c r="J167" i="2"/>
  <c r="J165" i="2"/>
  <c r="BK163" i="2"/>
  <c r="J159" i="2"/>
  <c r="J157" i="2"/>
  <c r="J155" i="2"/>
  <c r="J153" i="2"/>
  <c r="J150" i="2"/>
  <c r="J146" i="2"/>
  <c r="BK144" i="2"/>
  <c r="BK140" i="2"/>
  <c r="J137" i="2"/>
  <c r="J152" i="6"/>
  <c r="J147" i="6"/>
  <c r="BK151" i="6"/>
  <c r="BK149" i="6"/>
  <c r="J146" i="6"/>
  <c r="BK144" i="6"/>
  <c r="BK142" i="6"/>
  <c r="J140" i="6"/>
  <c r="BK139" i="6"/>
  <c r="BK138" i="6"/>
  <c r="J132" i="6"/>
  <c r="J128" i="6"/>
  <c r="BK155" i="5"/>
  <c r="BK153" i="5"/>
  <c r="BK149" i="5"/>
  <c r="J147" i="5"/>
  <c r="J146" i="5"/>
  <c r="J142" i="5"/>
  <c r="BK140" i="5"/>
  <c r="J139" i="5"/>
  <c r="BK136" i="5"/>
  <c r="J134" i="5"/>
  <c r="BK133" i="5"/>
  <c r="J132" i="5"/>
  <c r="BK131" i="5"/>
  <c r="J129" i="5"/>
  <c r="BK128" i="5"/>
  <c r="J126" i="5"/>
  <c r="J195" i="4"/>
  <c r="BK185" i="4"/>
  <c r="BK180" i="4"/>
  <c r="BK178" i="4"/>
  <c r="J174" i="4"/>
  <c r="BK172" i="4"/>
  <c r="J170" i="4"/>
  <c r="J164" i="4"/>
  <c r="J162" i="4"/>
  <c r="J160" i="4"/>
  <c r="BK158" i="4"/>
  <c r="BK156" i="4"/>
  <c r="BK154" i="4"/>
  <c r="BK152" i="4"/>
  <c r="BK151" i="4"/>
  <c r="BK147" i="4"/>
  <c r="J145" i="4"/>
  <c r="J144" i="4"/>
  <c r="J142" i="4"/>
  <c r="BK137" i="4"/>
  <c r="J135" i="4"/>
  <c r="BK133" i="4"/>
  <c r="J143" i="3"/>
  <c r="BK142" i="3"/>
  <c r="BK140" i="3"/>
  <c r="BK139" i="3"/>
  <c r="BK137" i="3"/>
  <c r="J133" i="3"/>
  <c r="BK132" i="3"/>
  <c r="J130" i="3"/>
  <c r="BK128" i="3"/>
  <c r="J126" i="3"/>
  <c r="BK211" i="2"/>
  <c r="BK210" i="2"/>
  <c r="J208" i="2"/>
  <c r="J205" i="2"/>
  <c r="BK203" i="2"/>
  <c r="BK200" i="2"/>
  <c r="BK198" i="2"/>
  <c r="BK196" i="2"/>
  <c r="J192" i="2"/>
  <c r="BK190" i="2"/>
  <c r="J188" i="2"/>
  <c r="BK185" i="2"/>
  <c r="J183" i="2"/>
  <c r="J175" i="2"/>
  <c r="J171" i="2"/>
  <c r="BK169" i="2"/>
  <c r="BK165" i="2"/>
  <c r="J163" i="2"/>
  <c r="BK161" i="2"/>
  <c r="BK155" i="2"/>
  <c r="BK148" i="2"/>
  <c r="J144" i="2"/>
  <c r="BK142" i="2"/>
  <c r="J140" i="2"/>
  <c r="BK137" i="2"/>
  <c r="J135" i="2"/>
  <c r="BK133" i="2"/>
  <c r="AS98" i="1"/>
  <c r="AS95" i="1"/>
  <c r="BK152" i="6"/>
  <c r="J149" i="6"/>
  <c r="BK146" i="6"/>
  <c r="J144" i="6"/>
  <c r="J142" i="6"/>
  <c r="BK140" i="6"/>
  <c r="J139" i="6"/>
  <c r="J138" i="6"/>
  <c r="BK136" i="6"/>
  <c r="J134" i="6"/>
  <c r="J133" i="6"/>
  <c r="BK132" i="6"/>
  <c r="J131" i="6"/>
  <c r="BK129" i="6"/>
  <c r="BK126" i="6"/>
  <c r="J155" i="5"/>
  <c r="J153" i="5"/>
  <c r="J151" i="5"/>
  <c r="J149" i="5"/>
  <c r="BK147" i="5"/>
  <c r="BK146" i="5"/>
  <c r="J144" i="5"/>
  <c r="J138" i="5"/>
  <c r="J136" i="5"/>
  <c r="BK134" i="5"/>
  <c r="J133" i="5"/>
  <c r="BK129" i="5"/>
  <c r="J128" i="5"/>
  <c r="BK126" i="5"/>
  <c r="BK197" i="4"/>
  <c r="BK193" i="4"/>
  <c r="J191" i="4"/>
  <c r="J189" i="4"/>
  <c r="BK187" i="4"/>
  <c r="J185" i="4"/>
  <c r="BK183" i="4"/>
  <c r="J180" i="4"/>
  <c r="J176" i="4"/>
  <c r="BK174" i="4"/>
  <c r="BK170" i="4"/>
  <c r="BK168" i="4"/>
  <c r="BK166" i="4"/>
  <c r="BK160" i="4"/>
  <c r="J154" i="4"/>
  <c r="J151" i="4"/>
  <c r="J149" i="4"/>
  <c r="BK145" i="4"/>
  <c r="BK144" i="4"/>
  <c r="BK140" i="4"/>
  <c r="J137" i="4"/>
  <c r="BK135" i="4"/>
  <c r="J133" i="4"/>
  <c r="J142" i="3"/>
  <c r="BK141" i="3"/>
  <c r="J139" i="3"/>
  <c r="BK138" i="3"/>
  <c r="BK136" i="3"/>
  <c r="J134" i="3"/>
  <c r="BK133" i="3"/>
  <c r="J132" i="3"/>
  <c r="J131" i="3"/>
  <c r="J129" i="3"/>
  <c r="J128" i="3"/>
  <c r="J211" i="2"/>
  <c r="BK208" i="2"/>
  <c r="BK206" i="2"/>
  <c r="BK205" i="2"/>
  <c r="J203" i="2"/>
  <c r="J201" i="2"/>
  <c r="J200" i="2"/>
  <c r="J196" i="2"/>
  <c r="J194" i="2"/>
  <c r="BK192" i="2"/>
  <c r="J190" i="2"/>
  <c r="BK188" i="2"/>
  <c r="BK183" i="2"/>
  <c r="BK181" i="2"/>
  <c r="J181" i="2"/>
  <c r="BK179" i="2"/>
  <c r="J179" i="2"/>
  <c r="J177" i="2"/>
  <c r="BK175" i="2"/>
  <c r="BK173" i="2"/>
  <c r="BK171" i="2"/>
  <c r="BK167" i="2"/>
  <c r="J161" i="2"/>
  <c r="BK159" i="2"/>
  <c r="BK157" i="2"/>
  <c r="BK153" i="2"/>
  <c r="BK150" i="2"/>
  <c r="J148" i="2"/>
  <c r="BK146" i="2"/>
  <c r="J142" i="2"/>
  <c r="BK135" i="2"/>
  <c r="J133" i="2"/>
  <c r="T132" i="2" l="1"/>
  <c r="BK152" i="2"/>
  <c r="J152" i="2" s="1"/>
  <c r="J103" i="2" s="1"/>
  <c r="R152" i="2"/>
  <c r="P172" i="2"/>
  <c r="BK187" i="2"/>
  <c r="J187" i="2" s="1"/>
  <c r="J105" i="2" s="1"/>
  <c r="T187" i="2"/>
  <c r="R202" i="2"/>
  <c r="T125" i="3"/>
  <c r="T124" i="3"/>
  <c r="T123" i="3"/>
  <c r="BK132" i="4"/>
  <c r="BK139" i="4"/>
  <c r="J139" i="4"/>
  <c r="J102" i="4"/>
  <c r="T139" i="4"/>
  <c r="T153" i="4"/>
  <c r="R175" i="4"/>
  <c r="R182" i="4"/>
  <c r="BK198" i="4"/>
  <c r="J198" i="4" s="1"/>
  <c r="J107" i="4" s="1"/>
  <c r="P125" i="5"/>
  <c r="P124" i="5" s="1"/>
  <c r="P123" i="5" s="1"/>
  <c r="AU100" i="1" s="1"/>
  <c r="BK156" i="5"/>
  <c r="J156" i="5" s="1"/>
  <c r="J101" i="5" s="1"/>
  <c r="P125" i="6"/>
  <c r="P124" i="6"/>
  <c r="P123" i="6" s="1"/>
  <c r="AU101" i="1" s="1"/>
  <c r="BK132" i="2"/>
  <c r="J132" i="2"/>
  <c r="J101" i="2" s="1"/>
  <c r="R132" i="2"/>
  <c r="P139" i="2"/>
  <c r="R139" i="2"/>
  <c r="P152" i="2"/>
  <c r="BK172" i="2"/>
  <c r="J172" i="2"/>
  <c r="J104" i="2"/>
  <c r="T172" i="2"/>
  <c r="R187" i="2"/>
  <c r="P202" i="2"/>
  <c r="BK212" i="2"/>
  <c r="J212" i="2" s="1"/>
  <c r="J107" i="2" s="1"/>
  <c r="BK125" i="3"/>
  <c r="J125" i="3"/>
  <c r="J100" i="3" s="1"/>
  <c r="R125" i="3"/>
  <c r="R124" i="3"/>
  <c r="R123" i="3"/>
  <c r="P132" i="4"/>
  <c r="T132" i="4"/>
  <c r="BK153" i="4"/>
  <c r="J153" i="4"/>
  <c r="J103" i="4" s="1"/>
  <c r="R153" i="4"/>
  <c r="P175" i="4"/>
  <c r="T175" i="4"/>
  <c r="P182" i="4"/>
  <c r="R125" i="5"/>
  <c r="R124" i="5"/>
  <c r="R123" i="5"/>
  <c r="R125" i="6"/>
  <c r="R124" i="6" s="1"/>
  <c r="R123" i="6" s="1"/>
  <c r="T125" i="6"/>
  <c r="T124" i="6" s="1"/>
  <c r="T123" i="6" s="1"/>
  <c r="P132" i="2"/>
  <c r="BK139" i="2"/>
  <c r="J139" i="2" s="1"/>
  <c r="J102" i="2" s="1"/>
  <c r="T139" i="2"/>
  <c r="T152" i="2"/>
  <c r="R172" i="2"/>
  <c r="P187" i="2"/>
  <c r="BK202" i="2"/>
  <c r="J202" i="2"/>
  <c r="J106" i="2" s="1"/>
  <c r="T202" i="2"/>
  <c r="P125" i="3"/>
  <c r="P124" i="3"/>
  <c r="P123" i="3" s="1"/>
  <c r="AU97" i="1" s="1"/>
  <c r="BK144" i="3"/>
  <c r="J144" i="3"/>
  <c r="J101" i="3" s="1"/>
  <c r="R132" i="4"/>
  <c r="P139" i="4"/>
  <c r="R139" i="4"/>
  <c r="P153" i="4"/>
  <c r="BK175" i="4"/>
  <c r="J175" i="4"/>
  <c r="J104" i="4"/>
  <c r="BK182" i="4"/>
  <c r="J182" i="4" s="1"/>
  <c r="J105" i="4" s="1"/>
  <c r="T182" i="4"/>
  <c r="BK125" i="5"/>
  <c r="J125" i="5"/>
  <c r="J100" i="5"/>
  <c r="T125" i="5"/>
  <c r="T124" i="5" s="1"/>
  <c r="T123" i="5" s="1"/>
  <c r="BK125" i="6"/>
  <c r="J125" i="6"/>
  <c r="J100" i="6" s="1"/>
  <c r="BK153" i="6"/>
  <c r="J153" i="6"/>
  <c r="J101" i="6"/>
  <c r="J91" i="2"/>
  <c r="E117" i="2"/>
  <c r="BF135" i="2"/>
  <c r="BF142" i="2"/>
  <c r="BF150" i="2"/>
  <c r="BF153" i="2"/>
  <c r="BF161" i="2"/>
  <c r="BF163" i="2"/>
  <c r="BF167" i="2"/>
  <c r="BF171" i="2"/>
  <c r="BF177" i="2"/>
  <c r="BF179" i="2"/>
  <c r="BF181" i="2"/>
  <c r="BF183" i="2"/>
  <c r="BF194" i="2"/>
  <c r="BF196" i="2"/>
  <c r="BF201" i="2"/>
  <c r="BF210" i="2"/>
  <c r="J91" i="3"/>
  <c r="E111" i="3"/>
  <c r="BF129" i="3"/>
  <c r="BF142" i="3"/>
  <c r="BF143" i="3"/>
  <c r="J91" i="4"/>
  <c r="BF137" i="4"/>
  <c r="BF145" i="4"/>
  <c r="BF151" i="4"/>
  <c r="BF154" i="4"/>
  <c r="BF156" i="4"/>
  <c r="BF160" i="4"/>
  <c r="BF162" i="4"/>
  <c r="BF170" i="4"/>
  <c r="BF180" i="4"/>
  <c r="BF185" i="4"/>
  <c r="BF187" i="4"/>
  <c r="BF189" i="4"/>
  <c r="F120" i="5"/>
  <c r="BF129" i="5"/>
  <c r="BF131" i="5"/>
  <c r="BF138" i="5"/>
  <c r="BF139" i="5"/>
  <c r="E85" i="6"/>
  <c r="F94" i="6"/>
  <c r="BF126" i="6"/>
  <c r="BF131" i="6"/>
  <c r="BF142" i="6"/>
  <c r="BF147" i="6"/>
  <c r="F94" i="2"/>
  <c r="BF144" i="2"/>
  <c r="BF148" i="2"/>
  <c r="BF155" i="2"/>
  <c r="BF157" i="2"/>
  <c r="BF192" i="2"/>
  <c r="BF200" i="2"/>
  <c r="BF205" i="2"/>
  <c r="BF208" i="2"/>
  <c r="BF211" i="2"/>
  <c r="F94" i="3"/>
  <c r="BF128" i="3"/>
  <c r="BF130" i="3"/>
  <c r="BF132" i="3"/>
  <c r="BF133" i="3"/>
  <c r="BF134" i="3"/>
  <c r="BF137" i="3"/>
  <c r="BF140" i="3"/>
  <c r="E85" i="4"/>
  <c r="F94" i="4"/>
  <c r="BF140" i="4"/>
  <c r="BF147" i="4"/>
  <c r="BF152" i="4"/>
  <c r="BF164" i="4"/>
  <c r="BF166" i="4"/>
  <c r="BF174" i="4"/>
  <c r="BF195" i="4"/>
  <c r="BF197" i="4"/>
  <c r="BK196" i="4"/>
  <c r="J196" i="4" s="1"/>
  <c r="J106" i="4" s="1"/>
  <c r="E111" i="5"/>
  <c r="J117" i="5"/>
  <c r="BF136" i="5"/>
  <c r="BF140" i="5"/>
  <c r="BF142" i="5"/>
  <c r="BF146" i="5"/>
  <c r="BF149" i="5"/>
  <c r="J91" i="6"/>
  <c r="BF128" i="6"/>
  <c r="BF129" i="6"/>
  <c r="BF132" i="6"/>
  <c r="BF133" i="6"/>
  <c r="BF138" i="6"/>
  <c r="BF144" i="6"/>
  <c r="BF146" i="6"/>
  <c r="BF151" i="6"/>
  <c r="BF133" i="2"/>
  <c r="BF137" i="2"/>
  <c r="BF140" i="2"/>
  <c r="BF146" i="2"/>
  <c r="BF159" i="2"/>
  <c r="BF165" i="2"/>
  <c r="BF169" i="2"/>
  <c r="BF173" i="2"/>
  <c r="BF175" i="2"/>
  <c r="BF185" i="2"/>
  <c r="BF188" i="2"/>
  <c r="BF190" i="2"/>
  <c r="BF198" i="2"/>
  <c r="BF203" i="2"/>
  <c r="BF206" i="2"/>
  <c r="BF126" i="3"/>
  <c r="BF131" i="3"/>
  <c r="BF136" i="3"/>
  <c r="BF138" i="3"/>
  <c r="BF139" i="3"/>
  <c r="BF141" i="3"/>
  <c r="BF133" i="4"/>
  <c r="BF135" i="4"/>
  <c r="BF142" i="4"/>
  <c r="BF144" i="4"/>
  <c r="BF149" i="4"/>
  <c r="BF158" i="4"/>
  <c r="BF168" i="4"/>
  <c r="BF172" i="4"/>
  <c r="BF176" i="4"/>
  <c r="BF178" i="4"/>
  <c r="BF183" i="4"/>
  <c r="BF191" i="4"/>
  <c r="BF193" i="4"/>
  <c r="BF126" i="5"/>
  <c r="BF128" i="5"/>
  <c r="BF132" i="5"/>
  <c r="BF133" i="5"/>
  <c r="BF134" i="5"/>
  <c r="BF144" i="5"/>
  <c r="BF147" i="5"/>
  <c r="BF151" i="5"/>
  <c r="BF153" i="5"/>
  <c r="BF155" i="5"/>
  <c r="BF134" i="6"/>
  <c r="BF136" i="6"/>
  <c r="BF139" i="6"/>
  <c r="BF140" i="6"/>
  <c r="BF149" i="6"/>
  <c r="BF152" i="6"/>
  <c r="F38" i="2"/>
  <c r="BC96" i="1" s="1"/>
  <c r="F39" i="5"/>
  <c r="BD100" i="1"/>
  <c r="J35" i="2"/>
  <c r="AV96" i="1"/>
  <c r="F38" i="4"/>
  <c r="BC99" i="1"/>
  <c r="F39" i="6"/>
  <c r="BD101" i="1" s="1"/>
  <c r="J35" i="5"/>
  <c r="AV100" i="1"/>
  <c r="F38" i="5"/>
  <c r="BC100" i="1" s="1"/>
  <c r="J35" i="6"/>
  <c r="AV101" i="1"/>
  <c r="F37" i="3"/>
  <c r="BB97" i="1" s="1"/>
  <c r="F39" i="4"/>
  <c r="BD99" i="1"/>
  <c r="F35" i="5"/>
  <c r="AZ100" i="1" s="1"/>
  <c r="F37" i="2"/>
  <c r="BB96" i="1"/>
  <c r="F35" i="3"/>
  <c r="AZ97" i="1" s="1"/>
  <c r="F39" i="2"/>
  <c r="BD96" i="1"/>
  <c r="F38" i="3"/>
  <c r="BC97" i="1" s="1"/>
  <c r="J35" i="4"/>
  <c r="AV99" i="1"/>
  <c r="F37" i="6"/>
  <c r="BB101" i="1" s="1"/>
  <c r="J35" i="3"/>
  <c r="AV97" i="1"/>
  <c r="F39" i="3"/>
  <c r="BD97" i="1" s="1"/>
  <c r="F37" i="4"/>
  <c r="BB99" i="1"/>
  <c r="F37" i="5"/>
  <c r="BB100" i="1" s="1"/>
  <c r="F35" i="2"/>
  <c r="AZ96" i="1"/>
  <c r="F35" i="4"/>
  <c r="AZ99" i="1" s="1"/>
  <c r="F35" i="6"/>
  <c r="AZ101" i="1"/>
  <c r="F38" i="6"/>
  <c r="BC101" i="1" s="1"/>
  <c r="AS94" i="1"/>
  <c r="R131" i="2" l="1"/>
  <c r="R130" i="2"/>
  <c r="R129" i="2" s="1"/>
  <c r="BK131" i="4"/>
  <c r="J131" i="4"/>
  <c r="J100" i="4"/>
  <c r="T131" i="4"/>
  <c r="T130" i="4"/>
  <c r="T129" i="4" s="1"/>
  <c r="T131" i="2"/>
  <c r="T130" i="2" s="1"/>
  <c r="T129" i="2" s="1"/>
  <c r="R131" i="4"/>
  <c r="R130" i="4"/>
  <c r="R129" i="4"/>
  <c r="P131" i="2"/>
  <c r="P130" i="2" s="1"/>
  <c r="P129" i="2" s="1"/>
  <c r="AU96" i="1" s="1"/>
  <c r="AU95" i="1" s="1"/>
  <c r="P131" i="4"/>
  <c r="P130" i="4"/>
  <c r="P129" i="4"/>
  <c r="AU99" i="1"/>
  <c r="AU98" i="1" s="1"/>
  <c r="BK131" i="2"/>
  <c r="J131" i="2" s="1"/>
  <c r="J100" i="2" s="1"/>
  <c r="BK124" i="3"/>
  <c r="J124" i="3"/>
  <c r="J99" i="3"/>
  <c r="J132" i="4"/>
  <c r="J101" i="4"/>
  <c r="BK124" i="5"/>
  <c r="BK123" i="5" s="1"/>
  <c r="J123" i="5" s="1"/>
  <c r="J32" i="5" s="1"/>
  <c r="AG100" i="1" s="1"/>
  <c r="BK124" i="6"/>
  <c r="J124" i="6"/>
  <c r="J99" i="6"/>
  <c r="J36" i="4"/>
  <c r="AW99" i="1"/>
  <c r="AT99" i="1" s="1"/>
  <c r="F36" i="4"/>
  <c r="BA99" i="1" s="1"/>
  <c r="AZ95" i="1"/>
  <c r="AV95" i="1"/>
  <c r="F36" i="3"/>
  <c r="BA97" i="1"/>
  <c r="BB98" i="1"/>
  <c r="AX98" i="1" s="1"/>
  <c r="J36" i="2"/>
  <c r="AW96" i="1"/>
  <c r="AT96" i="1"/>
  <c r="BC95" i="1"/>
  <c r="F36" i="5"/>
  <c r="BA100" i="1" s="1"/>
  <c r="BB95" i="1"/>
  <c r="AX95" i="1" s="1"/>
  <c r="BD95" i="1"/>
  <c r="BC98" i="1"/>
  <c r="AY98" i="1"/>
  <c r="F36" i="2"/>
  <c r="BA96" i="1"/>
  <c r="BD98" i="1"/>
  <c r="F36" i="6"/>
  <c r="BA101" i="1" s="1"/>
  <c r="J36" i="5"/>
  <c r="AW100" i="1"/>
  <c r="AT100" i="1"/>
  <c r="J36" i="3"/>
  <c r="AW97" i="1"/>
  <c r="AT97" i="1" s="1"/>
  <c r="AZ98" i="1"/>
  <c r="AV98" i="1"/>
  <c r="J36" i="6"/>
  <c r="AW101" i="1"/>
  <c r="AT101" i="1"/>
  <c r="AU94" i="1" l="1"/>
  <c r="J41" i="5"/>
  <c r="BK130" i="2"/>
  <c r="J130" i="2"/>
  <c r="J99" i="2"/>
  <c r="BK123" i="3"/>
  <c r="J123" i="3"/>
  <c r="J32" i="3" s="1"/>
  <c r="AG97" i="1" s="1"/>
  <c r="AN97" i="1" s="1"/>
  <c r="J98" i="5"/>
  <c r="J124" i="5"/>
  <c r="J99" i="5"/>
  <c r="BK130" i="4"/>
  <c r="BK129" i="4"/>
  <c r="J129" i="4"/>
  <c r="J98" i="4"/>
  <c r="BK123" i="6"/>
  <c r="J123" i="6"/>
  <c r="J98" i="6" s="1"/>
  <c r="BC94" i="1"/>
  <c r="AY94" i="1" s="1"/>
  <c r="BD94" i="1"/>
  <c r="W33" i="1"/>
  <c r="AN100" i="1"/>
  <c r="BA98" i="1"/>
  <c r="AW98" i="1"/>
  <c r="AT98" i="1" s="1"/>
  <c r="BA95" i="1"/>
  <c r="BA94" i="1" s="1"/>
  <c r="AW94" i="1" s="1"/>
  <c r="AK30" i="1" s="1"/>
  <c r="BB94" i="1"/>
  <c r="W31" i="1"/>
  <c r="AY95" i="1"/>
  <c r="AZ94" i="1"/>
  <c r="AV94" i="1"/>
  <c r="AK29" i="1" s="1"/>
  <c r="BK129" i="2" l="1"/>
  <c r="J129" i="2"/>
  <c r="J98" i="2"/>
  <c r="J41" i="3"/>
  <c r="J98" i="3"/>
  <c r="J130" i="4"/>
  <c r="J99" i="4"/>
  <c r="AX94" i="1"/>
  <c r="AW95" i="1"/>
  <c r="AT95" i="1"/>
  <c r="W30" i="1"/>
  <c r="W32" i="1"/>
  <c r="J32" i="4"/>
  <c r="AG99" i="1"/>
  <c r="AN99" i="1"/>
  <c r="W29" i="1"/>
  <c r="AT94" i="1"/>
  <c r="J32" i="6"/>
  <c r="AG101" i="1"/>
  <c r="AN101" i="1"/>
  <c r="J41" i="4" l="1"/>
  <c r="J41" i="6"/>
  <c r="AG98" i="1"/>
  <c r="AN98" i="1"/>
  <c r="J32" i="2"/>
  <c r="AG96" i="1"/>
  <c r="AN96" i="1" s="1"/>
  <c r="J41" i="2" l="1"/>
  <c r="AG95" i="1"/>
  <c r="AG94" i="1" s="1"/>
  <c r="AN94" i="1" s="1"/>
  <c r="AN95" i="1" l="1"/>
  <c r="AK26" i="1"/>
  <c r="AK35" i="1"/>
</calcChain>
</file>

<file path=xl/sharedStrings.xml><?xml version="1.0" encoding="utf-8"?>
<sst xmlns="http://schemas.openxmlformats.org/spreadsheetml/2006/main" count="3330" uniqueCount="487">
  <si>
    <t>Export Komplet</t>
  </si>
  <si>
    <t/>
  </si>
  <si>
    <t>2.0</t>
  </si>
  <si>
    <t>ZAMOK</t>
  </si>
  <si>
    <t>False</t>
  </si>
  <si>
    <t>{22b70b5f-de0b-4325-98f9-7ca3eeb798d7}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</si>
  <si>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</si>
  <si>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</si>
  <si>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</si>
  <si>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</si>
  <si>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</si>
  <si>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</si>
  <si>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</si>
  <si>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2021/17_VO1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</si>
  <si>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</si>
  <si>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</si>
  <si>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Nerezové bazény a bazénové technológie</t>
  </si>
  <si>
    <t>JKSO:</t>
  </si>
  <si>
    <t>KS:</t>
  </si>
  <si>
    <t>Miesto:</t>
  </si>
  <si>
    <t>Žiar nad Hronom</t>
  </si>
  <si>
    <t>Dátum:</t>
  </si>
  <si>
    <t>26. 3. 2021</t>
  </si>
  <si>
    <t>Objednávateľ:</t>
  </si>
  <si>
    <t>IČO:</t>
  </si>
  <si>
    <t>31609651</t>
  </si>
  <si>
    <t>Technické služby Žiar nad Hronom s.r.o.</t>
  </si>
  <si>
    <t>IČ DPH:</t>
  </si>
  <si>
    <t xml:space="preserve">SK2020479714 </t>
  </si>
  <si>
    <t>Zhotoviteľ:</t>
  </si>
  <si>
    <t>Vyplň údaj</t>
  </si>
  <si>
    <t>Projektant:</t>
  </si>
  <si>
    <t>Magic Design Henč s.r.o.</t>
  </si>
  <si>
    <t>True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</si>
  <si>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</si>
  <si>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</si>
  <si>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</si>
  <si>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</si>
  <si>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</si>
  <si>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</si>
  <si>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</si>
  <si>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</si>
  <si>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</si>
  <si>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</si>
  <si>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</si>
  <si>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</si>
  <si>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</si>
  <si>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</si>
  <si>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</si>
  <si>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</si>
  <si>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</si>
  <si>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</si>
  <si>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</si>
  <si>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</si>
  <si>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</si>
  <si>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</si>
  <si>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</si>
  <si>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</si>
  <si>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</si>
  <si>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</si>
  <si>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</si>
  <si>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</si>
  <si>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</si>
  <si>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</si>
  <si>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</si>
  <si>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</si>
  <si>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</si>
  <si>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</si>
  <si>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</si>
  <si>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</si>
  <si>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</si>
  <si>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</si>
  <si>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</si>
  <si>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</si>
  <si>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</si>
  <si>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</si>
  <si>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</si>
  <si>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</si>
  <si>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</si>
  <si>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</si>
  <si>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</si>
  <si>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002</t>
  </si>
  <si>
    <t>II. Riešenie havar.stavu 25m plav.bazéna a časti podláh na 1.N.P./E.3 stavebno-architektonická časť</t>
  </si>
  <si>
    <t>STA</t>
  </si>
  <si>
    <t>1</t>
  </si>
  <si>
    <t>{5a1b59ba-e6b6-4f73-ac82-e39de82a844a}</t>
  </si>
  <si>
    <t>/</t>
  </si>
  <si>
    <t>01</t>
  </si>
  <si>
    <t>25m nerezový plavecký bazén</t>
  </si>
  <si>
    <t>Časť</t>
  </si>
  <si>
    <t>2</t>
  </si>
  <si>
    <t>{f947d0dc-8709-4248-abf3-4e76873d0d87}</t>
  </si>
  <si>
    <t>02</t>
  </si>
  <si>
    <t>Technológia 25m plaveckého bazéna</t>
  </si>
  <si>
    <t>{62d668e9-3606-4b8f-9781-51553c2ff994}</t>
  </si>
  <si>
    <t>006</t>
  </si>
  <si>
    <t>Dodatok č.1 a 2 k realizačnému projektu</t>
  </si>
  <si>
    <t>{5c18eb8e-4824-4d84-a5db-117670d88221}</t>
  </si>
  <si>
    <t>04</t>
  </si>
  <si>
    <t>Nerezový neplavecký a detský bazén</t>
  </si>
  <si>
    <t>{066b72fa-b5de-41ad-823b-5482f5d44230}</t>
  </si>
  <si>
    <t>05</t>
  </si>
  <si>
    <t>Technológia neplaveckého bazéna</t>
  </si>
  <si>
    <t>{ec3568b9-3d5c-43ae-8c16-ce01e3627c9f}</t>
  </si>
  <si>
    <t>06</t>
  </si>
  <si>
    <t>Technológia detského bazéna</t>
  </si>
  <si>
    <t>{88b5080c-515d-4e3c-9598-ea271dea8abc}</t>
  </si>
  <si>
    <t>KRYCÍ LIST ROZPOČTU</t>
  </si>
  <si>
    <t>Objekt:</t>
  </si>
  <si>
    <t>002 - II. Riešenie havar.stavu 25m plav.bazéna a časti podláh na 1.N.P./E.3 stavebno-architektonická časť</t>
  </si>
  <si>
    <t>Časť:</t>
  </si>
  <si>
    <t>01 - 25m nerezový plavecký bazén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</si>
  <si>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</si>
  <si>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</si>
  <si>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</si>
  <si>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</si>
  <si>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</si>
  <si>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</si>
  <si>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35-M - Bazén</t>
  </si>
  <si>
    <t xml:space="preserve">      D1 - 1. TELELSO BAZÉNA</t>
  </si>
  <si>
    <t xml:space="preserve">      D2 - 2. VNÚTORNÉ VSTAVANÉ ČASTI  DO BAZÉNA</t>
  </si>
  <si>
    <t xml:space="preserve">      D3 - 3. BAZÉNOVÁ HYDRAULIKA</t>
  </si>
  <si>
    <t xml:space="preserve">      D4 - 4. VYBAVENIE BAZÉNA </t>
  </si>
  <si>
    <t xml:space="preserve">      D5 - 5. PLAVECKÉ VYBAVENIE BAZÉNA</t>
  </si>
  <si>
    <t xml:space="preserve">      D6 - 6. Rôzne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</si>
  <si>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</si>
  <si>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</si>
  <si>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</si>
  <si>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</si>
  <si>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</si>
  <si>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</si>
  <si>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</si>
  <si>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</si>
  <si>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</si>
  <si>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</si>
  <si>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</si>
  <si>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</si>
  <si>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</si>
  <si>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</si>
  <si>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</si>
  <si>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</si>
  <si>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</si>
  <si>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35-M</t>
  </si>
  <si>
    <t>Bazén</t>
  </si>
  <si>
    <t>D1</t>
  </si>
  <si>
    <t>1. TELELSO BAZÉNA</t>
  </si>
  <si>
    <t>K</t>
  </si>
  <si>
    <t>1.1</t>
  </si>
  <si>
    <t xml:space="preserve">Teleso bazénovej  vane s prelivovým žliabkom 250 mm, žliabok na strane blokov široký 330 mm </t>
  </si>
  <si>
    <t>ks</t>
  </si>
  <si>
    <t>64</t>
  </si>
  <si>
    <t>1432643855</t>
  </si>
  <si>
    <t>P</t>
  </si>
  <si>
    <t xml:space="preserve"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podľaprojektovej dokumentácie (ďalej  len PD), podložené statickým výpočtom dodávateľa. Na konštrukčnej časti obvodových stien sú potom následne vodotesne navarené jednotlivé časti bazénu, samostatne uvedené a špecifikované v priloženom rozpočte.  _x000D_
</t>
  </si>
  <si>
    <t>1.2</t>
  </si>
  <si>
    <t>Dno bazéna  s protišmykovou úpravou, hranaté nopy</t>
  </si>
  <si>
    <t>m²</t>
  </si>
  <si>
    <t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 dne. Uloženie dna je podľa PD.</t>
  </si>
  <si>
    <t>1.3</t>
  </si>
  <si>
    <t>Stratené antikorové debnenie</t>
  </si>
  <si>
    <t>m</t>
  </si>
  <si>
    <t>4</t>
  </si>
  <si>
    <t>Poznámka k položke:_x000D_
Jedná sa o antikorový ohýbaný profil vodotesne navarený na zadný lem prelivového žliabku. Slúži ako stratené debnenie pre ďalšie stavebné úpravy a zároveň ako plocha pre napojenie vodorovnej hydroizolácie. Hr. plechu 1,5mm,materiál EN DIN 1.1104,tvar dle PD.</t>
  </si>
  <si>
    <t>D2</t>
  </si>
  <si>
    <t>2. VNÚTORNÉ VSTAVANÉ ČASTI  DO BAZÉNA</t>
  </si>
  <si>
    <t>2.1</t>
  </si>
  <si>
    <t>Schodisko do bazéna - rovné</t>
  </si>
  <si>
    <t>6</t>
  </si>
  <si>
    <t>Poznámka k položke:_x000D_
Vstupné schodisko do bazéna je smerom k vode zo všetkých strán tvarovo uzavreté vodotesne zvarená konštrukcia vrátane pozdĺžnych nosníkov a styčných plechov vyhotovených podľa konštrukčných a statických požiadaviek PD. Výška stupníc musí byť zhodná po celej dĺžke schodiska. Veľkosť a tvar stupníc musí byť prevedený podľa PD.  Stupne sú vytvorené ako bezpečné nášľapné plochy, ktoré sa nesmú prehýbať ani inak deformovať. Nášľapné plochy musia byť vyrobené v protišmykovej úprave v nopovom prevedení (prelis s priemerom 10mm, výška prelisu 1,1-1,5 mm, osová rozteč prelisu 20mm, ktoré musia zodpovedať norme STN EN  13451-1 zatriedenie 24° U verejných bazénov je požiadavka na elektrochemické zafarbenie okraja stupníc kobaltovo modrou farbou ral 5013. z dôvodu nebezpečenstva vzniku medzikryštalickej  korózie sa _x000D_
nepripúšťajú akékoľvek nánosy, nátery alebo nástreky podvodných plaveckých pásov na antikorovej časti bazénu.</t>
  </si>
  <si>
    <t>5</t>
  </si>
  <si>
    <t>2.2</t>
  </si>
  <si>
    <t>Zapustený vstupný rebrík</t>
  </si>
  <si>
    <t>8</t>
  </si>
  <si>
    <t>Poznámka k položke:_x000D_
Prevedenie podľa výrobcu, materiál nosnej  konštrukcie podľa PD, materiál stupníc antikora alebo kombinácia antikora-plast, výška stupníc 250mm,šírka stupníc podľa PD mm, nosná konštrukcia rozdelená na podvodnú časť a nad vodnú časť /madlá/ a to z dôvodu pojazdu zakrývacej rolety. _x000D_
prevedenie v súlade s STN EN  13451.</t>
  </si>
  <si>
    <t>2.3</t>
  </si>
  <si>
    <t>Madlá k zapustenému rebríku</t>
  </si>
  <si>
    <t>10</t>
  </si>
  <si>
    <t>Poznámka k položke:_x000D_
Jedná sa o leštenú rúru Ø40mm, ktorá je tvarovo upravená tak, aby vytvárala oporu osobe vstupujúcej, alebo vystupujúcej z bazéna. Tvar a prevdenie ergonomicky upravené v súlade s požiadavkami na čo najväčšie pohodlie a komfort návštevníkov. Tvar podľa PD.</t>
  </si>
  <si>
    <t>7</t>
  </si>
  <si>
    <t>2.4</t>
  </si>
  <si>
    <t>Zábradlie k stene - povrchová úprava lesk</t>
  </si>
  <si>
    <t>12</t>
  </si>
  <si>
    <t>Poznámka k položke:_x000D_
Zábradlie k bazénovej stene je koncipované ako bezpečnostný prvok v bazénovej zostave, predchádza nebezpečiu pádu osôb na schodisko zo strany ochozu okolo bazéna. zábradlie sa skladá z rúrok trkr 40x2mm a musí zodpovedať PD a STN EN 13451, dôraz je kladený na kvalitu a _x000D_
prevedenie zváracích prác.</t>
  </si>
  <si>
    <t>2.5</t>
  </si>
  <si>
    <t>Zábradlie k vode - povrchová úprava lesk</t>
  </si>
  <si>
    <t>14</t>
  </si>
  <si>
    <t>Poznámka k položke:_x000D_
Zábradlie k vode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</si>
  <si>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9</t>
  </si>
  <si>
    <t>2.6</t>
  </si>
  <si>
    <t>Deliaca stena m 3,00</t>
  </si>
  <si>
    <t>16</t>
  </si>
  <si>
    <t>Poznámka k položke:_x000D_
Výškové osadenie a dĺžka deliacej steny je podľa PD. Horný lem a čelné hrany deliacej steny sú tvorené brúsenou trubkou. Tento prvok je pevne privarený k základovej konštrukcii a navarený na bazénové dno. Z bezpečnostného hľadiska sa nepripúšťa náhrada trubkového lemu na zváraný lem plechu</t>
  </si>
  <si>
    <t>D3</t>
  </si>
  <si>
    <t>3. BAZÉNOVÁ HYDRAULIKA</t>
  </si>
  <si>
    <t>3.1</t>
  </si>
  <si>
    <t>Kanál dnového rozvodu s krytom</t>
  </si>
  <si>
    <t>18</t>
  </si>
  <si>
    <t>Poznámka k položke:_x000D_
Pre prívod čerstvej vody do bazéna, sú v dne bazéna zabudované kanále s odnímateľnými poklopmi (zaisťujú jednoduchú údržbu a čistenie) s prelisovanými vstrekovacími tryskami, prevedenie komplet z antikorovej ocele. Tesnenie medzi dnovým kanálom a krytom je z elastického_x000D_
pryžového materiálu. Tento profil sa na lem krytu prisvorkuje a konce tesniaceho profilu sa prilepia. Upevnenie krytov musí zaisťovať jednoduchú opätovnú montáž a demontáž, pomocou montážneho kľúča. Povrchy krytov dnových kanálov musia mať rovnaký design ako dno v bazéne. Kryty musia byť vyrobené v takej  dĺžke, aby s nimi bola jednoduchá manipulácia, a musia mať tuhú a stabilnú konštrukciu. Tvar kanálov a krytov kanálov, samotné prevedení a prierez kanálov vrátane napojenia na cirkulační systém bazénovej vody, musí zodpovedať platnej PD. Množstvo prúdiacej vody-tlak vody nesmie prekročiť 0,03 MPa. Z bezpečnostného hľadiska musia byť všetky pohľadové plochy kanála aj krytu zaoblené bez ostrých hrán a nerovností. Musia byť dodržané bezpečnostné technické požiadavky podľa STN EN 13451 hlave časť 1/3 (napr. doklad o kontrole zachytávania vlasov). Vstrekovacie trysky musia byť v jednej rovine s dnom bazéna. Rozdelenie_x000D_
a dimenzie trysiek musí zodpovedať vyváženým hydraulickým pomerom tak, aby nikde nevznikli mŕtve zóny v priestoru bazénového telesa. Kryt s tryskami je kotvený k otvoru ového kanálu pomocou nešraubového rýchlo uzáveru, ktorý zaistí obsluhe bazéna rýchle a ľahké otváranie a zavieranie. Uzáver je možné ľahko otvoriť aj v prípade nevypusteného bazéna. Rameno váhadla a ozub váhadla sú vyvážené v zhladom k čapu tak, že uzáver je udržovaný gravitáciou v uzatvorenej polohe.  Bezšraubový uzáver je doložený technickým listom.</t>
  </si>
  <si>
    <t>11</t>
  </si>
  <si>
    <t>3.2</t>
  </si>
  <si>
    <t>Čistiaca časť dnového kanála s bezšraubovým uzáverom krytu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</si>
  <si>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kolmá._x000D_
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</si>
  <si>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3.3</t>
  </si>
  <si>
    <t>Dnová vtoková tryska hranatá s bezšraubovým uzáverom krytu</t>
  </si>
  <si>
    <t>22</t>
  </si>
  <si>
    <t>Poznámka k položke:_x000D_
Pre prívod čistej vody do bazéna, sú v dne bazéna zabudované dnové vtokové trysky fungujúce na princípe dnových kanálov. Kryt dnovej trysky je odnímateľný, tesnosť je zaručená prisvorkovaným tesniacim profilom z elastického materiálu. Horná strana trysky musí byť v rovnakej úrovni s dnom bazéna. Tlak na tryske nesmie presiahnuť hodnotu 0,03 MPa. Z bezpečnostného hľadiska musia byť všetky pohľadové plochy dnovej trysky a krytu zaoblené bez ostrých hrán a nerovností. Musia byť dodržané bezpečnostno-technické požiadavky (napr. doklad o kontrole zachytávania vlasov) podľa STN EN 13451 časť 1/3. Spôsob napojenia dnových trysiek na cirkulačný systém bazévej vody podľa PD. Kryt s tryskami je kotvený k otvoru vtokovej trysky pomocou bezšraubového rýchlo uzáveru, ktorá zaistí bohsluhe bazéna rýchle a ľahké otváranie a zatváranie. Uzáver je možné ľahko otvoriť aj v prípade nevypusteného bazéna. Uzáver umožňuje uzavretie krytu iba jeho zatlačením predpísanou silou k otvoru dnovej trysky. Bezšraubový uzáver je doložený technickým listom.</t>
  </si>
  <si>
    <t>13</t>
  </si>
  <si>
    <t>3.4</t>
  </si>
  <si>
    <t>Stenová vtoková tryska hranatá</t>
  </si>
  <si>
    <t>24</t>
  </si>
  <si>
    <t>Poznámka k položke:_x000D_
Pre prívod čistej vody do bazéna, sú v stene bazéna zabudované stenové vtokové trysky ich umiestnenie, dimenziu a počet je špecifikovaný v PD.</t>
  </si>
  <si>
    <t>3.5</t>
  </si>
  <si>
    <t>Odtok z prelivového žliabku</t>
  </si>
  <si>
    <t>26</t>
  </si>
  <si>
    <t>Poznámka k položke:_x000D_
Slúži k plynulému odvodu bazénovej  vody z prelivového žliabku, jeho umiestnenie a dimenzia, musí zodpovedať hydraulickým pomerom v bazéne. Prehĺbenie v mieste odtoku vrátane odvodného potrubia do vzdialenosti 0,50 m od hrany bazénu, ukončeného lemom a prírubou musí byť v súlade s platnou PD a  STN EN 1092-1. Pri vonkajších  bazénov je odtok štandardne vybavený krytom proti vniknutiu nežiaducich predmetov do cirkulačného systému.</t>
  </si>
  <si>
    <t>15</t>
  </si>
  <si>
    <t>3.6</t>
  </si>
  <si>
    <t>Vlnolam v žliabku</t>
  </si>
  <si>
    <t>28</t>
  </si>
  <si>
    <t>Poznámka k položke:_x000D_
Smerová regulácia prúdu vody v rohovom diele žliabku. Skladá sa z privarených antikorových rebier k dnu žliabku, tvarové rebrá prispôsobené požadovanému prúdeniu vody v žliabku.</t>
  </si>
  <si>
    <t>3.7</t>
  </si>
  <si>
    <t>Tlmič hluku pre odtok zo žliabku</t>
  </si>
  <si>
    <t>30</t>
  </si>
  <si>
    <t>Poznámka k položke:_x000D_
Slúži k zníženiu hlučnosti vzniknúcej v mieste odtoku zo žliabku predovšetkým pri vnútorných  bazénov. Tlmič je navrhnutý ako jednoducho upevňovaný segment do konštrukcie prelivového žliabku. Rozmery a prevedenie podľa PD</t>
  </si>
  <si>
    <t>17</t>
  </si>
  <si>
    <t>3.8</t>
  </si>
  <si>
    <t>Odtok z dna bazéna  s bezšraubovým uzáverom krytu</t>
  </si>
  <si>
    <t>32</t>
  </si>
  <si>
    <t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 STN EN 1092-1 Je nutné dodržať bezpečnostno-technické požiadavky – podľa STN EN 13451_x000D_
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</si>
  <si>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3.9</t>
  </si>
  <si>
    <t>Tryska pre meranie chlóru v stene bazéna</t>
  </si>
  <si>
    <t>34</t>
  </si>
  <si>
    <t>Poznámka k položke:_x000D_
Pre meranie obsahu Cl v bazénovej vode, piozostávajúce z klenutého krytu z antikorovanej ocele s privareným hrncom a potrubia do vzdialenosti 0,50 m od hrany bazéna, ukončeného lemom a prírubou musí zodpovedať platnej PD a STN EN 1092-1. Je nutné dodržať bezpečnosto-tevhnické požiadavky - podľa STN</t>
  </si>
  <si>
    <t>19</t>
  </si>
  <si>
    <t>3.10</t>
  </si>
  <si>
    <t>Potrubné rozvody</t>
  </si>
  <si>
    <t>36</t>
  </si>
  <si>
    <t>D4</t>
  </si>
  <si>
    <t xml:space="preserve">4. VYBAVENIE BAZÉNA </t>
  </si>
  <si>
    <t>4.1</t>
  </si>
  <si>
    <t>Roštnica rovná  250 mm PP biela</t>
  </si>
  <si>
    <t>38</t>
  </si>
  <si>
    <t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</si>
  <si>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21</t>
  </si>
  <si>
    <t>4.2</t>
  </si>
  <si>
    <t>Roštnica rovná  330 mm PP biela</t>
  </si>
  <si>
    <t>40</t>
  </si>
  <si>
    <t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</si>
  <si>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4.3</t>
  </si>
  <si>
    <t>Roštnica rohová 250 mm PP biela</t>
  </si>
  <si>
    <t>42</t>
  </si>
  <si>
    <t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podľa PD a musí splňovať dvabodové spojenie v pozdĺžnej osy, aby nedochádzalo k bočným posunom jednotlivých prútov a tým aj zväčšovaniu  medzier medzi prútmi na okrajoch. Rohová roštnica musí mať rovnaký design a rovnakú priepustnosť  bazénovej vody ako pri roštniciach v priamom prevedení vrátane dvojbodového napojenia na rovné roštnice . Materiál polypropylén, štandard biela alebo odtiene podľa výberu z RAL. Jednotlivé prvky roštnice sú pozdĺžne k sebe stiahnuté šraubami do pevného celku s dĺžkou 1 m. Šrauby sú stiahnuté na oboch stranách _x000D_
matkami a šrauby a matky sú z mat. EN 1.4462 a kvalitnejšieho. Nepripúšťa sa jednospojové prevedenie prvkov roštnice sebe vzájomným zásunom na perodrážku.</t>
  </si>
  <si>
    <t>23</t>
  </si>
  <si>
    <t>4.4</t>
  </si>
  <si>
    <t>Bezpečnostná značka - informačné piktogramy</t>
  </si>
  <si>
    <t>44</t>
  </si>
  <si>
    <t>Poznámka k položke:_x000D_
Bezpečnostná značka s piktogramom napr. "pre neplavcov, hl. vody". Umiestnenie v jednej úrovni s hornou stranou roštnice, bez výstupkov a ostrých hrán. Doska s označením modrá, rám a symbolika bílá.</t>
  </si>
  <si>
    <t>4.5</t>
  </si>
  <si>
    <t>Servisný kufrík</t>
  </si>
  <si>
    <t>46</t>
  </si>
  <si>
    <t>Poznámka k položke:_x000D_
Plastový kufrík s uzatvárateľným poklopom. Obsahuje základné materiály a nástroje pre údržbu a servis antikorových bazénov. D PASTA, 50g, Pelox tekutina vrátane štetca, brusný pás, CL tester, nerezový imbusový kľuč, plastový kelímok, súprava základných šraubov s imbusovou zapustenou _x000D_
hlavou, príbalové bezpečnostní listy chemikálií,</t>
  </si>
  <si>
    <t>25</t>
  </si>
  <si>
    <t>4.6</t>
  </si>
  <si>
    <t>Podvodné plavecké pásy, elektrochemicky farbené</t>
  </si>
  <si>
    <t>48</t>
  </si>
  <si>
    <t>Poznámka k položke:_x000D_
Pásy rozmerovo a farebne odlišujúce os plaveckej dráhy podľa FINA a PD. Farebný efekt prevedený procesom, založeným na bez prúdovom anodickom vylučovaní vrstvy oxidov kovov, za vzniku interferenčnej  vrstvy oxidov kovov a to v takej hrubej vrstve, ktorá zrakom na dennom svetle vykazuje kobaltovo modré až čierne zafarbenie, kobaltovo modrá RAL 5013, umiestených na dne a čelných oblátkových stenách. Z dôvodu nebezpečenstva vzniku medzi kryštalickej korózie sa nepripúšťajú akékoľvek nánosy, nátery nebo nástreky podvodných plaveckých pásov na_x000D_
antikorové časti bazénu.</t>
  </si>
  <si>
    <t>4.7</t>
  </si>
  <si>
    <t>Náradie pre montáž a demontáž krytu dnového kanála</t>
  </si>
  <si>
    <t>50</t>
  </si>
  <si>
    <t>Poznámka k položke:_x000D_
Zariadenie dodávané s telesom bazéna pre jednoduchú montáž a demontáž dnových kanálov. Návod na použitie je  dodávaný s návodom na obsluhu a údržbu bazéna.</t>
  </si>
  <si>
    <t>D5</t>
  </si>
  <si>
    <t>5. PLAVECKÉ VYBAVENIE BAZÉNA</t>
  </si>
  <si>
    <t>27</t>
  </si>
  <si>
    <t>5.1</t>
  </si>
  <si>
    <t>Štartovací blok Profi s meraním vrátane znakárskej pomôcky od (od hl. 1,60m)</t>
  </si>
  <si>
    <t>52</t>
  </si>
  <si>
    <t>Poznámka k položke:_x000D_
Slúži na štart plavcov pri závodnom alebo kondičnom plávaní. Konštrukcia_x000D_
bloku je demontovateľná a je vyrobená z:_x000D_
• hornej štartovacej nášľapnej dosky vyrobenej zo sklolaminátu GFK, vybavené protišmykovou úpravou podľa STN EN 13451-1, skupiny zatriedenia 24°, farba enciánová modrá RAL 5010 (alt.RAL 2011 - oranžová), upevnené k centrálnemu nosnému stĺpiku štyrmi šroubami M12 s uzavretými maticami, výška prednej hrany 71 cm nad vodnou hladinou, sklon dosky 6° smerom k vode._x000D_
• centrálneho nosného stĺpika tvoreného rúrou TRKR114.3x3, s navarenými upevňovacími elementmi s príslušným kotvením do prelivového žliabku, upevnené štyrmi šraubami M12_x000D_
• držadlá pre štart na znak, to je konštruované tak, aby bol možný vertikálny i horizontálny úchop. Toto madlo je odnímateľné a tvorí ho antikorová brúsená trubka TRKR 40x2 mm, Ku štartovacej doske je pripevnená dvoma šraubami M 12_x000D_
• nášľapné plochy pomocného stupňa štartovacieho bloku, táto je z rovnakého materiálu ako štartovacia doska vrátane totožnej protišmykovej úpravy. Uchytenie dosky štyrmi šraubami M 12 ako pri štartovacej dosky, farba zase zhodná so štartovacou doskou. Výstužné zahnuté trubky majú rozmer TRKR 40x2mm.Výška pomocného stupňa 39 cm nad úrovňou prelivového žliabku._x000D_
• Pripevňovacia spodná príruba musí mať hornú hranu vo výške resp. v úrovni krycieho roštu prelivového žliabku. Súčasťou dodávky štartovného bloku sú aj krycie roštnice ktoré je nutné doplniť do žliabku pri odmontovanom bloku</t>
  </si>
  <si>
    <t>5.2</t>
  </si>
  <si>
    <t>Držiak  plaveckých a deliacich lán kompletný</t>
  </si>
  <si>
    <t>54</t>
  </si>
  <si>
    <t>Poznámka k položke:_x000D_
Držiak plaveckých lán, pozostáva z konštrukčného elementu so zásuvnou objímkou, ktorý je pevne navarený do prelivového žliabku a zásuvného nerezového elementu podľa PD. Konštrukčný element je umiestnený v úrovni krycieho roštu podľa  PD.</t>
  </si>
  <si>
    <t>29</t>
  </si>
  <si>
    <t>5.3</t>
  </si>
  <si>
    <t>Lana plaveckých dráh  COMPETITOR GOLD - Ø 100 mm</t>
  </si>
  <si>
    <t>56</t>
  </si>
  <si>
    <t>Poznámka k položke:_x000D_
Pre športové preteky podľa STN EN 13451-5 a FINA. Sú vytvorené z antikorového lana  4,75 mm v dĺžke odpovedajúcej dlžke bazéna, s navlieknutými technologicko perforovanými medzikruhmi z plastu s vonkajším priemerom 100 mm. Lano plaveckej dráhy zároveň eliminuje pohyb vĺn smerom do vedľajších dráh. Bezpečnostné prevedenie proti zraneniu osôb. Vrátane napojovacích prvkov.</t>
  </si>
  <si>
    <t>5.4</t>
  </si>
  <si>
    <t>Podlahová vpusť pre uskladnenie plaveckých lán vrátane vakov na uskladnenie</t>
  </si>
  <si>
    <t>58</t>
  </si>
  <si>
    <t>Poznámka k položke:_x000D_
Kovová konštrukcia z materiálu 316Ti s poklopom na kľúč, ktorá umožnuje sklz plaveckých lán z bazénu do vaku na uskladnenie plaveckých lán a naopak. Podlahová vpusť je vybavená pre ľahší pohyb plaveckých dráh rolovacím ochraným valčekom z plastu, vonkajší tvar odpovedá priemeru _x000D_
plaveckého lana. Vpusť je vybavená okom na zavesenie háku plaveckého lana. Vnútorný priemer 220 mm, dĺžka 400 mm, Podklahová vpusť sa otvára špeciálnym kľúčom</t>
  </si>
  <si>
    <t>31</t>
  </si>
  <si>
    <t>5.6</t>
  </si>
  <si>
    <t>Ukazovateľ spätnej obrátky</t>
  </si>
  <si>
    <t>60</t>
  </si>
  <si>
    <t>Poznámka k položke:_x000D_
Dodávka zahrnuje kotvenie do žliabku vrátane rúrových držiakov a lana so zástavkami._x000D_
Prevedenie podľa PD a podľa požiadaviek noriem FINA.</t>
  </si>
  <si>
    <t>5.7</t>
  </si>
  <si>
    <t>Ukazovateľ chybného štartu</t>
  </si>
  <si>
    <t>62</t>
  </si>
  <si>
    <t>Poznámka k položke:_x000D_
Dodávka zahrňuje kompletné kotvenie do žliabkov vrátane rúrkových držiakov a lana s plavákmi._x000D_
Prevedení dle PD a dle požadavků noriem FINA.</t>
  </si>
  <si>
    <t>33</t>
  </si>
  <si>
    <t>5.8</t>
  </si>
  <si>
    <t>Mechanizmus pre chybny štart</t>
  </si>
  <si>
    <t>5.9</t>
  </si>
  <si>
    <t>Tyč pre ukazovateľ chybného štartu a obrátky</t>
  </si>
  <si>
    <t>66</t>
  </si>
  <si>
    <t>D6</t>
  </si>
  <si>
    <t>6. Rôzne</t>
  </si>
  <si>
    <t>35</t>
  </si>
  <si>
    <t>6.0</t>
  </si>
  <si>
    <t>Podvodný reflektor 12 POW-LED, farba biela, studená, k.č. 4.0292.00.11, hranatý,  celkom 47W (6900 lm),</t>
  </si>
  <si>
    <t>68</t>
  </si>
  <si>
    <t>Poznámka k položke:_x000D_
Skladá sa z dielov reflektoru s čírym bezpečnostným sklom a antikorovým lemom, vstavanej antikorovej niky s chráničkou vrátane prívodného káblu, transformátoru a príslušenstva podľa nasledovného popisu. Reflektor do plaveckých bazénov so vstavanou POW LED doskou, s 12 POW LED, celkom 47 W  (svietivosť COLD WHITE 6900 lm),  prevádzkové napätie 12V/700 mA, spôsob istenia IP 68. Nika je vyrobená z antikorovej ocele, pevne navarená do steny bazéna a jej súčasťou je tesniaca prechodka a flexibilná chránička kábla. Doporučená hĺbka miestnenia reflektoru 0,6 m pod hladinou vody, max. hĺbka umiestnenia 5 m pod vodnou hladinou, podľa PD. Sieťový transformátor 12-V-DC , v plastovom puzdre s krytím IP 20. Dodávka vrátane silikńového kábla. Dodávka bez elektroinštalačný prác.</t>
  </si>
  <si>
    <t>6.5</t>
  </si>
  <si>
    <t>Mobilný bazénový zdvihák pre telesne postihnutých</t>
  </si>
  <si>
    <t>-188908336</t>
  </si>
  <si>
    <t>7.0</t>
  </si>
  <si>
    <t>Odrazová doska z plexiskla číra, so zásuvnými puzdrami</t>
  </si>
  <si>
    <t>70</t>
  </si>
  <si>
    <t>Poznámka k položke:_x000D_
Odrazová doska je dodávaná so zásuvnými puzdrami upevňovanými do konštrukcie prelivového žliabku. Doska je vyrobená v súlade s STN EN 13451-6 a podľa  noriem FINA, prevedenie plexiskla min hrúbka 24 mm príp. v kombinácii plexiskla a antikorovej ocele, s dĺžkou odrazovej dosky podľa PD . Odrazová doska je kotvená do prelivovej hrany min 4 rebrá, z toho vonkajšie rebrá zároveň do žliabku na kotviace kolíky, z toho dve vonkajšie rebrá  majú hrúbku steny min.49mm  a dve vnútorné  rebrá hrúbku min.24mm. Ich konštrukcia musí umožňovať ľahkú  inštaláciu držiakov plaveckých lán a kontinuálny preliv vody do prelivového žliabku bazénu v mieste inštalácie stien. Úchopové časti dosky (všetky vonkajšie hrany) technologicky ošetrené polomerom min R 6mm. Okrem frézovanej perforácii odrazovej dosky je ostatný povrch hladký. Odrazová stena musí umožňovať ľahké napojenie elektrón. dotykových dosiek pre závodné plávanie.</t>
  </si>
  <si>
    <t>37</t>
  </si>
  <si>
    <t>8.0</t>
  </si>
  <si>
    <t>Zateplenie 25 m nerezového bazéna + lepidlo</t>
  </si>
  <si>
    <t>72</t>
  </si>
  <si>
    <t>Poznámka k položke:_x000D_
8.1 Zateplenie nerezových stien  Styrodurom hr. 5 cm...................105,00 m2</t>
  </si>
  <si>
    <t>9.0</t>
  </si>
  <si>
    <t>Geodetické zameranie súvisiace sosadením nerezového bazéna min. 3 merania</t>
  </si>
  <si>
    <t>74</t>
  </si>
  <si>
    <t>39</t>
  </si>
  <si>
    <t>10.0</t>
  </si>
  <si>
    <t>Skúšky tesnosti 25m nerezového bazéna vrátane prelivových žľabov</t>
  </si>
  <si>
    <t>76</t>
  </si>
  <si>
    <t>VP</t>
  </si>
  <si>
    <t xml:space="preserve">  Práce naviac</t>
  </si>
  <si>
    <t>PN</t>
  </si>
  <si>
    <t>02 - Technológia 25m plaveckého bazéna</t>
  </si>
  <si>
    <t xml:space="preserve">    35-M - Technológia</t>
  </si>
  <si>
    <t>Technológia</t>
  </si>
  <si>
    <t>Pol93</t>
  </si>
  <si>
    <t>Technológia úpravy vody  Castiglione 44 m3/h - / filtračná rýchlosť 35m/h, priemer filtra 1275 mm, polyesterový povrchovo upravený filter Castiglione + čerpadlo Waterblue 3,0 kW / 400 V +  3"  6-cestný ventil + spojovacie armatúry a tvarovky /</t>
  </si>
  <si>
    <t>súb.</t>
  </si>
  <si>
    <t>Poznámka k položke:_x000D_
Bude použité pôvodné technologické zariadeni</t>
  </si>
  <si>
    <t>Pol94</t>
  </si>
  <si>
    <t>Filtračný piesok frakcia  0,4-0,8mm      /á 25 kg/</t>
  </si>
  <si>
    <t>Pol95</t>
  </si>
  <si>
    <t>Filtračný piesok frakcia 1,0-2,0mm       /á 25 kg/</t>
  </si>
  <si>
    <t>Pol96</t>
  </si>
  <si>
    <t>BAYROL - ANALYT 3.  Automatické meracie a dávkovacie zariadenie pre plavecké bazény. Meranie a zobrazenie hodnôt na displeji :  voľný chlór,  redox, pH  a  teplota -   ovládanie cez menu pomocou farebného dotykového displeja ! Ovládanie a nastavovanie cez</t>
  </si>
  <si>
    <t>Pol97</t>
  </si>
  <si>
    <t>Dávkovacie čerpadlo Bayrol DE 8 - peristaltické. Výkon 8 l/h, včetne sacieho potrubia so snímačom hladiny a injektora a dávkovacieho potrubia.</t>
  </si>
  <si>
    <t>Pol98</t>
  </si>
  <si>
    <t>Flockmatic VARIO -  nepretržité automatické dávkovanie koagulantu pre verejné bazény. Čerpadlo s konštatným regulovateľným dávkovacím výkonom 30-2.400 ml/h. Použitie iba pre pieskové filtre a s koagulantom Quickflock liquide.</t>
  </si>
  <si>
    <t>Pol99</t>
  </si>
  <si>
    <t>Bezpečnostná záchytná vaňa - pre 22 - 35 L bandasky s bazénovou chémiou. Zachytí celý objem 35 L v prípade jej poškodenia. S podstavcom pre naklonenie bandasky smerom k sacej trubici, aby mohol byť vyčerpaný celý objem bandasky.</t>
  </si>
  <si>
    <t>Pol100</t>
  </si>
  <si>
    <t>UV lampa stredotlaková Triogen CF/CF-LT 145 Max. prietok 145 m3/h.</t>
  </si>
  <si>
    <t>Poznámka k položke:_x000D_
Nie je predmetom dodávky</t>
  </si>
  <si>
    <t>Pol101</t>
  </si>
  <si>
    <t>Čerpadlo na odber vzoriek</t>
  </si>
  <si>
    <t>Pol102</t>
  </si>
  <si>
    <t>Elektrický rozvádzač pre bazény s prepadovým žľabom, teplovodným ohrevom, digitálnym termostatom na nastavenie teploty v bazéne a podhladinovým osvetlením. Automatické udržiavanie hladiny vody v bazéne.</t>
  </si>
  <si>
    <t>Pol103</t>
  </si>
  <si>
    <t>Vybavenie vyrovnávacej nádrže /vystlanie fóliou + bezpečnostný prepad + sanie / pre technológie o výkone do 140 m3/h</t>
  </si>
  <si>
    <t>Pol104</t>
  </si>
  <si>
    <t>Hladinová automatika</t>
  </si>
  <si>
    <t>Pol105</t>
  </si>
  <si>
    <t>Potrubné rozvody, armatúry, tvarovky, montážny materiál pre technológie do 140m3/h...</t>
  </si>
  <si>
    <t>Pol106</t>
  </si>
  <si>
    <t>Elektoventil 1 1/2"</t>
  </si>
  <si>
    <t>Pol107</t>
  </si>
  <si>
    <t>Prietokomer DA 160, 48-168m³/h</t>
  </si>
  <si>
    <t>Pol108</t>
  </si>
  <si>
    <t>Označovacie štítky ventilov, potrubí a pod.</t>
  </si>
  <si>
    <t>kpl</t>
  </si>
  <si>
    <t>006 - Dodatok č.1 a 2 k realizačnému projektu</t>
  </si>
  <si>
    <t>04 - Nerezový neplavecký a detský bazén</t>
  </si>
  <si>
    <t xml:space="preserve">      D0 - TELESO BAZÉNA</t>
  </si>
  <si>
    <t xml:space="preserve">      D1 - 2. VNÚTORNÉ VSTAVANÉ ČASTI  DO BAZÉNA</t>
  </si>
  <si>
    <t xml:space="preserve">      D2 - 3. BAZÉNOVÁ HYDRAULIKA</t>
  </si>
  <si>
    <t xml:space="preserve">      D3 - 4. VYBAVENIE BAZÉNA </t>
  </si>
  <si>
    <t xml:space="preserve">      D4 - 5. ATRAKCIE</t>
  </si>
  <si>
    <t xml:space="preserve">      D5 - 6. Rôzne</t>
  </si>
  <si>
    <t>D0</t>
  </si>
  <si>
    <t>TELESO BAZÉNA</t>
  </si>
  <si>
    <t>Teleso bazénovej  vane s prelivovým žliabkom</t>
  </si>
  <si>
    <t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 projektovej dokumentácie (ďalej  len PD), podložené statickým výpočtom dodávateľa. Na konštrukčnej časti obvodových stien sú potom následne vodotesne navarené jednotlivé časti bazénu, samostatne uvedené a špecifikované v priloženom rozpočte.</t>
  </si>
  <si>
    <t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dne. Uloženie dna je podľa PD.</t>
  </si>
  <si>
    <t>Tepelná izolácia zadnej časti bazénovej steny - dielňa</t>
  </si>
  <si>
    <t>Poznámka k položke:_x000D_
Striekaná izolácia je tepelná izolácia novej generácie, ktorá dokonale priľne ku všetkým materiálom. Po aplikácii striekanej izolačnej peny nevznikajú žiadne netesnosti a tepelné mosty. Striekaná izolácia je dvojzložková polyuretánová pena s uzatvorenou štruktúrou buniek s hustotou 35-38 kg/m3, ktorá sa používa ako hydroizolácia, parozábrana, tepelná izolácia a proti vzduchová izolácia. Je ideálnym riešením na izoláciu bazénových stien. Vďaka nízkej hmotnosti nezaťažuje bazénovú konštrukciu a dokonale priľne k všetkým povrchom.</t>
  </si>
  <si>
    <t>Schodisko do neplaveckej časti bazéna - rovné (hranaté nopy) 6 stupienkov, šírka 3,1 - 5,4 m</t>
  </si>
  <si>
    <t>Poznámka k položke:_x000D_
Vstupné schodisko do bazéna je smerom k vode zo všetkých strán uzavreté vodotesnou zváranou konštrukciou vrátane pozdĺžnych nosníkov a styčných plechov vyhotovených podľa konštrukčných a statických požiadaviek PD. Výška stupienkov musí byť zhodná v celej dĺžke schodiska, veľkosť a tvar stupienkov musí byť realizovaný podľa PD. Stupienky sú vytvorené ako bezpečné nášľapné plochy, ktoré sa nesmú prehýbať ani inak deformovať a nášľapné plochy musia byť opatrené protišmykovým  dezénom v hráškovom prevedení (prielis o priemere 10mm, výška prielisu 1,1-1,5 mm, osová rozteč prielisu 20mm, ktoré musia zodpovedať norme  EN 13451-1 zatriedenie 24°.  Pri verejných bazénoch je požiadavka na zafarbenie okraja stupienkov. Jedná sa o termotlakovo nanášané vinylové pásy, ktoré farebne odlíšia jednotlivé časti bazénovej konštrukcie. Toto riešenie umožňuje dodatočné opravy a úpravy farebných plôch. Dovoľuje sa realizovať farebný efekt procesom, založeným na bezprúdovom anodickom vylučovaní vrstvy oxidov kovov, za vzniku interferenčnej vrstvy oxidov kovov a to v takej hrúbke vrstvy, ktorá zrakom na dennom svetle vykazuje kobaltovo modré až čierne zafarbenie, kobaltová modrá RAL 5013."</t>
  </si>
  <si>
    <t xml:space="preserve">Schodisko do detskej časti (hranané nopy) </t>
  </si>
  <si>
    <t>Zábradlie s plexisklom a motívom</t>
  </si>
  <si>
    <t>Zábradlie k schodom v detskej časti  - povrchová úprava lesk</t>
  </si>
  <si>
    <t>Poznámka k položke:_x000D_
Zábradlie k schodom je koncipované ako bezpečnostný prvok v bazénovej zostave, predchádza nebezpečiu pádu osôb na schodisko zo strany ochozu okolo bazéna. zábradlie sa skladá z rúrok trkr 40x2mm a musí zodpovedať PD a STN EN 13451, dôraz je kladený na kvalitu a prevedenie zváracích prác.</t>
  </si>
  <si>
    <t>Zábradlie k schodom v neplaveckej časti - povrchová úprava lesk</t>
  </si>
  <si>
    <t>Poznámka k položke:_x000D_
Zábradlie k schodom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</si>
  <si>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Rehabilitačné madlo m 15,00</t>
  </si>
  <si>
    <t>Poznámka k položke:_x000D_
Pozostáva z rúrky  TR KR 40x2mm, prevedenie, tvar a ukotvenie podľa PD. Prevedenie v súlade s STN EN 13451.</t>
  </si>
  <si>
    <t>2.7</t>
  </si>
  <si>
    <t>Opláštenie stĺpa 40 x 40 cm</t>
  </si>
  <si>
    <t>2.8</t>
  </si>
  <si>
    <t>Podvodný ostrov s deliacou stenou medzi plaveckou a detskou časťou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</si>
  <si>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 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</si>
  <si>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Stenová vtoková tryska</t>
  </si>
  <si>
    <t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STN EN 1092-1. Je nutné dodržať bezpečnostno-technické požiadavky – podľa STN EN 13451. 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</si>
  <si>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3.11</t>
  </si>
  <si>
    <t>Poznámka k položke:_x000D_
Bezpečnostná značka s piktogramom napr. "pre neplavcov, hl. vody". Umiestnenie v jednej úrovni s hornou stranou roštnice, bez výstupkov a ostrých hrán.Doska s označením modrá, rám a symbolika biela.</t>
  </si>
  <si>
    <t>5. ATRAKCIE</t>
  </si>
  <si>
    <t>Vodný chrlič 400/15 DN 100</t>
  </si>
  <si>
    <t>Poznámka k položke:_x000D_
Teleso vodného dela  sa skladá z brúsenej antikorovej rúry a plochého antikorového vyústenia (hubice), vyrobené z bezpečnostných dôvodov s kruhovým profilom (lemom), podľa STN EN 13451. Ukotvenie chrliča a napojenie na prívod systémom vody podľa PD: Plniace potrubie vyvedené minimálne 0,5 m za hranu bazéna, ukončené lemovým krúžkom a prírubou podľa PD. Umiestnenie podľa PD: Prevedenie vodného dela, výška konštrukcie a šírka vústenia (hubice) podľa PD: a EN 13451, resp.. EN 1092-1. Požiadavka pre prívod vody podľa PD:</t>
  </si>
  <si>
    <t>Vodný chrlič - spodná časť  DN 100</t>
  </si>
  <si>
    <t>Poznámka k položke:_x000D_
Jedná sa o spodný kotviaci diel, ktorý je pevne navarený  na bazénové teleso a slúži k prírubovému upevneniu vodného chrliča k prívodnému potrubnému systému</t>
  </si>
  <si>
    <t>Vodný ježko s odberom vzorky vody</t>
  </si>
  <si>
    <t>Poznámka k položke:_x000D_
Tryska je súčasťou  nerezovej atrakcie "Vodný ježko" s inštalovaným odberným miestom pre meranie vzorku vody. Rozmery a tvar vrátane kotevnej dosky podľa PD, teleso v tvare valca s prislúchajúcimi otvormi pre nasávanie meranej vody po obvode. V hornej časti uzatvorené pologule  s prislúchajúcimi otvormi pre výtlak vody. Teleso trysky je pevne ukotvené k betónovému základu a privarené ku dnu bazénu. Odvodné a prívodné  potrubie do vzdialenosti 0,50 m od hrany bazéna, ukončeného lemom a prírubou musí byť v súlade platnej  PD a STN EN 1092-1.</t>
  </si>
  <si>
    <t>Tryska masážna malá - D100/8 (8 - 10 m3/h) s prisávaním vzduchu, kruhová</t>
  </si>
  <si>
    <t>Poznámka k položke:_x000D_
Sú tvorené z prelisovaného otvoru zo strany bazéna, navarené prechodky a teleso trysky s lokálnym prisávaním zo žliabku, ukončeného jednosmerným ventilom. Teleso trysky je zapustené tak, aby vnútorný okraj trysky bol v jednej rovine s okolitou stenou bazénovej vane. Nika pre trysku musí byť lisovaná zo strany bazéna, z bezpečnostného a estetického hľadiska sa nepripúšťa zvárané prevedenie. Plniace potrubie je vyvedené minimálne 0,5 m za hranu bazénu a ukončené lemovým krúžkom a prírubou alebo nátrubkom podľa PD.   Prevedenie konštrukcie podľa PD a STN EN 13451,resp. STN EN 1092-1 Požiadavka na prívod vody podľa PD.</t>
  </si>
  <si>
    <t>5.5</t>
  </si>
  <si>
    <t>Fontánka v žliabku</t>
  </si>
  <si>
    <t>Poznámka k položke:_x000D_
Vodná atrakcia do detských bazénov (prípadne zvlhčenie povrchu antikorového detského sklzu) ako vodný prvok bazénov, pozostávajúci z antikorovej trysky v žliabku s otvorom pre plastový kryt trysky. Tryska je z plastového materiálu (silon bielej farby) s kalibrovaným otvorom prevedeným v šikmom smere (striekanie pod uhlom do bazéna) Obvykle sa dávajú min. 3 trysky a viacej. Tryska fontány cez rozvodné potrubie vetvy napojená samostatným potrubím výtlaku  DN 40 (pre až tri trysky) vyvedené až 0,5 m mimo bazén, rúra ukončená lemovacím nátrubkom a prírubou DN 40/PN10, otvory podľa EN 1092-1 z antikorovej ocele. Max. výtlak vody do vodného prvku 1m3/hod 1 tryska.</t>
  </si>
  <si>
    <t>Podvodná rúrková lavica rovná - bez vzduch.masáže, dĺžka 5,4 m</t>
  </si>
  <si>
    <t>Poznámka k položke:_x000D_
Sedacia časť je tvorená brúsenými, 7 dmimi rúrkami TRKR 38x1,5mm, uloženými v rovine, medzera medzí rúrkami je 28 mm. Podperná časť má na oboch krajoch lavice zosílenú konštrukciu tvorenú uzavretým antikorovým obdĺžnikovým profilom, zo spodnej strany zosilneným podperou, vyrobenou s kruhovým bezpečnostným prvkom s priemerom 8 mm. Všetky hrany a prechody musia byť z bezpečnostných dôvodov dokonale zaoblené a vybrúsené. Celá konštrukcia lavice musí zodpovedať platným legislatívnym predpisom.  Tvar, rozmery, statika a umiestenie vyplýva z PD. Prevedení v súlade s STN EN 13451</t>
  </si>
  <si>
    <t>Rúrková lavica rovná, zakončená perforovaným plechom - 1,0 m, bez vzduchovej masáže (v časti sprchy)</t>
  </si>
  <si>
    <t>Skúšky tesnosti  nerezového bazéna vrátane prelivových žľabov</t>
  </si>
  <si>
    <t>05 - Technológia neplaveckého bazéna</t>
  </si>
  <si>
    <t>Pol34</t>
  </si>
  <si>
    <t>Filter 33 m³/h, d.920mm + 2"  6-cestný ventil  /ks/</t>
  </si>
  <si>
    <t>Poznámka k položke:_x000D_
Polyesterový povrchovo upravený filter , výška 1550mm + extratiché čerpadlo s predfiltrom  2,2 kW/400V. +  2"  6-cestný ventil + spojovacie armatúry a tvarovky /</t>
  </si>
  <si>
    <t>Pol35</t>
  </si>
  <si>
    <t>AFM - Aktivne filtračné médium  frakcia 0,4-1,0 mm      /balenie 21 kg/</t>
  </si>
  <si>
    <t>Pol36</t>
  </si>
  <si>
    <t>AFM - Aktivne filtračné médium  frakcia 1,0-2,0 mm      /balenie 21 kg/</t>
  </si>
  <si>
    <t>Poznámka k položke:_x000D_
Aktivované filtračné médiá AFM® sú priamou náhradou za piesok, čo zdvojnásobuje výkonnosť pieskových filtrov bez potreby ďalších investícií. AFM® je vyrobený zo špecifického typu skla, spracovaný na optimáluj veľkost a tvar zŕn. Je vystavený 3-stupňovému aktivačnému procesu, aby sa stal samo-sterilizujúcim a získal vynikajúci mechanický a elektrostatický filtračný výkon.</t>
  </si>
  <si>
    <t>Pol37</t>
  </si>
  <si>
    <t>Vyrovnávacias nádrž z PP V=6m³ / elektroventil na dopúšťanie vody + bezpečnostný prepad + sanie /</t>
  </si>
  <si>
    <t>Pol38</t>
  </si>
  <si>
    <t>Potrubné rozvody, armatúry, tvarovky, montážny          materiál pre technológie do 33m3/h</t>
  </si>
  <si>
    <t>Pol39</t>
  </si>
  <si>
    <t>Elektrický rozvádzač pre bazény s prepadovým žľabom, teplovodným ohrevom, digitálnym termostatom na nastavenie teploty v bazéne a podhladinovým osvetlením. Automatické udržiavanie hladiny vody v bazéne. Silová časť.</t>
  </si>
  <si>
    <t>Pol40</t>
  </si>
  <si>
    <t>Poolconsulting 400 V - riadiaca jednotka /ks/</t>
  </si>
  <si>
    <t>Poznámka k položke:_x000D_
Digitálna riadiaca jednotka pre bazény s teplovodným alebo solárnym ohrevom. Pre bazény s čerpadlami na 400 V. Cena vrátane teplotného čidla. Elektronická ochrana motora čerpadla filrácie.</t>
  </si>
  <si>
    <t>Pol41</t>
  </si>
  <si>
    <t>Balance Tank Control - automatické dopúšťanie vody do vyrovnávacej nádrže /ks/</t>
  </si>
  <si>
    <t>Poznámka k položke:_x000D_
Hladinová automatika pre bazény s prelivným žľabom. Určené pre 5 ks hladinových snímačov. Cena vrátane hladinových snímačov a držiaku elektród hladinovej automatiky</t>
  </si>
  <si>
    <t>Pol42</t>
  </si>
  <si>
    <t>Hladinový snímač pre Balance Tank Control. Cena za 1 ks</t>
  </si>
  <si>
    <t>Pol43</t>
  </si>
  <si>
    <t>Držiak elektród hladinovej automatiky.  /ks/</t>
  </si>
  <si>
    <t>Pol44</t>
  </si>
  <si>
    <t>BAYROL - ANALYT 3 Hotel. Pre hotelové bazény do 150 m3. /ks/</t>
  </si>
  <si>
    <t>Poznámka k položke:_x000D_
Meranie a zobrazenie hodnôt na displeji :  voľný chlór,  redox, pH  a  teplota + 2x dávkovacie čerpadlo. Ovládanie cez menu pomocou farebného dotykového displeja ! Ovládanie a nastavovanie cez prehľadné  menu v 15 jazykoch vrátane Slovenčiny. Možnosť pripojenia k internetu a externého ovládania a kontroly. Včetne 2 ks peristaltických dávkovacích čerpadiel.</t>
  </si>
  <si>
    <t>Pol45</t>
  </si>
  <si>
    <t>BAYROL - Flockmatic -  /ks/</t>
  </si>
  <si>
    <t>Poznámka k položke:_x000D_
nepretržité automatické dávkovanie koagulantu pre privátne a malé hotelové bazény. Čerpadlo s konštatným dávkovacím výkonom 10 ml/h. Použitie iba pre pieskové filtre a s koagulantom Quickflock automatic.</t>
  </si>
  <si>
    <t>Pol46</t>
  </si>
  <si>
    <t>Bezpečnostná záchytná vaňa - pre 22 - 35 L bandasky s bazénovou chémiou. /ks/</t>
  </si>
  <si>
    <t>Poznámka k položke:_x000D_
Zachytí celý objem 35 L v prípade jej poškodenia. S podstavcom pre naklonenie bandasky smerom k sacej trubici, aby mohol byť vyčerpaný celý objem bandasky.</t>
  </si>
  <si>
    <t>Pol47</t>
  </si>
  <si>
    <t>Pol48</t>
  </si>
  <si>
    <t>VGE Pro UV INOX lampa pre verejné bazény -390W Amalgam.     /ks/</t>
  </si>
  <si>
    <t>Poznámka k položke:_x000D_
UV reaktor pre vysokozaťažené verejné bazény. Odporúčaný prietok pri 49 m3/h. Priemer reaktora 219 mm, napojenie d. 3" Vybavené riadiacou jednotkou. 3x lampa lampa VGE LightTech T6 130W Amalgam - životnosť 16.000 hod.</t>
  </si>
  <si>
    <t>Pol49</t>
  </si>
  <si>
    <t>Nerezový teplovodný protiprúdový výmeník 122 /ks/</t>
  </si>
  <si>
    <t>Poznámka k položke:_x000D_
pre ohrev (146kW - 90/70 st.C, 83kW - 60/40st.C)</t>
  </si>
  <si>
    <t>Pol50</t>
  </si>
  <si>
    <t>Čerpadlo masážnych trysiek  1,5 kW/400V /ks/</t>
  </si>
  <si>
    <t>Poznámka k položke:_x000D_
4A, 55 m³/h - 5m.</t>
  </si>
  <si>
    <t>Pol51</t>
  </si>
  <si>
    <t>Čerpadlo vodného chrliča  3,0 kW/400V /ks/</t>
  </si>
  <si>
    <t>Poznámka k položke:_x000D_
6A, 80 m³/h - 5m.</t>
  </si>
  <si>
    <t>Pol52</t>
  </si>
  <si>
    <t>06 - Technológia detského bazéna</t>
  </si>
  <si>
    <t>Pol53</t>
  </si>
  <si>
    <t>Filter 10 m³/h, d.500mm   /ks/</t>
  </si>
  <si>
    <t>Poznámka k položke:_x000D_
Polyesterový povrchovo upravený filter ,  extratiché čerpadlo s predfiltrom  0,5 kW/400V. +  1,5"  6-cestný ventil + spojovacie armatúry a tvarovky /</t>
  </si>
  <si>
    <t>Pol54</t>
  </si>
  <si>
    <t>Vyrovnávacias nádrž z PP V=3m³ / elektroventil na dopúšťanie vody + bezpečnostný prepad + sanie /</t>
  </si>
  <si>
    <t>Pol55</t>
  </si>
  <si>
    <t>Potrubné rozvody, armatúry, tvarovky, montážny          materiál pre technológie do 15m3/h</t>
  </si>
  <si>
    <t>Pol56</t>
  </si>
  <si>
    <t>VGE Pro UV INOX lampa pre verejné bazény - 130W Amalgam. /ks/</t>
  </si>
  <si>
    <t>Poznámka k položke:_x000D_
UV reaktor pre vysokozaťažené verejné bazény. Odporúčaný prietok pri  22 m3/h. Priemer reaktora 114 mm, napojenie 2" závit. Životnosť lampy VGE LightTech T6 130W Amalgam - 16.000 hod.</t>
  </si>
  <si>
    <t>Pol57</t>
  </si>
  <si>
    <t>Nerezový teplovodný protiprúdový výmeník 65 /ks/</t>
  </si>
  <si>
    <t>Poznámka k položke:_x000D_
pre ohrev (76kW - 90/70 st.C, 43kW - 60/40 st.C)</t>
  </si>
  <si>
    <t>Pol58</t>
  </si>
  <si>
    <t>Čerpadlo vodného ježka  230v,3,2A, 0,75 kW  /ks/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</si>
</sst>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opLeftCell="A4" workbookViewId="0"/>
  </sheetViews>
  <sheetFormatPr defaultRowHeight="14.5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ht="10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7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8" t="s">
        <v>13</v>
      </c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19"/>
      <c r="AQ5" s="19"/>
      <c r="AR5" s="17"/>
      <c r="BE5" s="245" t="s">
        <v>14</v>
      </c>
      <c r="BS5" s="14" t="s">
        <v>6</v>
      </c>
    </row>
    <row r="6" spans="1:74" s="1" customFormat="1" ht="37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50" t="s">
        <v>16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19"/>
      <c r="AQ6" s="19"/>
      <c r="AR6" s="17"/>
      <c r="BE6" s="246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46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46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6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46"/>
      <c r="BS10" s="14" t="s">
        <v>6</v>
      </c>
    </row>
    <row r="11" spans="1:74" s="1" customFormat="1" ht="18.5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46"/>
      <c r="BS11" s="14" t="s">
        <v>6</v>
      </c>
    </row>
    <row r="12" spans="1:74" s="1" customFormat="1" ht="7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6"/>
      <c r="BS12" s="14" t="s">
        <v>6</v>
      </c>
    </row>
    <row r="13" spans="1:74" s="1" customFormat="1" ht="12" customHeight="1">
      <c r="B13" s="18"/>
      <c r="C13" s="19"/>
      <c r="D13" s="26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30</v>
      </c>
      <c r="AO13" s="19"/>
      <c r="AP13" s="19"/>
      <c r="AQ13" s="19"/>
      <c r="AR13" s="17"/>
      <c r="BE13" s="246"/>
      <c r="BS13" s="14" t="s">
        <v>6</v>
      </c>
    </row>
    <row r="14" spans="1:74" ht="12.5">
      <c r="B14" s="18"/>
      <c r="C14" s="19"/>
      <c r="D14" s="19"/>
      <c r="E14" s="251" t="s">
        <v>30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6" t="s">
        <v>27</v>
      </c>
      <c r="AL14" s="19"/>
      <c r="AM14" s="19"/>
      <c r="AN14" s="28" t="s">
        <v>30</v>
      </c>
      <c r="AO14" s="19"/>
      <c r="AP14" s="19"/>
      <c r="AQ14" s="19"/>
      <c r="AR14" s="17"/>
      <c r="BE14" s="246"/>
      <c r="BS14" s="14" t="s">
        <v>6</v>
      </c>
    </row>
    <row r="15" spans="1:74" s="1" customFormat="1" ht="7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6"/>
      <c r="BS15" s="14" t="s">
        <v>4</v>
      </c>
    </row>
    <row r="16" spans="1:74" s="1" customFormat="1" ht="12" customHeight="1">
      <c r="B16" s="18"/>
      <c r="C16" s="19"/>
      <c r="D16" s="26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46"/>
      <c r="BS16" s="14" t="s">
        <v>4</v>
      </c>
    </row>
    <row r="17" spans="1:71" s="1" customFormat="1" ht="18.5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46"/>
      <c r="BS17" s="14" t="s">
        <v>33</v>
      </c>
    </row>
    <row r="18" spans="1:71" s="1" customFormat="1" ht="7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6"/>
      <c r="BS18" s="14" t="s">
        <v>6</v>
      </c>
    </row>
    <row r="19" spans="1:71" s="1" customFormat="1" ht="12" customHeight="1">
      <c r="B19" s="18"/>
      <c r="C19" s="19"/>
      <c r="D19" s="26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46"/>
      <c r="BS19" s="14" t="s">
        <v>6</v>
      </c>
    </row>
    <row r="20" spans="1:71" s="1" customFormat="1" ht="18.5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46"/>
      <c r="BS20" s="14" t="s">
        <v>33</v>
      </c>
    </row>
    <row r="21" spans="1:71" s="1" customFormat="1" ht="7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6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6"/>
    </row>
    <row r="23" spans="1:71" s="1" customFormat="1" ht="16.5" customHeight="1">
      <c r="B23" s="18"/>
      <c r="C23" s="19"/>
      <c r="D23" s="19"/>
      <c r="E23" s="253" t="s">
        <v>1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19"/>
      <c r="AP23" s="19"/>
      <c r="AQ23" s="19"/>
      <c r="AR23" s="17"/>
      <c r="BE23" s="246"/>
    </row>
    <row r="24" spans="1:71" s="1" customFormat="1" ht="7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6"/>
    </row>
    <row r="25" spans="1:71" s="1" customFormat="1" ht="7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6"/>
    </row>
    <row r="26" spans="1:71" s="2" customFormat="1" ht="25.9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4">
        <f>ROUND(AG94,2)</f>
        <v>0</v>
      </c>
      <c r="AL26" s="255"/>
      <c r="AM26" s="255"/>
      <c r="AN26" s="255"/>
      <c r="AO26" s="255"/>
      <c r="AP26" s="33"/>
      <c r="AQ26" s="33"/>
      <c r="AR26" s="36"/>
      <c r="BE26" s="246"/>
    </row>
    <row r="27" spans="1:71" s="2" customFormat="1" ht="7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6"/>
    </row>
    <row r="28" spans="1:71" s="2" customFormat="1" ht="12.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6" t="s">
        <v>38</v>
      </c>
      <c r="M28" s="256"/>
      <c r="N28" s="256"/>
      <c r="O28" s="256"/>
      <c r="P28" s="256"/>
      <c r="Q28" s="33"/>
      <c r="R28" s="33"/>
      <c r="S28" s="33"/>
      <c r="T28" s="33"/>
      <c r="U28" s="33"/>
      <c r="V28" s="33"/>
      <c r="W28" s="256" t="s">
        <v>39</v>
      </c>
      <c r="X28" s="256"/>
      <c r="Y28" s="256"/>
      <c r="Z28" s="256"/>
      <c r="AA28" s="256"/>
      <c r="AB28" s="256"/>
      <c r="AC28" s="256"/>
      <c r="AD28" s="256"/>
      <c r="AE28" s="256"/>
      <c r="AF28" s="33"/>
      <c r="AG28" s="33"/>
      <c r="AH28" s="33"/>
      <c r="AI28" s="33"/>
      <c r="AJ28" s="33"/>
      <c r="AK28" s="256" t="s">
        <v>40</v>
      </c>
      <c r="AL28" s="256"/>
      <c r="AM28" s="256"/>
      <c r="AN28" s="256"/>
      <c r="AO28" s="256"/>
      <c r="AP28" s="33"/>
      <c r="AQ28" s="33"/>
      <c r="AR28" s="36"/>
      <c r="BE28" s="246"/>
    </row>
    <row r="29" spans="1:71" s="3" customFormat="1" ht="14.4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59">
        <v>0.2</v>
      </c>
      <c r="M29" s="258"/>
      <c r="N29" s="258"/>
      <c r="O29" s="258"/>
      <c r="P29" s="258"/>
      <c r="Q29" s="38"/>
      <c r="R29" s="38"/>
      <c r="S29" s="38"/>
      <c r="T29" s="38"/>
      <c r="U29" s="38"/>
      <c r="V29" s="38"/>
      <c r="W29" s="257">
        <f>ROUND(AZ94, 2)</f>
        <v>0</v>
      </c>
      <c r="X29" s="258"/>
      <c r="Y29" s="258"/>
      <c r="Z29" s="258"/>
      <c r="AA29" s="258"/>
      <c r="AB29" s="258"/>
      <c r="AC29" s="258"/>
      <c r="AD29" s="258"/>
      <c r="AE29" s="258"/>
      <c r="AF29" s="38"/>
      <c r="AG29" s="38"/>
      <c r="AH29" s="38"/>
      <c r="AI29" s="38"/>
      <c r="AJ29" s="38"/>
      <c r="AK29" s="257">
        <f>ROUND(AV94, 2)</f>
        <v>0</v>
      </c>
      <c r="AL29" s="258"/>
      <c r="AM29" s="258"/>
      <c r="AN29" s="258"/>
      <c r="AO29" s="258"/>
      <c r="AP29" s="38"/>
      <c r="AQ29" s="38"/>
      <c r="AR29" s="39"/>
      <c r="BE29" s="247"/>
    </row>
    <row r="30" spans="1:71" s="3" customFormat="1" ht="14.4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59">
        <v>0.2</v>
      </c>
      <c r="M30" s="258"/>
      <c r="N30" s="258"/>
      <c r="O30" s="258"/>
      <c r="P30" s="258"/>
      <c r="Q30" s="38"/>
      <c r="R30" s="38"/>
      <c r="S30" s="38"/>
      <c r="T30" s="38"/>
      <c r="U30" s="38"/>
      <c r="V30" s="38"/>
      <c r="W30" s="257">
        <f>ROUND(BA94, 2)</f>
        <v>0</v>
      </c>
      <c r="X30" s="258"/>
      <c r="Y30" s="258"/>
      <c r="Z30" s="258"/>
      <c r="AA30" s="258"/>
      <c r="AB30" s="258"/>
      <c r="AC30" s="258"/>
      <c r="AD30" s="258"/>
      <c r="AE30" s="258"/>
      <c r="AF30" s="38"/>
      <c r="AG30" s="38"/>
      <c r="AH30" s="38"/>
      <c r="AI30" s="38"/>
      <c r="AJ30" s="38"/>
      <c r="AK30" s="257">
        <f>ROUND(AW94, 2)</f>
        <v>0</v>
      </c>
      <c r="AL30" s="258"/>
      <c r="AM30" s="258"/>
      <c r="AN30" s="258"/>
      <c r="AO30" s="258"/>
      <c r="AP30" s="38"/>
      <c r="AQ30" s="38"/>
      <c r="AR30" s="39"/>
      <c r="BE30" s="247"/>
    </row>
    <row r="31" spans="1:71" s="3" customFormat="1" ht="14.4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59">
        <v>0.2</v>
      </c>
      <c r="M31" s="258"/>
      <c r="N31" s="258"/>
      <c r="O31" s="258"/>
      <c r="P31" s="258"/>
      <c r="Q31" s="38"/>
      <c r="R31" s="38"/>
      <c r="S31" s="38"/>
      <c r="T31" s="38"/>
      <c r="U31" s="38"/>
      <c r="V31" s="38"/>
      <c r="W31" s="257">
        <f>ROUND(BB94, 2)</f>
        <v>0</v>
      </c>
      <c r="X31" s="258"/>
      <c r="Y31" s="258"/>
      <c r="Z31" s="258"/>
      <c r="AA31" s="258"/>
      <c r="AB31" s="258"/>
      <c r="AC31" s="258"/>
      <c r="AD31" s="258"/>
      <c r="AE31" s="258"/>
      <c r="AF31" s="38"/>
      <c r="AG31" s="38"/>
      <c r="AH31" s="38"/>
      <c r="AI31" s="38"/>
      <c r="AJ31" s="38"/>
      <c r="AK31" s="257">
        <v>0</v>
      </c>
      <c r="AL31" s="258"/>
      <c r="AM31" s="258"/>
      <c r="AN31" s="258"/>
      <c r="AO31" s="258"/>
      <c r="AP31" s="38"/>
      <c r="AQ31" s="38"/>
      <c r="AR31" s="39"/>
      <c r="BE31" s="247"/>
    </row>
    <row r="32" spans="1:71" s="3" customFormat="1" ht="14.4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59">
        <v>0.2</v>
      </c>
      <c r="M32" s="258"/>
      <c r="N32" s="258"/>
      <c r="O32" s="258"/>
      <c r="P32" s="258"/>
      <c r="Q32" s="38"/>
      <c r="R32" s="38"/>
      <c r="S32" s="38"/>
      <c r="T32" s="38"/>
      <c r="U32" s="38"/>
      <c r="V32" s="38"/>
      <c r="W32" s="257">
        <f>ROUND(BC94, 2)</f>
        <v>0</v>
      </c>
      <c r="X32" s="258"/>
      <c r="Y32" s="258"/>
      <c r="Z32" s="258"/>
      <c r="AA32" s="258"/>
      <c r="AB32" s="258"/>
      <c r="AC32" s="258"/>
      <c r="AD32" s="258"/>
      <c r="AE32" s="258"/>
      <c r="AF32" s="38"/>
      <c r="AG32" s="38"/>
      <c r="AH32" s="38"/>
      <c r="AI32" s="38"/>
      <c r="AJ32" s="38"/>
      <c r="AK32" s="257">
        <v>0</v>
      </c>
      <c r="AL32" s="258"/>
      <c r="AM32" s="258"/>
      <c r="AN32" s="258"/>
      <c r="AO32" s="258"/>
      <c r="AP32" s="38"/>
      <c r="AQ32" s="38"/>
      <c r="AR32" s="39"/>
      <c r="BE32" s="247"/>
    </row>
    <row r="33" spans="1:57" s="3" customFormat="1" ht="14.4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59">
        <v>0</v>
      </c>
      <c r="M33" s="258"/>
      <c r="N33" s="258"/>
      <c r="O33" s="258"/>
      <c r="P33" s="258"/>
      <c r="Q33" s="38"/>
      <c r="R33" s="38"/>
      <c r="S33" s="38"/>
      <c r="T33" s="38"/>
      <c r="U33" s="38"/>
      <c r="V33" s="38"/>
      <c r="W33" s="257">
        <f>ROUND(BD94, 2)</f>
        <v>0</v>
      </c>
      <c r="X33" s="258"/>
      <c r="Y33" s="258"/>
      <c r="Z33" s="258"/>
      <c r="AA33" s="258"/>
      <c r="AB33" s="258"/>
      <c r="AC33" s="258"/>
      <c r="AD33" s="258"/>
      <c r="AE33" s="258"/>
      <c r="AF33" s="38"/>
      <c r="AG33" s="38"/>
      <c r="AH33" s="38"/>
      <c r="AI33" s="38"/>
      <c r="AJ33" s="38"/>
      <c r="AK33" s="257">
        <v>0</v>
      </c>
      <c r="AL33" s="258"/>
      <c r="AM33" s="258"/>
      <c r="AN33" s="258"/>
      <c r="AO33" s="258"/>
      <c r="AP33" s="38"/>
      <c r="AQ33" s="38"/>
      <c r="AR33" s="39"/>
      <c r="BE33" s="247"/>
    </row>
    <row r="34" spans="1:57" s="2" customFormat="1" ht="7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6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63" t="s">
        <v>49</v>
      </c>
      <c r="Y35" s="261"/>
      <c r="Z35" s="261"/>
      <c r="AA35" s="261"/>
      <c r="AB35" s="261"/>
      <c r="AC35" s="42"/>
      <c r="AD35" s="42"/>
      <c r="AE35" s="42"/>
      <c r="AF35" s="42"/>
      <c r="AG35" s="42"/>
      <c r="AH35" s="42"/>
      <c r="AI35" s="42"/>
      <c r="AJ35" s="42"/>
      <c r="AK35" s="260">
        <f>SUM(AK26:AK33)</f>
        <v>0</v>
      </c>
      <c r="AL35" s="261"/>
      <c r="AM35" s="261"/>
      <c r="AN35" s="261"/>
      <c r="AO35" s="262"/>
      <c r="AP35" s="40"/>
      <c r="AQ35" s="40"/>
      <c r="AR35" s="36"/>
      <c r="BE35" s="31"/>
    </row>
    <row r="36" spans="1:57" s="2" customFormat="1" ht="7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5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 ht="10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0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5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 ht="10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7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7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5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12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2021/17_VO1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7" customHeight="1">
      <c r="B85" s="58"/>
      <c r="C85" s="59" t="s">
        <v>15</v>
      </c>
      <c r="D85" s="60"/>
      <c r="E85" s="60"/>
      <c r="F85" s="60"/>
      <c r="G85" s="60"/>
      <c r="H85" s="60"/>
      <c r="I85" s="60"/>
      <c r="J85" s="60"/>
      <c r="K85" s="60"/>
      <c r="L85" s="220" t="str">
        <f>K6</f>
        <v>Nerezové bazény a bazénové technológie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60"/>
      <c r="AQ85" s="60"/>
      <c r="AR85" s="61"/>
    </row>
    <row r="86" spans="1:91" s="2" customFormat="1" ht="7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Žiar nad Hronom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22" t="str">
        <f>IF(AN8= "","",AN8)</f>
        <v>26. 3. 2021</v>
      </c>
      <c r="AN87" s="222"/>
      <c r="AO87" s="33"/>
      <c r="AP87" s="33"/>
      <c r="AQ87" s="33"/>
      <c r="AR87" s="36"/>
      <c r="BE87" s="31"/>
    </row>
    <row r="88" spans="1:91" s="2" customFormat="1" ht="7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Technické služby Žiar nad Hronom s.r.o.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31</v>
      </c>
      <c r="AJ89" s="33"/>
      <c r="AK89" s="33"/>
      <c r="AL89" s="33"/>
      <c r="AM89" s="229" t="str">
        <f>IF(E17="","",E17)</f>
        <v>Magic Design Henč s.r.o.</v>
      </c>
      <c r="AN89" s="230"/>
      <c r="AO89" s="230"/>
      <c r="AP89" s="230"/>
      <c r="AQ89" s="33"/>
      <c r="AR89" s="36"/>
      <c r="AS89" s="223" t="s">
        <v>57</v>
      </c>
      <c r="AT89" s="224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15" customHeight="1">
      <c r="A90" s="31"/>
      <c r="B90" s="32"/>
      <c r="C90" s="26" t="s">
        <v>29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34</v>
      </c>
      <c r="AJ90" s="33"/>
      <c r="AK90" s="33"/>
      <c r="AL90" s="33"/>
      <c r="AM90" s="229" t="str">
        <f>IF(E20="","",E20)</f>
        <v>Pilnik Vladimír</v>
      </c>
      <c r="AN90" s="230"/>
      <c r="AO90" s="230"/>
      <c r="AP90" s="230"/>
      <c r="AQ90" s="33"/>
      <c r="AR90" s="36"/>
      <c r="AS90" s="225"/>
      <c r="AT90" s="226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7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27"/>
      <c r="AT91" s="228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31" t="s">
        <v>58</v>
      </c>
      <c r="D92" s="232"/>
      <c r="E92" s="232"/>
      <c r="F92" s="232"/>
      <c r="G92" s="232"/>
      <c r="H92" s="70"/>
      <c r="I92" s="234" t="s">
        <v>59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3" t="s">
        <v>60</v>
      </c>
      <c r="AH92" s="232"/>
      <c r="AI92" s="232"/>
      <c r="AJ92" s="232"/>
      <c r="AK92" s="232"/>
      <c r="AL92" s="232"/>
      <c r="AM92" s="232"/>
      <c r="AN92" s="234" t="s">
        <v>61</v>
      </c>
      <c r="AO92" s="232"/>
      <c r="AP92" s="235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7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3">
        <f>ROUND(AG95+AG98,2)</f>
        <v>0</v>
      </c>
      <c r="AH94" s="243"/>
      <c r="AI94" s="243"/>
      <c r="AJ94" s="243"/>
      <c r="AK94" s="243"/>
      <c r="AL94" s="243"/>
      <c r="AM94" s="243"/>
      <c r="AN94" s="244">
        <f t="shared" ref="AN94:AN101" si="0">SUM(AG94,AT94)</f>
        <v>0</v>
      </c>
      <c r="AO94" s="244"/>
      <c r="AP94" s="244"/>
      <c r="AQ94" s="82" t="s">
        <v>1</v>
      </c>
      <c r="AR94" s="83"/>
      <c r="AS94" s="84">
        <f>ROUND(AS95+AS98,2)</f>
        <v>0</v>
      </c>
      <c r="AT94" s="85">
        <f t="shared" ref="AT94:AT101" si="1">ROUND(SUM(AV94:AW94),2)</f>
        <v>0</v>
      </c>
      <c r="AU94" s="86">
        <f>ROUND(AU95+AU98,5)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ROUND(AZ95+AZ98,2)</f>
        <v>0</v>
      </c>
      <c r="BA94" s="85">
        <f>ROUND(BA95+BA98,2)</f>
        <v>0</v>
      </c>
      <c r="BB94" s="85">
        <f>ROUND(BB95+BB98,2)</f>
        <v>0</v>
      </c>
      <c r="BC94" s="85">
        <f>ROUND(BC95+BC98,2)</f>
        <v>0</v>
      </c>
      <c r="BD94" s="87">
        <f>ROUND(BD95+BD98,2)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37.5" customHeight="1">
      <c r="B95" s="90"/>
      <c r="C95" s="91"/>
      <c r="D95" s="239" t="s">
        <v>81</v>
      </c>
      <c r="E95" s="239"/>
      <c r="F95" s="239"/>
      <c r="G95" s="239"/>
      <c r="H95" s="239"/>
      <c r="I95" s="92"/>
      <c r="J95" s="239" t="s">
        <v>82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6">
        <f>ROUND(SUM(AG96:AG97),2)</f>
        <v>0</v>
      </c>
      <c r="AH95" s="237"/>
      <c r="AI95" s="237"/>
      <c r="AJ95" s="237"/>
      <c r="AK95" s="237"/>
      <c r="AL95" s="237"/>
      <c r="AM95" s="237"/>
      <c r="AN95" s="238">
        <f t="shared" si="0"/>
        <v>0</v>
      </c>
      <c r="AO95" s="237"/>
      <c r="AP95" s="237"/>
      <c r="AQ95" s="93" t="s">
        <v>83</v>
      </c>
      <c r="AR95" s="94"/>
      <c r="AS95" s="95">
        <f>ROUND(SUM(AS96:AS97),2)</f>
        <v>0</v>
      </c>
      <c r="AT95" s="96">
        <f t="shared" si="1"/>
        <v>0</v>
      </c>
      <c r="AU95" s="97">
        <f>ROUND(SUM(AU96:AU97),5)</f>
        <v>0</v>
      </c>
      <c r="AV95" s="96">
        <f>ROUND(AZ95*L29,2)</f>
        <v>0</v>
      </c>
      <c r="AW95" s="96">
        <f>ROUND(BA95*L30,2)</f>
        <v>0</v>
      </c>
      <c r="AX95" s="96">
        <f>ROUND(BB95*L29,2)</f>
        <v>0</v>
      </c>
      <c r="AY95" s="96">
        <f>ROUND(BC95*L30,2)</f>
        <v>0</v>
      </c>
      <c r="AZ95" s="96">
        <f>ROUND(SUM(AZ96:AZ97),2)</f>
        <v>0</v>
      </c>
      <c r="BA95" s="96">
        <f>ROUND(SUM(BA96:BA97),2)</f>
        <v>0</v>
      </c>
      <c r="BB95" s="96">
        <f>ROUND(SUM(BB96:BB97),2)</f>
        <v>0</v>
      </c>
      <c r="BC95" s="96">
        <f>ROUND(SUM(BC96:BC97),2)</f>
        <v>0</v>
      </c>
      <c r="BD95" s="98">
        <f>ROUND(SUM(BD96:BD97),2)</f>
        <v>0</v>
      </c>
      <c r="BS95" s="99" t="s">
        <v>76</v>
      </c>
      <c r="BT95" s="99" t="s">
        <v>84</v>
      </c>
      <c r="BU95" s="99" t="s">
        <v>78</v>
      </c>
      <c r="BV95" s="99" t="s">
        <v>79</v>
      </c>
      <c r="BW95" s="99" t="s">
        <v>85</v>
      </c>
      <c r="BX95" s="99" t="s">
        <v>5</v>
      </c>
      <c r="CL95" s="99" t="s">
        <v>1</v>
      </c>
      <c r="CM95" s="99" t="s">
        <v>77</v>
      </c>
    </row>
    <row r="96" spans="1:91" s="4" customFormat="1" ht="16.5" customHeight="1">
      <c r="A96" s="100" t="s">
        <v>86</v>
      </c>
      <c r="B96" s="55"/>
      <c r="C96" s="101"/>
      <c r="D96" s="101"/>
      <c r="E96" s="242" t="s">
        <v>87</v>
      </c>
      <c r="F96" s="242"/>
      <c r="G96" s="242"/>
      <c r="H96" s="242"/>
      <c r="I96" s="242"/>
      <c r="J96" s="101"/>
      <c r="K96" s="242" t="s">
        <v>88</v>
      </c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0">
        <f>'01 - 25m nerezový plaveck...'!J32</f>
        <v>0</v>
      </c>
      <c r="AH96" s="241"/>
      <c r="AI96" s="241"/>
      <c r="AJ96" s="241"/>
      <c r="AK96" s="241"/>
      <c r="AL96" s="241"/>
      <c r="AM96" s="241"/>
      <c r="AN96" s="240">
        <f t="shared" si="0"/>
        <v>0</v>
      </c>
      <c r="AO96" s="241"/>
      <c r="AP96" s="241"/>
      <c r="AQ96" s="102" t="s">
        <v>89</v>
      </c>
      <c r="AR96" s="57"/>
      <c r="AS96" s="103">
        <v>0</v>
      </c>
      <c r="AT96" s="104">
        <f t="shared" si="1"/>
        <v>0</v>
      </c>
      <c r="AU96" s="105">
        <f>'01 - 25m nerezový plaveck...'!P129</f>
        <v>0</v>
      </c>
      <c r="AV96" s="104">
        <f>'01 - 25m nerezový plaveck...'!J35</f>
        <v>0</v>
      </c>
      <c r="AW96" s="104">
        <f>'01 - 25m nerezový plaveck...'!J36</f>
        <v>0</v>
      </c>
      <c r="AX96" s="104">
        <f>'01 - 25m nerezový plaveck...'!J37</f>
        <v>0</v>
      </c>
      <c r="AY96" s="104">
        <f>'01 - 25m nerezový plaveck...'!J38</f>
        <v>0</v>
      </c>
      <c r="AZ96" s="104">
        <f>'01 - 25m nerezový plaveck...'!F35</f>
        <v>0</v>
      </c>
      <c r="BA96" s="104">
        <f>'01 - 25m nerezový plaveck...'!F36</f>
        <v>0</v>
      </c>
      <c r="BB96" s="104">
        <f>'01 - 25m nerezový plaveck...'!F37</f>
        <v>0</v>
      </c>
      <c r="BC96" s="104">
        <f>'01 - 25m nerezový plaveck...'!F38</f>
        <v>0</v>
      </c>
      <c r="BD96" s="106">
        <f>'01 - 25m nerezový plaveck...'!F39</f>
        <v>0</v>
      </c>
      <c r="BT96" s="107" t="s">
        <v>90</v>
      </c>
      <c r="BV96" s="107" t="s">
        <v>79</v>
      </c>
      <c r="BW96" s="107" t="s">
        <v>91</v>
      </c>
      <c r="BX96" s="107" t="s">
        <v>85</v>
      </c>
      <c r="CL96" s="107" t="s">
        <v>1</v>
      </c>
    </row>
    <row r="97" spans="1:91" s="4" customFormat="1" ht="16.5" customHeight="1">
      <c r="A97" s="100" t="s">
        <v>86</v>
      </c>
      <c r="B97" s="55"/>
      <c r="C97" s="101"/>
      <c r="D97" s="101"/>
      <c r="E97" s="242" t="s">
        <v>92</v>
      </c>
      <c r="F97" s="242"/>
      <c r="G97" s="242"/>
      <c r="H97" s="242"/>
      <c r="I97" s="242"/>
      <c r="J97" s="101"/>
      <c r="K97" s="242" t="s">
        <v>93</v>
      </c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0">
        <f>'02 - Technológia 25m plav...'!J32</f>
        <v>0</v>
      </c>
      <c r="AH97" s="241"/>
      <c r="AI97" s="241"/>
      <c r="AJ97" s="241"/>
      <c r="AK97" s="241"/>
      <c r="AL97" s="241"/>
      <c r="AM97" s="241"/>
      <c r="AN97" s="240">
        <f t="shared" si="0"/>
        <v>0</v>
      </c>
      <c r="AO97" s="241"/>
      <c r="AP97" s="241"/>
      <c r="AQ97" s="102" t="s">
        <v>89</v>
      </c>
      <c r="AR97" s="57"/>
      <c r="AS97" s="103">
        <v>0</v>
      </c>
      <c r="AT97" s="104">
        <f t="shared" si="1"/>
        <v>0</v>
      </c>
      <c r="AU97" s="105">
        <f>'02 - Technológia 25m plav...'!P123</f>
        <v>0</v>
      </c>
      <c r="AV97" s="104">
        <f>'02 - Technológia 25m plav...'!J35</f>
        <v>0</v>
      </c>
      <c r="AW97" s="104">
        <f>'02 - Technológia 25m plav...'!J36</f>
        <v>0</v>
      </c>
      <c r="AX97" s="104">
        <f>'02 - Technológia 25m plav...'!J37</f>
        <v>0</v>
      </c>
      <c r="AY97" s="104">
        <f>'02 - Technológia 25m plav...'!J38</f>
        <v>0</v>
      </c>
      <c r="AZ97" s="104">
        <f>'02 - Technológia 25m plav...'!F35</f>
        <v>0</v>
      </c>
      <c r="BA97" s="104">
        <f>'02 - Technológia 25m plav...'!F36</f>
        <v>0</v>
      </c>
      <c r="BB97" s="104">
        <f>'02 - Technológia 25m plav...'!F37</f>
        <v>0</v>
      </c>
      <c r="BC97" s="104">
        <f>'02 - Technológia 25m plav...'!F38</f>
        <v>0</v>
      </c>
      <c r="BD97" s="106">
        <f>'02 - Technológia 25m plav...'!F39</f>
        <v>0</v>
      </c>
      <c r="BT97" s="107" t="s">
        <v>90</v>
      </c>
      <c r="BV97" s="107" t="s">
        <v>79</v>
      </c>
      <c r="BW97" s="107" t="s">
        <v>94</v>
      </c>
      <c r="BX97" s="107" t="s">
        <v>85</v>
      </c>
      <c r="CL97" s="107" t="s">
        <v>1</v>
      </c>
    </row>
    <row r="98" spans="1:91" s="7" customFormat="1" ht="24.75" customHeight="1">
      <c r="B98" s="90"/>
      <c r="C98" s="91"/>
      <c r="D98" s="239" t="s">
        <v>95</v>
      </c>
      <c r="E98" s="239"/>
      <c r="F98" s="239"/>
      <c r="G98" s="239"/>
      <c r="H98" s="239"/>
      <c r="I98" s="92"/>
      <c r="J98" s="239" t="s">
        <v>96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6">
        <f>ROUND(SUM(AG99:AG101),2)</f>
        <v>0</v>
      </c>
      <c r="AH98" s="237"/>
      <c r="AI98" s="237"/>
      <c r="AJ98" s="237"/>
      <c r="AK98" s="237"/>
      <c r="AL98" s="237"/>
      <c r="AM98" s="237"/>
      <c r="AN98" s="238">
        <f t="shared" si="0"/>
        <v>0</v>
      </c>
      <c r="AO98" s="237"/>
      <c r="AP98" s="237"/>
      <c r="AQ98" s="93" t="s">
        <v>83</v>
      </c>
      <c r="AR98" s="94"/>
      <c r="AS98" s="95">
        <f>ROUND(SUM(AS99:AS101),2)</f>
        <v>0</v>
      </c>
      <c r="AT98" s="96">
        <f t="shared" si="1"/>
        <v>0</v>
      </c>
      <c r="AU98" s="97">
        <f>ROUND(SUM(AU99:AU101),5)</f>
        <v>0</v>
      </c>
      <c r="AV98" s="96">
        <f>ROUND(AZ98*L29,2)</f>
        <v>0</v>
      </c>
      <c r="AW98" s="96">
        <f>ROUND(BA98*L30,2)</f>
        <v>0</v>
      </c>
      <c r="AX98" s="96">
        <f>ROUND(BB98*L29,2)</f>
        <v>0</v>
      </c>
      <c r="AY98" s="96">
        <f>ROUND(BC98*L30,2)</f>
        <v>0</v>
      </c>
      <c r="AZ98" s="96">
        <f>ROUND(SUM(AZ99:AZ101),2)</f>
        <v>0</v>
      </c>
      <c r="BA98" s="96">
        <f>ROUND(SUM(BA99:BA101),2)</f>
        <v>0</v>
      </c>
      <c r="BB98" s="96">
        <f>ROUND(SUM(BB99:BB101),2)</f>
        <v>0</v>
      </c>
      <c r="BC98" s="96">
        <f>ROUND(SUM(BC99:BC101),2)</f>
        <v>0</v>
      </c>
      <c r="BD98" s="98">
        <f>ROUND(SUM(BD99:BD101),2)</f>
        <v>0</v>
      </c>
      <c r="BS98" s="99" t="s">
        <v>76</v>
      </c>
      <c r="BT98" s="99" t="s">
        <v>84</v>
      </c>
      <c r="BU98" s="99" t="s">
        <v>78</v>
      </c>
      <c r="BV98" s="99" t="s">
        <v>79</v>
      </c>
      <c r="BW98" s="99" t="s">
        <v>97</v>
      </c>
      <c r="BX98" s="99" t="s">
        <v>5</v>
      </c>
      <c r="CL98" s="99" t="s">
        <v>1</v>
      </c>
      <c r="CM98" s="99" t="s">
        <v>77</v>
      </c>
    </row>
    <row r="99" spans="1:91" s="4" customFormat="1" ht="16.5" customHeight="1">
      <c r="A99" s="100" t="s">
        <v>86</v>
      </c>
      <c r="B99" s="55"/>
      <c r="C99" s="101"/>
      <c r="D99" s="101"/>
      <c r="E99" s="242" t="s">
        <v>98</v>
      </c>
      <c r="F99" s="242"/>
      <c r="G99" s="242"/>
      <c r="H99" s="242"/>
      <c r="I99" s="242"/>
      <c r="J99" s="101"/>
      <c r="K99" s="242" t="s">
        <v>99</v>
      </c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0">
        <f>'04 - Nerezový neplavecký ...'!J32</f>
        <v>0</v>
      </c>
      <c r="AH99" s="241"/>
      <c r="AI99" s="241"/>
      <c r="AJ99" s="241"/>
      <c r="AK99" s="241"/>
      <c r="AL99" s="241"/>
      <c r="AM99" s="241"/>
      <c r="AN99" s="240">
        <f t="shared" si="0"/>
        <v>0</v>
      </c>
      <c r="AO99" s="241"/>
      <c r="AP99" s="241"/>
      <c r="AQ99" s="102" t="s">
        <v>89</v>
      </c>
      <c r="AR99" s="57"/>
      <c r="AS99" s="103">
        <v>0</v>
      </c>
      <c r="AT99" s="104">
        <f t="shared" si="1"/>
        <v>0</v>
      </c>
      <c r="AU99" s="105">
        <f>'04 - Nerezový neplavecký ...'!P129</f>
        <v>0</v>
      </c>
      <c r="AV99" s="104">
        <f>'04 - Nerezový neplavecký ...'!J35</f>
        <v>0</v>
      </c>
      <c r="AW99" s="104">
        <f>'04 - Nerezový neplavecký ...'!J36</f>
        <v>0</v>
      </c>
      <c r="AX99" s="104">
        <f>'04 - Nerezový neplavecký ...'!J37</f>
        <v>0</v>
      </c>
      <c r="AY99" s="104">
        <f>'04 - Nerezový neplavecký ...'!J38</f>
        <v>0</v>
      </c>
      <c r="AZ99" s="104">
        <f>'04 - Nerezový neplavecký ...'!F35</f>
        <v>0</v>
      </c>
      <c r="BA99" s="104">
        <f>'04 - Nerezový neplavecký ...'!F36</f>
        <v>0</v>
      </c>
      <c r="BB99" s="104">
        <f>'04 - Nerezový neplavecký ...'!F37</f>
        <v>0</v>
      </c>
      <c r="BC99" s="104">
        <f>'04 - Nerezový neplavecký ...'!F38</f>
        <v>0</v>
      </c>
      <c r="BD99" s="106">
        <f>'04 - Nerezový neplavecký ...'!F39</f>
        <v>0</v>
      </c>
      <c r="BT99" s="107" t="s">
        <v>90</v>
      </c>
      <c r="BV99" s="107" t="s">
        <v>79</v>
      </c>
      <c r="BW99" s="107" t="s">
        <v>100</v>
      </c>
      <c r="BX99" s="107" t="s">
        <v>97</v>
      </c>
      <c r="CL99" s="107" t="s">
        <v>1</v>
      </c>
    </row>
    <row r="100" spans="1:91" s="4" customFormat="1" ht="16.5" customHeight="1">
      <c r="A100" s="100" t="s">
        <v>86</v>
      </c>
      <c r="B100" s="55"/>
      <c r="C100" s="101"/>
      <c r="D100" s="101"/>
      <c r="E100" s="242" t="s">
        <v>101</v>
      </c>
      <c r="F100" s="242"/>
      <c r="G100" s="242"/>
      <c r="H100" s="242"/>
      <c r="I100" s="242"/>
      <c r="J100" s="101"/>
      <c r="K100" s="242" t="s">
        <v>102</v>
      </c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0">
        <f>'05 - Technológia neplavec...'!J32</f>
        <v>0</v>
      </c>
      <c r="AH100" s="241"/>
      <c r="AI100" s="241"/>
      <c r="AJ100" s="241"/>
      <c r="AK100" s="241"/>
      <c r="AL100" s="241"/>
      <c r="AM100" s="241"/>
      <c r="AN100" s="240">
        <f t="shared" si="0"/>
        <v>0</v>
      </c>
      <c r="AO100" s="241"/>
      <c r="AP100" s="241"/>
      <c r="AQ100" s="102" t="s">
        <v>89</v>
      </c>
      <c r="AR100" s="57"/>
      <c r="AS100" s="103">
        <v>0</v>
      </c>
      <c r="AT100" s="104">
        <f t="shared" si="1"/>
        <v>0</v>
      </c>
      <c r="AU100" s="105">
        <f>'05 - Technológia neplavec...'!P123</f>
        <v>0</v>
      </c>
      <c r="AV100" s="104">
        <f>'05 - Technológia neplavec...'!J35</f>
        <v>0</v>
      </c>
      <c r="AW100" s="104">
        <f>'05 - Technológia neplavec...'!J36</f>
        <v>0</v>
      </c>
      <c r="AX100" s="104">
        <f>'05 - Technológia neplavec...'!J37</f>
        <v>0</v>
      </c>
      <c r="AY100" s="104">
        <f>'05 - Technológia neplavec...'!J38</f>
        <v>0</v>
      </c>
      <c r="AZ100" s="104">
        <f>'05 - Technológia neplavec...'!F35</f>
        <v>0</v>
      </c>
      <c r="BA100" s="104">
        <f>'05 - Technológia neplavec...'!F36</f>
        <v>0</v>
      </c>
      <c r="BB100" s="104">
        <f>'05 - Technológia neplavec...'!F37</f>
        <v>0</v>
      </c>
      <c r="BC100" s="104">
        <f>'05 - Technológia neplavec...'!F38</f>
        <v>0</v>
      </c>
      <c r="BD100" s="106">
        <f>'05 - Technológia neplavec...'!F39</f>
        <v>0</v>
      </c>
      <c r="BT100" s="107" t="s">
        <v>90</v>
      </c>
      <c r="BV100" s="107" t="s">
        <v>79</v>
      </c>
      <c r="BW100" s="107" t="s">
        <v>103</v>
      </c>
      <c r="BX100" s="107" t="s">
        <v>97</v>
      </c>
      <c r="CL100" s="107" t="s">
        <v>1</v>
      </c>
    </row>
    <row r="101" spans="1:91" s="4" customFormat="1" ht="16.5" customHeight="1">
      <c r="A101" s="100" t="s">
        <v>86</v>
      </c>
      <c r="B101" s="55"/>
      <c r="C101" s="101"/>
      <c r="D101" s="101"/>
      <c r="E101" s="242" t="s">
        <v>104</v>
      </c>
      <c r="F101" s="242"/>
      <c r="G101" s="242"/>
      <c r="H101" s="242"/>
      <c r="I101" s="242"/>
      <c r="J101" s="101"/>
      <c r="K101" s="242" t="s">
        <v>105</v>
      </c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0">
        <f>'06 - Technológia detského...'!J32</f>
        <v>0</v>
      </c>
      <c r="AH101" s="241"/>
      <c r="AI101" s="241"/>
      <c r="AJ101" s="241"/>
      <c r="AK101" s="241"/>
      <c r="AL101" s="241"/>
      <c r="AM101" s="241"/>
      <c r="AN101" s="240">
        <f t="shared" si="0"/>
        <v>0</v>
      </c>
      <c r="AO101" s="241"/>
      <c r="AP101" s="241"/>
      <c r="AQ101" s="102" t="s">
        <v>89</v>
      </c>
      <c r="AR101" s="57"/>
      <c r="AS101" s="108">
        <v>0</v>
      </c>
      <c r="AT101" s="109">
        <f t="shared" si="1"/>
        <v>0</v>
      </c>
      <c r="AU101" s="110">
        <f>'06 - Technológia detského...'!P123</f>
        <v>0</v>
      </c>
      <c r="AV101" s="109">
        <f>'06 - Technológia detského...'!J35</f>
        <v>0</v>
      </c>
      <c r="AW101" s="109">
        <f>'06 - Technológia detského...'!J36</f>
        <v>0</v>
      </c>
      <c r="AX101" s="109">
        <f>'06 - Technológia detského...'!J37</f>
        <v>0</v>
      </c>
      <c r="AY101" s="109">
        <f>'06 - Technológia detského...'!J38</f>
        <v>0</v>
      </c>
      <c r="AZ101" s="109">
        <f>'06 - Technológia detského...'!F35</f>
        <v>0</v>
      </c>
      <c r="BA101" s="109">
        <f>'06 - Technológia detského...'!F36</f>
        <v>0</v>
      </c>
      <c r="BB101" s="109">
        <f>'06 - Technológia detského...'!F37</f>
        <v>0</v>
      </c>
      <c r="BC101" s="109">
        <f>'06 - Technológia detského...'!F38</f>
        <v>0</v>
      </c>
      <c r="BD101" s="111">
        <f>'06 - Technológia detského...'!F39</f>
        <v>0</v>
      </c>
      <c r="BT101" s="107" t="s">
        <v>90</v>
      </c>
      <c r="BV101" s="107" t="s">
        <v>79</v>
      </c>
      <c r="BW101" s="107" t="s">
        <v>106</v>
      </c>
      <c r="BX101" s="107" t="s">
        <v>97</v>
      </c>
      <c r="CL101" s="107" t="s">
        <v>1</v>
      </c>
    </row>
    <row r="102" spans="1:91" s="2" customFormat="1" ht="30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6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91" s="2" customFormat="1" ht="7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36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</sheetData>
  <sheetProtection algorithmName="SHA-512" hashValue="kS6TNzDCd1VCJRXCDQQq4p8IP+qFp0MP8rTSXevvIMjhsamnCA8+7ym/fzy4G3vv0r/JqlmkdXikY/mBh3Ae5g==" saltValue="E/Yj43JONiQFIixPLwx5RJKLL5eNym6X32gnZjDifQ+dZGTRTa5lnHLeBH9mECOqkQMES+gcCUKsMlbLElLotg==" spinCount="100000" sheet="1" objects="1" scenarios="1" formatColumns="0" formatRows="0"/>
  <mergeCells count="66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01 - 25m nerezový plaveck...'!C2" display="/"/>
    <hyperlink ref="A97" location="'02 - Technológia 25m plav...'!C2" display="/"/>
    <hyperlink ref="A99" location="'04 - Nerezový neplavecký ...'!C2" display="/"/>
    <hyperlink ref="A100" location="'05 - Technológia neplavec...'!C2" display="/"/>
    <hyperlink ref="A101" location="'06 - Technológia detskéh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91</v>
      </c>
    </row>
    <row r="3" spans="1:46" s="1" customFormat="1" ht="7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7"/>
      <c r="AT3" s="14" t="s">
        <v>77</v>
      </c>
    </row>
    <row r="4" spans="1:46" s="1" customFormat="1" ht="25" customHeight="1">
      <c r="B4" s="17"/>
      <c r="D4" s="114" t="s">
        <v>107</v>
      </c>
      <c r="L4" s="17"/>
      <c r="M4" s="115" t="s">
        <v>9</v>
      </c>
      <c r="AT4" s="14" t="s">
        <v>4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116" t="s">
        <v>15</v>
      </c>
      <c r="L6" s="17"/>
    </row>
    <row r="7" spans="1:46" s="1" customFormat="1" ht="16.5" customHeight="1">
      <c r="B7" s="17"/>
      <c r="E7" s="265" t="str">
        <f>'Rekapitulácia stavby'!K6</f>
        <v>Nerezové bazény a bazénové technológie</v>
      </c>
      <c r="F7" s="266"/>
      <c r="G7" s="266"/>
      <c r="H7" s="266"/>
      <c r="L7" s="17"/>
    </row>
    <row r="8" spans="1:46" s="1" customFormat="1" ht="12" customHeight="1">
      <c r="B8" s="17"/>
      <c r="D8" s="116" t="s">
        <v>108</v>
      </c>
      <c r="L8" s="17"/>
    </row>
    <row r="9" spans="1:46" s="2" customFormat="1" ht="23.25" customHeight="1">
      <c r="A9" s="31"/>
      <c r="B9" s="36"/>
      <c r="C9" s="31"/>
      <c r="D9" s="31"/>
      <c r="E9" s="265" t="s">
        <v>109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16" t="s">
        <v>110</v>
      </c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68" t="s">
        <v>111</v>
      </c>
      <c r="F11" s="267"/>
      <c r="G11" s="267"/>
      <c r="H11" s="267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16" t="s">
        <v>17</v>
      </c>
      <c r="E13" s="31"/>
      <c r="F13" s="107" t="s">
        <v>1</v>
      </c>
      <c r="G13" s="31"/>
      <c r="H13" s="31"/>
      <c r="I13" s="116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6" t="s">
        <v>19</v>
      </c>
      <c r="E14" s="31"/>
      <c r="F14" s="107" t="s">
        <v>20</v>
      </c>
      <c r="G14" s="31"/>
      <c r="H14" s="31"/>
      <c r="I14" s="116" t="s">
        <v>21</v>
      </c>
      <c r="J14" s="117" t="str">
        <f>'Rekapitulácia stavby'!AN8</f>
        <v>26. 3. 2021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75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16" t="s">
        <v>23</v>
      </c>
      <c r="E16" s="31"/>
      <c r="F16" s="31"/>
      <c r="G16" s="31"/>
      <c r="H16" s="31"/>
      <c r="I16" s="116" t="s">
        <v>24</v>
      </c>
      <c r="J16" s="107" t="s">
        <v>25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07" t="s">
        <v>26</v>
      </c>
      <c r="F17" s="31"/>
      <c r="G17" s="31"/>
      <c r="H17" s="31"/>
      <c r="I17" s="116" t="s">
        <v>27</v>
      </c>
      <c r="J17" s="107" t="s">
        <v>28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7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16" t="s">
        <v>29</v>
      </c>
      <c r="E19" s="31"/>
      <c r="F19" s="31"/>
      <c r="G19" s="31"/>
      <c r="H19" s="31"/>
      <c r="I19" s="116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69" t="str">
        <f>'Rekapitulácia stavby'!E14</f>
        <v>Vyplň údaj</v>
      </c>
      <c r="F20" s="270"/>
      <c r="G20" s="270"/>
      <c r="H20" s="270"/>
      <c r="I20" s="116" t="s">
        <v>27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7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16" t="s">
        <v>31</v>
      </c>
      <c r="E22" s="31"/>
      <c r="F22" s="31"/>
      <c r="G22" s="31"/>
      <c r="H22" s="31"/>
      <c r="I22" s="116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07" t="s">
        <v>32</v>
      </c>
      <c r="F23" s="31"/>
      <c r="G23" s="31"/>
      <c r="H23" s="31"/>
      <c r="I23" s="116" t="s">
        <v>27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7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16" t="s">
        <v>34</v>
      </c>
      <c r="E25" s="31"/>
      <c r="F25" s="31"/>
      <c r="G25" s="31"/>
      <c r="H25" s="31"/>
      <c r="I25" s="116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07" t="s">
        <v>35</v>
      </c>
      <c r="F26" s="31"/>
      <c r="G26" s="31"/>
      <c r="H26" s="31"/>
      <c r="I26" s="116" t="s">
        <v>27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7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16" t="s">
        <v>36</v>
      </c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18"/>
      <c r="B29" s="119"/>
      <c r="C29" s="118"/>
      <c r="D29" s="118"/>
      <c r="E29" s="271" t="s">
        <v>1</v>
      </c>
      <c r="F29" s="271"/>
      <c r="G29" s="271"/>
      <c r="H29" s="271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6"/>
      <c r="C31" s="31"/>
      <c r="D31" s="121"/>
      <c r="E31" s="121"/>
      <c r="F31" s="121"/>
      <c r="G31" s="121"/>
      <c r="H31" s="121"/>
      <c r="I31" s="121"/>
      <c r="J31" s="121"/>
      <c r="K31" s="12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4" customHeight="1">
      <c r="A32" s="31"/>
      <c r="B32" s="36"/>
      <c r="C32" s="31"/>
      <c r="D32" s="122" t="s">
        <v>37</v>
      </c>
      <c r="E32" s="31"/>
      <c r="F32" s="31"/>
      <c r="G32" s="31"/>
      <c r="H32" s="31"/>
      <c r="I32" s="31"/>
      <c r="J32" s="123">
        <f>ROUND(J129,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7" customHeight="1">
      <c r="A33" s="31"/>
      <c r="B33" s="36"/>
      <c r="C33" s="31"/>
      <c r="D33" s="121"/>
      <c r="E33" s="121"/>
      <c r="F33" s="121"/>
      <c r="G33" s="121"/>
      <c r="H33" s="121"/>
      <c r="I33" s="121"/>
      <c r="J33" s="121"/>
      <c r="K33" s="12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24" t="s">
        <v>39</v>
      </c>
      <c r="G34" s="31"/>
      <c r="H34" s="31"/>
      <c r="I34" s="124" t="s">
        <v>38</v>
      </c>
      <c r="J34" s="124" t="s">
        <v>40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25" t="s">
        <v>41</v>
      </c>
      <c r="E35" s="116" t="s">
        <v>42</v>
      </c>
      <c r="F35" s="126">
        <f>ROUND((ROUND((SUM(BE129:BE211)),  2) + SUM(BE213:BE217)), 2)</f>
        <v>0</v>
      </c>
      <c r="G35" s="31"/>
      <c r="H35" s="31"/>
      <c r="I35" s="127">
        <v>0.2</v>
      </c>
      <c r="J35" s="126">
        <f>ROUND((ROUND(((SUM(BE129:BE211))*I35),  2) + (SUM(BE213:BE217)*I35)),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16" t="s">
        <v>43</v>
      </c>
      <c r="F36" s="126">
        <f>ROUND((ROUND((SUM(BF129:BF211)),  2) + SUM(BF213:BF217)), 2)</f>
        <v>0</v>
      </c>
      <c r="G36" s="31"/>
      <c r="H36" s="31"/>
      <c r="I36" s="127">
        <v>0.2</v>
      </c>
      <c r="J36" s="126">
        <f>ROUND((ROUND(((SUM(BF129:BF211))*I36),  2) + (SUM(BF213:BF217)*I36)),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16" t="s">
        <v>44</v>
      </c>
      <c r="F37" s="126">
        <f>ROUND((ROUND((SUM(BG129:BG211)),  2) + SUM(BG213:BG217)), 2)</f>
        <v>0</v>
      </c>
      <c r="G37" s="31"/>
      <c r="H37" s="31"/>
      <c r="I37" s="127">
        <v>0.2</v>
      </c>
      <c r="J37" s="12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16" t="s">
        <v>45</v>
      </c>
      <c r="F38" s="126">
        <f>ROUND((ROUND((SUM(BH129:BH211)),  2) + SUM(BH213:BH217)), 2)</f>
        <v>0</v>
      </c>
      <c r="G38" s="31"/>
      <c r="H38" s="31"/>
      <c r="I38" s="127">
        <v>0.2</v>
      </c>
      <c r="J38" s="126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16" t="s">
        <v>46</v>
      </c>
      <c r="F39" s="126">
        <f>ROUND((ROUND((SUM(BI129:BI211)),  2) + SUM(BI213:BI217)), 2)</f>
        <v>0</v>
      </c>
      <c r="G39" s="31"/>
      <c r="H39" s="31"/>
      <c r="I39" s="127">
        <v>0</v>
      </c>
      <c r="J39" s="126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7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4" customHeight="1">
      <c r="A41" s="31"/>
      <c r="B41" s="36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35" t="s">
        <v>50</v>
      </c>
      <c r="E50" s="136"/>
      <c r="F50" s="136"/>
      <c r="G50" s="135" t="s">
        <v>51</v>
      </c>
      <c r="H50" s="136"/>
      <c r="I50" s="136"/>
      <c r="J50" s="136"/>
      <c r="K50" s="136"/>
      <c r="L50" s="48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1"/>
      <c r="B61" s="36"/>
      <c r="C61" s="31"/>
      <c r="D61" s="137" t="s">
        <v>52</v>
      </c>
      <c r="E61" s="138"/>
      <c r="F61" s="139" t="s">
        <v>53</v>
      </c>
      <c r="G61" s="137" t="s">
        <v>52</v>
      </c>
      <c r="H61" s="138"/>
      <c r="I61" s="138"/>
      <c r="J61" s="140" t="s">
        <v>53</v>
      </c>
      <c r="K61" s="13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1"/>
      <c r="B65" s="36"/>
      <c r="C65" s="31"/>
      <c r="D65" s="135" t="s">
        <v>54</v>
      </c>
      <c r="E65" s="141"/>
      <c r="F65" s="141"/>
      <c r="G65" s="135" t="s">
        <v>55</v>
      </c>
      <c r="H65" s="141"/>
      <c r="I65" s="141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1"/>
      <c r="B76" s="36"/>
      <c r="C76" s="31"/>
      <c r="D76" s="137" t="s">
        <v>52</v>
      </c>
      <c r="E76" s="138"/>
      <c r="F76" s="139" t="s">
        <v>53</v>
      </c>
      <c r="G76" s="137" t="s">
        <v>52</v>
      </c>
      <c r="H76" s="138"/>
      <c r="I76" s="138"/>
      <c r="J76" s="140" t="s">
        <v>53</v>
      </c>
      <c r="K76" s="13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7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5" customHeight="1">
      <c r="A82" s="31"/>
      <c r="B82" s="32"/>
      <c r="C82" s="20" t="s">
        <v>112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72" t="str">
        <f>E7</f>
        <v>Nerezové bazény a bazénové technológie</v>
      </c>
      <c r="F85" s="273"/>
      <c r="G85" s="273"/>
      <c r="H85" s="27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23.25" customHeight="1">
      <c r="A87" s="31"/>
      <c r="B87" s="32"/>
      <c r="C87" s="33"/>
      <c r="D87" s="33"/>
      <c r="E87" s="272" t="s">
        <v>109</v>
      </c>
      <c r="F87" s="274"/>
      <c r="G87" s="274"/>
      <c r="H87" s="27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110</v>
      </c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20" t="str">
        <f>E11</f>
        <v>01 - 25m nerezový plavecký bazén</v>
      </c>
      <c r="F89" s="274"/>
      <c r="G89" s="274"/>
      <c r="H89" s="274"/>
      <c r="I89" s="33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7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Žiar nad Hronom</v>
      </c>
      <c r="G91" s="33"/>
      <c r="H91" s="33"/>
      <c r="I91" s="26" t="s">
        <v>21</v>
      </c>
      <c r="J91" s="63" t="str">
        <f>IF(J14="","",J14)</f>
        <v>26. 3. 2021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7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65" customHeight="1">
      <c r="A93" s="31"/>
      <c r="B93" s="32"/>
      <c r="C93" s="26" t="s">
        <v>23</v>
      </c>
      <c r="D93" s="33"/>
      <c r="E93" s="33"/>
      <c r="F93" s="24" t="str">
        <f>E17</f>
        <v>Technické služby Žiar nad Hronom s.r.o.</v>
      </c>
      <c r="G93" s="33"/>
      <c r="H93" s="33"/>
      <c r="I93" s="26" t="s">
        <v>31</v>
      </c>
      <c r="J93" s="29" t="str">
        <f>E23</f>
        <v>Magic Design Henč s.r.o.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34</v>
      </c>
      <c r="J94" s="29" t="str">
        <f>E26</f>
        <v>Pilnik Vladimír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2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46" t="s">
        <v>113</v>
      </c>
      <c r="D96" s="147"/>
      <c r="E96" s="147"/>
      <c r="F96" s="147"/>
      <c r="G96" s="147"/>
      <c r="H96" s="147"/>
      <c r="I96" s="147"/>
      <c r="J96" s="148" t="s">
        <v>114</v>
      </c>
      <c r="K96" s="147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2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75" customHeight="1">
      <c r="A98" s="31"/>
      <c r="B98" s="32"/>
      <c r="C98" s="149" t="s">
        <v>115</v>
      </c>
      <c r="D98" s="33"/>
      <c r="E98" s="33"/>
      <c r="F98" s="33"/>
      <c r="G98" s="33"/>
      <c r="H98" s="33"/>
      <c r="I98" s="33"/>
      <c r="J98" s="81">
        <f>J129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116</v>
      </c>
    </row>
    <row r="99" spans="1:47" s="9" customFormat="1" ht="25" customHeight="1">
      <c r="B99" s="150"/>
      <c r="C99" s="151"/>
      <c r="D99" s="152" t="s">
        <v>117</v>
      </c>
      <c r="E99" s="153"/>
      <c r="F99" s="153"/>
      <c r="G99" s="153"/>
      <c r="H99" s="153"/>
      <c r="I99" s="153"/>
      <c r="J99" s="154">
        <f>J130</f>
        <v>0</v>
      </c>
      <c r="K99" s="151"/>
      <c r="L99" s="155"/>
    </row>
    <row r="100" spans="1:47" s="10" customFormat="1" ht="19.899999999999999" customHeight="1">
      <c r="B100" s="156"/>
      <c r="C100" s="101"/>
      <c r="D100" s="157" t="s">
        <v>118</v>
      </c>
      <c r="E100" s="158"/>
      <c r="F100" s="158"/>
      <c r="G100" s="158"/>
      <c r="H100" s="158"/>
      <c r="I100" s="158"/>
      <c r="J100" s="159">
        <f>J131</f>
        <v>0</v>
      </c>
      <c r="K100" s="101"/>
      <c r="L100" s="160"/>
    </row>
    <row r="101" spans="1:47" s="10" customFormat="1" ht="14.9" customHeight="1">
      <c r="B101" s="156"/>
      <c r="C101" s="101"/>
      <c r="D101" s="157" t="s">
        <v>119</v>
      </c>
      <c r="E101" s="158"/>
      <c r="F101" s="158"/>
      <c r="G101" s="158"/>
      <c r="H101" s="158"/>
      <c r="I101" s="158"/>
      <c r="J101" s="159">
        <f>J132</f>
        <v>0</v>
      </c>
      <c r="K101" s="101"/>
      <c r="L101" s="160"/>
    </row>
    <row r="102" spans="1:47" s="10" customFormat="1" ht="14.9" customHeight="1">
      <c r="B102" s="156"/>
      <c r="C102" s="101"/>
      <c r="D102" s="157" t="s">
        <v>120</v>
      </c>
      <c r="E102" s="158"/>
      <c r="F102" s="158"/>
      <c r="G102" s="158"/>
      <c r="H102" s="158"/>
      <c r="I102" s="158"/>
      <c r="J102" s="159">
        <f>J139</f>
        <v>0</v>
      </c>
      <c r="K102" s="101"/>
      <c r="L102" s="160"/>
    </row>
    <row r="103" spans="1:47" s="10" customFormat="1" ht="14.9" customHeight="1">
      <c r="B103" s="156"/>
      <c r="C103" s="101"/>
      <c r="D103" s="157" t="s">
        <v>121</v>
      </c>
      <c r="E103" s="158"/>
      <c r="F103" s="158"/>
      <c r="G103" s="158"/>
      <c r="H103" s="158"/>
      <c r="I103" s="158"/>
      <c r="J103" s="159">
        <f>J152</f>
        <v>0</v>
      </c>
      <c r="K103" s="101"/>
      <c r="L103" s="160"/>
    </row>
    <row r="104" spans="1:47" s="10" customFormat="1" ht="14.9" customHeight="1">
      <c r="B104" s="156"/>
      <c r="C104" s="101"/>
      <c r="D104" s="157" t="s">
        <v>122</v>
      </c>
      <c r="E104" s="158"/>
      <c r="F104" s="158"/>
      <c r="G104" s="158"/>
      <c r="H104" s="158"/>
      <c r="I104" s="158"/>
      <c r="J104" s="159">
        <f>J172</f>
        <v>0</v>
      </c>
      <c r="K104" s="101"/>
      <c r="L104" s="160"/>
    </row>
    <row r="105" spans="1:47" s="10" customFormat="1" ht="14.9" customHeight="1">
      <c r="B105" s="156"/>
      <c r="C105" s="101"/>
      <c r="D105" s="157" t="s">
        <v>123</v>
      </c>
      <c r="E105" s="158"/>
      <c r="F105" s="158"/>
      <c r="G105" s="158"/>
      <c r="H105" s="158"/>
      <c r="I105" s="158"/>
      <c r="J105" s="159">
        <f>J187</f>
        <v>0</v>
      </c>
      <c r="K105" s="101"/>
      <c r="L105" s="160"/>
    </row>
    <row r="106" spans="1:47" s="10" customFormat="1" ht="14.9" customHeight="1">
      <c r="B106" s="156"/>
      <c r="C106" s="101"/>
      <c r="D106" s="157" t="s">
        <v>124</v>
      </c>
      <c r="E106" s="158"/>
      <c r="F106" s="158"/>
      <c r="G106" s="158"/>
      <c r="H106" s="158"/>
      <c r="I106" s="158"/>
      <c r="J106" s="159">
        <f>J202</f>
        <v>0</v>
      </c>
      <c r="K106" s="101"/>
      <c r="L106" s="160"/>
    </row>
    <row r="107" spans="1:47" s="9" customFormat="1" ht="21.75" customHeight="1">
      <c r="B107" s="150"/>
      <c r="C107" s="151"/>
      <c r="D107" s="161" t="s">
        <v>125</v>
      </c>
      <c r="E107" s="151"/>
      <c r="F107" s="151"/>
      <c r="G107" s="151"/>
      <c r="H107" s="151"/>
      <c r="I107" s="151"/>
      <c r="J107" s="162">
        <f>J212</f>
        <v>0</v>
      </c>
      <c r="K107" s="151"/>
      <c r="L107" s="155"/>
    </row>
    <row r="108" spans="1:47" s="2" customFormat="1" ht="21.7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7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7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5" customHeight="1">
      <c r="A114" s="31"/>
      <c r="B114" s="32"/>
      <c r="C114" s="20" t="s">
        <v>126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7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15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>
      <c r="A117" s="31"/>
      <c r="B117" s="32"/>
      <c r="C117" s="33"/>
      <c r="D117" s="33"/>
      <c r="E117" s="272" t="str">
        <f>E7</f>
        <v>Nerezové bazény a bazénové technológie</v>
      </c>
      <c r="F117" s="273"/>
      <c r="G117" s="273"/>
      <c r="H117" s="27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18"/>
      <c r="C118" s="26" t="s">
        <v>108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2" customFormat="1" ht="23.25" customHeight="1">
      <c r="A119" s="31"/>
      <c r="B119" s="32"/>
      <c r="C119" s="33"/>
      <c r="D119" s="33"/>
      <c r="E119" s="272" t="s">
        <v>109</v>
      </c>
      <c r="F119" s="274"/>
      <c r="G119" s="274"/>
      <c r="H119" s="27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110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20" t="str">
        <f>E11</f>
        <v>01 - 25m nerezový plavecký bazén</v>
      </c>
      <c r="F121" s="274"/>
      <c r="G121" s="274"/>
      <c r="H121" s="274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7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3"/>
      <c r="E123" s="33"/>
      <c r="F123" s="24" t="str">
        <f>F14</f>
        <v>Žiar nad Hronom</v>
      </c>
      <c r="G123" s="33"/>
      <c r="H123" s="33"/>
      <c r="I123" s="26" t="s">
        <v>21</v>
      </c>
      <c r="J123" s="63" t="str">
        <f>IF(J14="","",J14)</f>
        <v>26. 3. 2021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7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5.65" customHeight="1">
      <c r="A125" s="31"/>
      <c r="B125" s="32"/>
      <c r="C125" s="26" t="s">
        <v>23</v>
      </c>
      <c r="D125" s="33"/>
      <c r="E125" s="33"/>
      <c r="F125" s="24" t="str">
        <f>E17</f>
        <v>Technické služby Žiar nad Hronom s.r.o.</v>
      </c>
      <c r="G125" s="33"/>
      <c r="H125" s="33"/>
      <c r="I125" s="26" t="s">
        <v>31</v>
      </c>
      <c r="J125" s="29" t="str">
        <f>E23</f>
        <v>Magic Design Henč s.r.o.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29</v>
      </c>
      <c r="D126" s="33"/>
      <c r="E126" s="33"/>
      <c r="F126" s="24" t="str">
        <f>IF(E20="","",E20)</f>
        <v>Vyplň údaj</v>
      </c>
      <c r="G126" s="33"/>
      <c r="H126" s="33"/>
      <c r="I126" s="26" t="s">
        <v>34</v>
      </c>
      <c r="J126" s="29" t="str">
        <f>E26</f>
        <v>Pilnik Vladimír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2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63"/>
      <c r="B128" s="164"/>
      <c r="C128" s="165" t="s">
        <v>127</v>
      </c>
      <c r="D128" s="166" t="s">
        <v>62</v>
      </c>
      <c r="E128" s="166" t="s">
        <v>58</v>
      </c>
      <c r="F128" s="166" t="s">
        <v>59</v>
      </c>
      <c r="G128" s="166" t="s">
        <v>128</v>
      </c>
      <c r="H128" s="166" t="s">
        <v>129</v>
      </c>
      <c r="I128" s="166" t="s">
        <v>130</v>
      </c>
      <c r="J128" s="167" t="s">
        <v>114</v>
      </c>
      <c r="K128" s="168" t="s">
        <v>131</v>
      </c>
      <c r="L128" s="169"/>
      <c r="M128" s="72" t="s">
        <v>1</v>
      </c>
      <c r="N128" s="73" t="s">
        <v>41</v>
      </c>
      <c r="O128" s="73" t="s">
        <v>132</v>
      </c>
      <c r="P128" s="73" t="s">
        <v>133</v>
      </c>
      <c r="Q128" s="73" t="s">
        <v>134</v>
      </c>
      <c r="R128" s="73" t="s">
        <v>135</v>
      </c>
      <c r="S128" s="73" t="s">
        <v>136</v>
      </c>
      <c r="T128" s="74" t="s">
        <v>137</v>
      </c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</row>
    <row r="129" spans="1:65" s="2" customFormat="1" ht="22.75" customHeight="1">
      <c r="A129" s="31"/>
      <c r="B129" s="32"/>
      <c r="C129" s="79" t="s">
        <v>115</v>
      </c>
      <c r="D129" s="33"/>
      <c r="E129" s="33"/>
      <c r="F129" s="33"/>
      <c r="G129" s="33"/>
      <c r="H129" s="33"/>
      <c r="I129" s="33"/>
      <c r="J129" s="170">
        <f>BK129</f>
        <v>0</v>
      </c>
      <c r="K129" s="33"/>
      <c r="L129" s="36"/>
      <c r="M129" s="75"/>
      <c r="N129" s="171"/>
      <c r="O129" s="76"/>
      <c r="P129" s="172">
        <f>P130+P212</f>
        <v>0</v>
      </c>
      <c r="Q129" s="76"/>
      <c r="R129" s="172">
        <f>R130+R212</f>
        <v>0</v>
      </c>
      <c r="S129" s="76"/>
      <c r="T129" s="173">
        <f>T130+T212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76</v>
      </c>
      <c r="AU129" s="14" t="s">
        <v>116</v>
      </c>
      <c r="BK129" s="174">
        <f>BK130+BK212</f>
        <v>0</v>
      </c>
    </row>
    <row r="130" spans="1:65" s="12" customFormat="1" ht="25.9" customHeight="1">
      <c r="B130" s="175"/>
      <c r="C130" s="176"/>
      <c r="D130" s="177" t="s">
        <v>76</v>
      </c>
      <c r="E130" s="178" t="s">
        <v>138</v>
      </c>
      <c r="F130" s="178" t="s">
        <v>139</v>
      </c>
      <c r="G130" s="176"/>
      <c r="H130" s="176"/>
      <c r="I130" s="179"/>
      <c r="J130" s="162">
        <f>BK130</f>
        <v>0</v>
      </c>
      <c r="K130" s="176"/>
      <c r="L130" s="180"/>
      <c r="M130" s="181"/>
      <c r="N130" s="182"/>
      <c r="O130" s="182"/>
      <c r="P130" s="183">
        <f>P131</f>
        <v>0</v>
      </c>
      <c r="Q130" s="182"/>
      <c r="R130" s="183">
        <f>R131</f>
        <v>0</v>
      </c>
      <c r="S130" s="182"/>
      <c r="T130" s="184">
        <f>T131</f>
        <v>0</v>
      </c>
      <c r="AR130" s="185" t="s">
        <v>140</v>
      </c>
      <c r="AT130" s="186" t="s">
        <v>76</v>
      </c>
      <c r="AU130" s="186" t="s">
        <v>77</v>
      </c>
      <c r="AY130" s="185" t="s">
        <v>141</v>
      </c>
      <c r="BK130" s="187">
        <f>BK131</f>
        <v>0</v>
      </c>
    </row>
    <row r="131" spans="1:65" s="12" customFormat="1" ht="22.75" customHeight="1">
      <c r="B131" s="175"/>
      <c r="C131" s="176"/>
      <c r="D131" s="177" t="s">
        <v>76</v>
      </c>
      <c r="E131" s="188" t="s">
        <v>142</v>
      </c>
      <c r="F131" s="188" t="s">
        <v>143</v>
      </c>
      <c r="G131" s="176"/>
      <c r="H131" s="176"/>
      <c r="I131" s="179"/>
      <c r="J131" s="189">
        <f>BK131</f>
        <v>0</v>
      </c>
      <c r="K131" s="176"/>
      <c r="L131" s="180"/>
      <c r="M131" s="181"/>
      <c r="N131" s="182"/>
      <c r="O131" s="182"/>
      <c r="P131" s="183">
        <f>P132+P139+P152+P172+P187+P202</f>
        <v>0</v>
      </c>
      <c r="Q131" s="182"/>
      <c r="R131" s="183">
        <f>R132+R139+R152+R172+R187+R202</f>
        <v>0</v>
      </c>
      <c r="S131" s="182"/>
      <c r="T131" s="184">
        <f>T132+T139+T152+T172+T187+T202</f>
        <v>0</v>
      </c>
      <c r="AR131" s="185" t="s">
        <v>140</v>
      </c>
      <c r="AT131" s="186" t="s">
        <v>76</v>
      </c>
      <c r="AU131" s="186" t="s">
        <v>84</v>
      </c>
      <c r="AY131" s="185" t="s">
        <v>141</v>
      </c>
      <c r="BK131" s="187">
        <f>BK132+BK139+BK152+BK172+BK187+BK202</f>
        <v>0</v>
      </c>
    </row>
    <row r="132" spans="1:65" s="12" customFormat="1" ht="20.9" customHeight="1">
      <c r="B132" s="175"/>
      <c r="C132" s="176"/>
      <c r="D132" s="177" t="s">
        <v>76</v>
      </c>
      <c r="E132" s="188" t="s">
        <v>144</v>
      </c>
      <c r="F132" s="188" t="s">
        <v>145</v>
      </c>
      <c r="G132" s="176"/>
      <c r="H132" s="176"/>
      <c r="I132" s="179"/>
      <c r="J132" s="189">
        <f>BK132</f>
        <v>0</v>
      </c>
      <c r="K132" s="176"/>
      <c r="L132" s="180"/>
      <c r="M132" s="181"/>
      <c r="N132" s="182"/>
      <c r="O132" s="182"/>
      <c r="P132" s="183">
        <f>SUM(P133:P138)</f>
        <v>0</v>
      </c>
      <c r="Q132" s="182"/>
      <c r="R132" s="183">
        <f>SUM(R133:R138)</f>
        <v>0</v>
      </c>
      <c r="S132" s="182"/>
      <c r="T132" s="184">
        <f>SUM(T133:T138)</f>
        <v>0</v>
      </c>
      <c r="AR132" s="185" t="s">
        <v>84</v>
      </c>
      <c r="AT132" s="186" t="s">
        <v>76</v>
      </c>
      <c r="AU132" s="186" t="s">
        <v>90</v>
      </c>
      <c r="AY132" s="185" t="s">
        <v>141</v>
      </c>
      <c r="BK132" s="187">
        <f>SUM(BK133:BK138)</f>
        <v>0</v>
      </c>
    </row>
    <row r="133" spans="1:65" s="2" customFormat="1" ht="24.15" customHeight="1">
      <c r="A133" s="31"/>
      <c r="B133" s="32"/>
      <c r="C133" s="190" t="s">
        <v>84</v>
      </c>
      <c r="D133" s="190" t="s">
        <v>146</v>
      </c>
      <c r="E133" s="191" t="s">
        <v>147</v>
      </c>
      <c r="F133" s="192" t="s">
        <v>148</v>
      </c>
      <c r="G133" s="193" t="s">
        <v>149</v>
      </c>
      <c r="H133" s="194">
        <v>1</v>
      </c>
      <c r="I133" s="195"/>
      <c r="J133" s="196">
        <f>ROUND(I133*H133,2)</f>
        <v>0</v>
      </c>
      <c r="K133" s="197"/>
      <c r="L133" s="36"/>
      <c r="M133" s="198" t="s">
        <v>1</v>
      </c>
      <c r="N133" s="199" t="s">
        <v>43</v>
      </c>
      <c r="O133" s="68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150</v>
      </c>
      <c r="AT133" s="202" t="s">
        <v>146</v>
      </c>
      <c r="AU133" s="202" t="s">
        <v>140</v>
      </c>
      <c r="AY133" s="14" t="s">
        <v>141</v>
      </c>
      <c r="BE133" s="203">
        <f>IF(N133="základná",J133,0)</f>
        <v>0</v>
      </c>
      <c r="BF133" s="203">
        <f>IF(N133="znížená",J133,0)</f>
        <v>0</v>
      </c>
      <c r="BG133" s="203">
        <f>IF(N133="zákl. prenesená",J133,0)</f>
        <v>0</v>
      </c>
      <c r="BH133" s="203">
        <f>IF(N133="zníž. prenesená",J133,0)</f>
        <v>0</v>
      </c>
      <c r="BI133" s="203">
        <f>IF(N133="nulová",J133,0)</f>
        <v>0</v>
      </c>
      <c r="BJ133" s="14" t="s">
        <v>90</v>
      </c>
      <c r="BK133" s="203">
        <f>ROUND(I133*H133,2)</f>
        <v>0</v>
      </c>
      <c r="BL133" s="14" t="s">
        <v>150</v>
      </c>
      <c r="BM133" s="202" t="s">
        <v>151</v>
      </c>
    </row>
    <row r="134" spans="1:65" s="2" customFormat="1" ht="162">
      <c r="A134" s="31"/>
      <c r="B134" s="32"/>
      <c r="C134" s="33"/>
      <c r="D134" s="204" t="s">
        <v>152</v>
      </c>
      <c r="E134" s="33"/>
      <c r="F134" s="205" t="s">
        <v>153</v>
      </c>
      <c r="G134" s="33"/>
      <c r="H134" s="33"/>
      <c r="I134" s="206"/>
      <c r="J134" s="33"/>
      <c r="K134" s="33"/>
      <c r="L134" s="36"/>
      <c r="M134" s="207"/>
      <c r="N134" s="208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152</v>
      </c>
      <c r="AU134" s="14" t="s">
        <v>140</v>
      </c>
    </row>
    <row r="135" spans="1:65" s="2" customFormat="1" ht="14.4" customHeight="1">
      <c r="A135" s="31"/>
      <c r="B135" s="32"/>
      <c r="C135" s="190" t="s">
        <v>90</v>
      </c>
      <c r="D135" s="190" t="s">
        <v>146</v>
      </c>
      <c r="E135" s="191" t="s">
        <v>154</v>
      </c>
      <c r="F135" s="192" t="s">
        <v>155</v>
      </c>
      <c r="G135" s="193" t="s">
        <v>156</v>
      </c>
      <c r="H135" s="194">
        <v>316.5</v>
      </c>
      <c r="I135" s="195"/>
      <c r="J135" s="196">
        <f>ROUND(I135*H135,2)</f>
        <v>0</v>
      </c>
      <c r="K135" s="197"/>
      <c r="L135" s="36"/>
      <c r="M135" s="198" t="s">
        <v>1</v>
      </c>
      <c r="N135" s="199" t="s">
        <v>43</v>
      </c>
      <c r="O135" s="68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150</v>
      </c>
      <c r="AT135" s="202" t="s">
        <v>146</v>
      </c>
      <c r="AU135" s="202" t="s">
        <v>140</v>
      </c>
      <c r="AY135" s="14" t="s">
        <v>141</v>
      </c>
      <c r="BE135" s="203">
        <f>IF(N135="základná",J135,0)</f>
        <v>0</v>
      </c>
      <c r="BF135" s="203">
        <f>IF(N135="znížená",J135,0)</f>
        <v>0</v>
      </c>
      <c r="BG135" s="203">
        <f>IF(N135="zákl. prenesená",J135,0)</f>
        <v>0</v>
      </c>
      <c r="BH135" s="203">
        <f>IF(N135="zníž. prenesená",J135,0)</f>
        <v>0</v>
      </c>
      <c r="BI135" s="203">
        <f>IF(N135="nulová",J135,0)</f>
        <v>0</v>
      </c>
      <c r="BJ135" s="14" t="s">
        <v>90</v>
      </c>
      <c r="BK135" s="203">
        <f>ROUND(I135*H135,2)</f>
        <v>0</v>
      </c>
      <c r="BL135" s="14" t="s">
        <v>150</v>
      </c>
      <c r="BM135" s="202" t="s">
        <v>90</v>
      </c>
    </row>
    <row r="136" spans="1:65" s="2" customFormat="1" ht="81">
      <c r="A136" s="31"/>
      <c r="B136" s="32"/>
      <c r="C136" s="33"/>
      <c r="D136" s="204" t="s">
        <v>152</v>
      </c>
      <c r="E136" s="33"/>
      <c r="F136" s="205" t="s">
        <v>157</v>
      </c>
      <c r="G136" s="33"/>
      <c r="H136" s="33"/>
      <c r="I136" s="206"/>
      <c r="J136" s="33"/>
      <c r="K136" s="33"/>
      <c r="L136" s="36"/>
      <c r="M136" s="207"/>
      <c r="N136" s="208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152</v>
      </c>
      <c r="AU136" s="14" t="s">
        <v>140</v>
      </c>
    </row>
    <row r="137" spans="1:65" s="2" customFormat="1" ht="14.4" customHeight="1">
      <c r="A137" s="31"/>
      <c r="B137" s="32"/>
      <c r="C137" s="190" t="s">
        <v>140</v>
      </c>
      <c r="D137" s="190" t="s">
        <v>146</v>
      </c>
      <c r="E137" s="191" t="s">
        <v>158</v>
      </c>
      <c r="F137" s="192" t="s">
        <v>159</v>
      </c>
      <c r="G137" s="193" t="s">
        <v>160</v>
      </c>
      <c r="H137" s="194">
        <v>80</v>
      </c>
      <c r="I137" s="195"/>
      <c r="J137" s="196">
        <f>ROUND(I137*H137,2)</f>
        <v>0</v>
      </c>
      <c r="K137" s="197"/>
      <c r="L137" s="36"/>
      <c r="M137" s="198" t="s">
        <v>1</v>
      </c>
      <c r="N137" s="199" t="s">
        <v>43</v>
      </c>
      <c r="O137" s="68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150</v>
      </c>
      <c r="AT137" s="202" t="s">
        <v>146</v>
      </c>
      <c r="AU137" s="202" t="s">
        <v>140</v>
      </c>
      <c r="AY137" s="14" t="s">
        <v>141</v>
      </c>
      <c r="BE137" s="203">
        <f>IF(N137="základná",J137,0)</f>
        <v>0</v>
      </c>
      <c r="BF137" s="203">
        <f>IF(N137="znížená",J137,0)</f>
        <v>0</v>
      </c>
      <c r="BG137" s="203">
        <f>IF(N137="zákl. prenesená",J137,0)</f>
        <v>0</v>
      </c>
      <c r="BH137" s="203">
        <f>IF(N137="zníž. prenesená",J137,0)</f>
        <v>0</v>
      </c>
      <c r="BI137" s="203">
        <f>IF(N137="nulová",J137,0)</f>
        <v>0</v>
      </c>
      <c r="BJ137" s="14" t="s">
        <v>90</v>
      </c>
      <c r="BK137" s="203">
        <f>ROUND(I137*H137,2)</f>
        <v>0</v>
      </c>
      <c r="BL137" s="14" t="s">
        <v>150</v>
      </c>
      <c r="BM137" s="202" t="s">
        <v>161</v>
      </c>
    </row>
    <row r="138" spans="1:65" s="2" customFormat="1" ht="45">
      <c r="A138" s="31"/>
      <c r="B138" s="32"/>
      <c r="C138" s="33"/>
      <c r="D138" s="204" t="s">
        <v>152</v>
      </c>
      <c r="E138" s="33"/>
      <c r="F138" s="205" t="s">
        <v>162</v>
      </c>
      <c r="G138" s="33"/>
      <c r="H138" s="33"/>
      <c r="I138" s="206"/>
      <c r="J138" s="33"/>
      <c r="K138" s="33"/>
      <c r="L138" s="36"/>
      <c r="M138" s="207"/>
      <c r="N138" s="208"/>
      <c r="O138" s="68"/>
      <c r="P138" s="68"/>
      <c r="Q138" s="68"/>
      <c r="R138" s="68"/>
      <c r="S138" s="68"/>
      <c r="T138" s="69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152</v>
      </c>
      <c r="AU138" s="14" t="s">
        <v>140</v>
      </c>
    </row>
    <row r="139" spans="1:65" s="12" customFormat="1" ht="20.9" customHeight="1">
      <c r="B139" s="175"/>
      <c r="C139" s="176"/>
      <c r="D139" s="177" t="s">
        <v>76</v>
      </c>
      <c r="E139" s="188" t="s">
        <v>163</v>
      </c>
      <c r="F139" s="188" t="s">
        <v>164</v>
      </c>
      <c r="G139" s="176"/>
      <c r="H139" s="176"/>
      <c r="I139" s="179"/>
      <c r="J139" s="189">
        <f>BK139</f>
        <v>0</v>
      </c>
      <c r="K139" s="176"/>
      <c r="L139" s="180"/>
      <c r="M139" s="181"/>
      <c r="N139" s="182"/>
      <c r="O139" s="182"/>
      <c r="P139" s="183">
        <f>SUM(P140:P151)</f>
        <v>0</v>
      </c>
      <c r="Q139" s="182"/>
      <c r="R139" s="183">
        <f>SUM(R140:R151)</f>
        <v>0</v>
      </c>
      <c r="S139" s="182"/>
      <c r="T139" s="184">
        <f>SUM(T140:T151)</f>
        <v>0</v>
      </c>
      <c r="AR139" s="185" t="s">
        <v>84</v>
      </c>
      <c r="AT139" s="186" t="s">
        <v>76</v>
      </c>
      <c r="AU139" s="186" t="s">
        <v>90</v>
      </c>
      <c r="AY139" s="185" t="s">
        <v>141</v>
      </c>
      <c r="BK139" s="187">
        <f>SUM(BK140:BK151)</f>
        <v>0</v>
      </c>
    </row>
    <row r="140" spans="1:65" s="2" customFormat="1" ht="14.4" customHeight="1">
      <c r="A140" s="31"/>
      <c r="B140" s="32"/>
      <c r="C140" s="190" t="s">
        <v>161</v>
      </c>
      <c r="D140" s="190" t="s">
        <v>146</v>
      </c>
      <c r="E140" s="191" t="s">
        <v>165</v>
      </c>
      <c r="F140" s="192" t="s">
        <v>166</v>
      </c>
      <c r="G140" s="193" t="s">
        <v>149</v>
      </c>
      <c r="H140" s="194">
        <v>1</v>
      </c>
      <c r="I140" s="195"/>
      <c r="J140" s="196">
        <f>ROUND(I140*H140,2)</f>
        <v>0</v>
      </c>
      <c r="K140" s="197"/>
      <c r="L140" s="36"/>
      <c r="M140" s="198" t="s">
        <v>1</v>
      </c>
      <c r="N140" s="199" t="s">
        <v>43</v>
      </c>
      <c r="O140" s="68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150</v>
      </c>
      <c r="AT140" s="202" t="s">
        <v>146</v>
      </c>
      <c r="AU140" s="202" t="s">
        <v>140</v>
      </c>
      <c r="AY140" s="14" t="s">
        <v>141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90</v>
      </c>
      <c r="BK140" s="203">
        <f>ROUND(I140*H140,2)</f>
        <v>0</v>
      </c>
      <c r="BL140" s="14" t="s">
        <v>150</v>
      </c>
      <c r="BM140" s="202" t="s">
        <v>167</v>
      </c>
    </row>
    <row r="141" spans="1:65" s="2" customFormat="1" ht="144">
      <c r="A141" s="31"/>
      <c r="B141" s="32"/>
      <c r="C141" s="33"/>
      <c r="D141" s="204" t="s">
        <v>152</v>
      </c>
      <c r="E141" s="33"/>
      <c r="F141" s="205" t="s">
        <v>168</v>
      </c>
      <c r="G141" s="33"/>
      <c r="H141" s="33"/>
      <c r="I141" s="206"/>
      <c r="J141" s="33"/>
      <c r="K141" s="33"/>
      <c r="L141" s="36"/>
      <c r="M141" s="207"/>
      <c r="N141" s="208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152</v>
      </c>
      <c r="AU141" s="14" t="s">
        <v>140</v>
      </c>
    </row>
    <row r="142" spans="1:65" s="2" customFormat="1" ht="14.4" customHeight="1">
      <c r="A142" s="31"/>
      <c r="B142" s="32"/>
      <c r="C142" s="190" t="s">
        <v>169</v>
      </c>
      <c r="D142" s="190" t="s">
        <v>146</v>
      </c>
      <c r="E142" s="191" t="s">
        <v>170</v>
      </c>
      <c r="F142" s="192" t="s">
        <v>171</v>
      </c>
      <c r="G142" s="193" t="s">
        <v>149</v>
      </c>
      <c r="H142" s="194">
        <v>4</v>
      </c>
      <c r="I142" s="195"/>
      <c r="J142" s="196">
        <f>ROUND(I142*H142,2)</f>
        <v>0</v>
      </c>
      <c r="K142" s="197"/>
      <c r="L142" s="36"/>
      <c r="M142" s="198" t="s">
        <v>1</v>
      </c>
      <c r="N142" s="199" t="s">
        <v>43</v>
      </c>
      <c r="O142" s="68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150</v>
      </c>
      <c r="AT142" s="202" t="s">
        <v>146</v>
      </c>
      <c r="AU142" s="202" t="s">
        <v>140</v>
      </c>
      <c r="AY142" s="14" t="s">
        <v>141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90</v>
      </c>
      <c r="BK142" s="203">
        <f>ROUND(I142*H142,2)</f>
        <v>0</v>
      </c>
      <c r="BL142" s="14" t="s">
        <v>150</v>
      </c>
      <c r="BM142" s="202" t="s">
        <v>172</v>
      </c>
    </row>
    <row r="143" spans="1:65" s="2" customFormat="1" ht="63">
      <c r="A143" s="31"/>
      <c r="B143" s="32"/>
      <c r="C143" s="33"/>
      <c r="D143" s="204" t="s">
        <v>152</v>
      </c>
      <c r="E143" s="33"/>
      <c r="F143" s="205" t="s">
        <v>173</v>
      </c>
      <c r="G143" s="33"/>
      <c r="H143" s="33"/>
      <c r="I143" s="206"/>
      <c r="J143" s="33"/>
      <c r="K143" s="33"/>
      <c r="L143" s="36"/>
      <c r="M143" s="207"/>
      <c r="N143" s="208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152</v>
      </c>
      <c r="AU143" s="14" t="s">
        <v>140</v>
      </c>
    </row>
    <row r="144" spans="1:65" s="2" customFormat="1" ht="14.4" customHeight="1">
      <c r="A144" s="31"/>
      <c r="B144" s="32"/>
      <c r="C144" s="190" t="s">
        <v>167</v>
      </c>
      <c r="D144" s="190" t="s">
        <v>146</v>
      </c>
      <c r="E144" s="191" t="s">
        <v>174</v>
      </c>
      <c r="F144" s="192" t="s">
        <v>175</v>
      </c>
      <c r="G144" s="193" t="s">
        <v>149</v>
      </c>
      <c r="H144" s="194">
        <v>8</v>
      </c>
      <c r="I144" s="195"/>
      <c r="J144" s="196">
        <f>ROUND(I144*H144,2)</f>
        <v>0</v>
      </c>
      <c r="K144" s="197"/>
      <c r="L144" s="36"/>
      <c r="M144" s="198" t="s">
        <v>1</v>
      </c>
      <c r="N144" s="199" t="s">
        <v>43</v>
      </c>
      <c r="O144" s="68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150</v>
      </c>
      <c r="AT144" s="202" t="s">
        <v>146</v>
      </c>
      <c r="AU144" s="202" t="s">
        <v>140</v>
      </c>
      <c r="AY144" s="14" t="s">
        <v>141</v>
      </c>
      <c r="BE144" s="203">
        <f>IF(N144="základná",J144,0)</f>
        <v>0</v>
      </c>
      <c r="BF144" s="203">
        <f>IF(N144="znížená",J144,0)</f>
        <v>0</v>
      </c>
      <c r="BG144" s="203">
        <f>IF(N144="zákl. prenesená",J144,0)</f>
        <v>0</v>
      </c>
      <c r="BH144" s="203">
        <f>IF(N144="zníž. prenesená",J144,0)</f>
        <v>0</v>
      </c>
      <c r="BI144" s="203">
        <f>IF(N144="nulová",J144,0)</f>
        <v>0</v>
      </c>
      <c r="BJ144" s="14" t="s">
        <v>90</v>
      </c>
      <c r="BK144" s="203">
        <f>ROUND(I144*H144,2)</f>
        <v>0</v>
      </c>
      <c r="BL144" s="14" t="s">
        <v>150</v>
      </c>
      <c r="BM144" s="202" t="s">
        <v>176</v>
      </c>
    </row>
    <row r="145" spans="1:65" s="2" customFormat="1" ht="45">
      <c r="A145" s="31"/>
      <c r="B145" s="32"/>
      <c r="C145" s="33"/>
      <c r="D145" s="204" t="s">
        <v>152</v>
      </c>
      <c r="E145" s="33"/>
      <c r="F145" s="205" t="s">
        <v>177</v>
      </c>
      <c r="G145" s="33"/>
      <c r="H145" s="33"/>
      <c r="I145" s="206"/>
      <c r="J145" s="33"/>
      <c r="K145" s="33"/>
      <c r="L145" s="36"/>
      <c r="M145" s="207"/>
      <c r="N145" s="208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152</v>
      </c>
      <c r="AU145" s="14" t="s">
        <v>140</v>
      </c>
    </row>
    <row r="146" spans="1:65" s="2" customFormat="1" ht="14.4" customHeight="1">
      <c r="A146" s="31"/>
      <c r="B146" s="32"/>
      <c r="C146" s="190" t="s">
        <v>178</v>
      </c>
      <c r="D146" s="190" t="s">
        <v>146</v>
      </c>
      <c r="E146" s="191" t="s">
        <v>179</v>
      </c>
      <c r="F146" s="192" t="s">
        <v>180</v>
      </c>
      <c r="G146" s="193" t="s">
        <v>149</v>
      </c>
      <c r="H146" s="194">
        <v>1</v>
      </c>
      <c r="I146" s="195"/>
      <c r="J146" s="196">
        <f>ROUND(I146*H146,2)</f>
        <v>0</v>
      </c>
      <c r="K146" s="197"/>
      <c r="L146" s="36"/>
      <c r="M146" s="198" t="s">
        <v>1</v>
      </c>
      <c r="N146" s="199" t="s">
        <v>43</v>
      </c>
      <c r="O146" s="68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150</v>
      </c>
      <c r="AT146" s="202" t="s">
        <v>146</v>
      </c>
      <c r="AU146" s="202" t="s">
        <v>140</v>
      </c>
      <c r="AY146" s="14" t="s">
        <v>141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90</v>
      </c>
      <c r="BK146" s="203">
        <f>ROUND(I146*H146,2)</f>
        <v>0</v>
      </c>
      <c r="BL146" s="14" t="s">
        <v>150</v>
      </c>
      <c r="BM146" s="202" t="s">
        <v>181</v>
      </c>
    </row>
    <row r="147" spans="1:65" s="2" customFormat="1" ht="63">
      <c r="A147" s="31"/>
      <c r="B147" s="32"/>
      <c r="C147" s="33"/>
      <c r="D147" s="204" t="s">
        <v>152</v>
      </c>
      <c r="E147" s="33"/>
      <c r="F147" s="205" t="s">
        <v>182</v>
      </c>
      <c r="G147" s="33"/>
      <c r="H147" s="33"/>
      <c r="I147" s="206"/>
      <c r="J147" s="33"/>
      <c r="K147" s="33"/>
      <c r="L147" s="36"/>
      <c r="M147" s="207"/>
      <c r="N147" s="208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152</v>
      </c>
      <c r="AU147" s="14" t="s">
        <v>140</v>
      </c>
    </row>
    <row r="148" spans="1:65" s="2" customFormat="1" ht="14.4" customHeight="1">
      <c r="A148" s="31"/>
      <c r="B148" s="32"/>
      <c r="C148" s="190" t="s">
        <v>172</v>
      </c>
      <c r="D148" s="190" t="s">
        <v>146</v>
      </c>
      <c r="E148" s="191" t="s">
        <v>183</v>
      </c>
      <c r="F148" s="192" t="s">
        <v>184</v>
      </c>
      <c r="G148" s="193" t="s">
        <v>149</v>
      </c>
      <c r="H148" s="194">
        <v>1</v>
      </c>
      <c r="I148" s="195"/>
      <c r="J148" s="196">
        <f>ROUND(I148*H148,2)</f>
        <v>0</v>
      </c>
      <c r="K148" s="197"/>
      <c r="L148" s="36"/>
      <c r="M148" s="198" t="s">
        <v>1</v>
      </c>
      <c r="N148" s="199" t="s">
        <v>43</v>
      </c>
      <c r="O148" s="68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2" t="s">
        <v>150</v>
      </c>
      <c r="AT148" s="202" t="s">
        <v>146</v>
      </c>
      <c r="AU148" s="202" t="s">
        <v>140</v>
      </c>
      <c r="AY148" s="14" t="s">
        <v>141</v>
      </c>
      <c r="BE148" s="203">
        <f>IF(N148="základná",J148,0)</f>
        <v>0</v>
      </c>
      <c r="BF148" s="203">
        <f>IF(N148="znížená",J148,0)</f>
        <v>0</v>
      </c>
      <c r="BG148" s="203">
        <f>IF(N148="zákl. prenesená",J148,0)</f>
        <v>0</v>
      </c>
      <c r="BH148" s="203">
        <f>IF(N148="zníž. prenesená",J148,0)</f>
        <v>0</v>
      </c>
      <c r="BI148" s="203">
        <f>IF(N148="nulová",J148,0)</f>
        <v>0</v>
      </c>
      <c r="BJ148" s="14" t="s">
        <v>90</v>
      </c>
      <c r="BK148" s="203">
        <f>ROUND(I148*H148,2)</f>
        <v>0</v>
      </c>
      <c r="BL148" s="14" t="s">
        <v>150</v>
      </c>
      <c r="BM148" s="202" t="s">
        <v>185</v>
      </c>
    </row>
    <row r="149" spans="1:65" s="2" customFormat="1" ht="54">
      <c r="A149" s="31"/>
      <c r="B149" s="32"/>
      <c r="C149" s="33"/>
      <c r="D149" s="204" t="s">
        <v>152</v>
      </c>
      <c r="E149" s="33"/>
      <c r="F149" s="205" t="s">
        <v>186</v>
      </c>
      <c r="G149" s="33"/>
      <c r="H149" s="33"/>
      <c r="I149" s="206"/>
      <c r="J149" s="33"/>
      <c r="K149" s="33"/>
      <c r="L149" s="36"/>
      <c r="M149" s="207"/>
      <c r="N149" s="208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152</v>
      </c>
      <c r="AU149" s="14" t="s">
        <v>140</v>
      </c>
    </row>
    <row r="150" spans="1:65" s="2" customFormat="1" ht="14.4" customHeight="1">
      <c r="A150" s="31"/>
      <c r="B150" s="32"/>
      <c r="C150" s="190" t="s">
        <v>187</v>
      </c>
      <c r="D150" s="190" t="s">
        <v>146</v>
      </c>
      <c r="E150" s="191" t="s">
        <v>188</v>
      </c>
      <c r="F150" s="192" t="s">
        <v>189</v>
      </c>
      <c r="G150" s="193" t="s">
        <v>149</v>
      </c>
      <c r="H150" s="194">
        <v>1</v>
      </c>
      <c r="I150" s="195"/>
      <c r="J150" s="196">
        <f>ROUND(I150*H150,2)</f>
        <v>0</v>
      </c>
      <c r="K150" s="197"/>
      <c r="L150" s="36"/>
      <c r="M150" s="198" t="s">
        <v>1</v>
      </c>
      <c r="N150" s="199" t="s">
        <v>43</v>
      </c>
      <c r="O150" s="68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2" t="s">
        <v>150</v>
      </c>
      <c r="AT150" s="202" t="s">
        <v>146</v>
      </c>
      <c r="AU150" s="202" t="s">
        <v>140</v>
      </c>
      <c r="AY150" s="14" t="s">
        <v>141</v>
      </c>
      <c r="BE150" s="203">
        <f>IF(N150="základná",J150,0)</f>
        <v>0</v>
      </c>
      <c r="BF150" s="203">
        <f>IF(N150="znížená",J150,0)</f>
        <v>0</v>
      </c>
      <c r="BG150" s="203">
        <f>IF(N150="zákl. prenesená",J150,0)</f>
        <v>0</v>
      </c>
      <c r="BH150" s="203">
        <f>IF(N150="zníž. prenesená",J150,0)</f>
        <v>0</v>
      </c>
      <c r="BI150" s="203">
        <f>IF(N150="nulová",J150,0)</f>
        <v>0</v>
      </c>
      <c r="BJ150" s="14" t="s">
        <v>90</v>
      </c>
      <c r="BK150" s="203">
        <f>ROUND(I150*H150,2)</f>
        <v>0</v>
      </c>
      <c r="BL150" s="14" t="s">
        <v>150</v>
      </c>
      <c r="BM150" s="202" t="s">
        <v>190</v>
      </c>
    </row>
    <row r="151" spans="1:65" s="2" customFormat="1" ht="54">
      <c r="A151" s="31"/>
      <c r="B151" s="32"/>
      <c r="C151" s="33"/>
      <c r="D151" s="204" t="s">
        <v>152</v>
      </c>
      <c r="E151" s="33"/>
      <c r="F151" s="205" t="s">
        <v>191</v>
      </c>
      <c r="G151" s="33"/>
      <c r="H151" s="33"/>
      <c r="I151" s="206"/>
      <c r="J151" s="33"/>
      <c r="K151" s="33"/>
      <c r="L151" s="36"/>
      <c r="M151" s="207"/>
      <c r="N151" s="208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152</v>
      </c>
      <c r="AU151" s="14" t="s">
        <v>140</v>
      </c>
    </row>
    <row r="152" spans="1:65" s="12" customFormat="1" ht="20.9" customHeight="1">
      <c r="B152" s="175"/>
      <c r="C152" s="176"/>
      <c r="D152" s="177" t="s">
        <v>76</v>
      </c>
      <c r="E152" s="188" t="s">
        <v>192</v>
      </c>
      <c r="F152" s="188" t="s">
        <v>193</v>
      </c>
      <c r="G152" s="176"/>
      <c r="H152" s="176"/>
      <c r="I152" s="179"/>
      <c r="J152" s="189">
        <f>BK152</f>
        <v>0</v>
      </c>
      <c r="K152" s="176"/>
      <c r="L152" s="180"/>
      <c r="M152" s="181"/>
      <c r="N152" s="182"/>
      <c r="O152" s="182"/>
      <c r="P152" s="183">
        <f>SUM(P153:P171)</f>
        <v>0</v>
      </c>
      <c r="Q152" s="182"/>
      <c r="R152" s="183">
        <f>SUM(R153:R171)</f>
        <v>0</v>
      </c>
      <c r="S152" s="182"/>
      <c r="T152" s="184">
        <f>SUM(T153:T171)</f>
        <v>0</v>
      </c>
      <c r="AR152" s="185" t="s">
        <v>84</v>
      </c>
      <c r="AT152" s="186" t="s">
        <v>76</v>
      </c>
      <c r="AU152" s="186" t="s">
        <v>90</v>
      </c>
      <c r="AY152" s="185" t="s">
        <v>141</v>
      </c>
      <c r="BK152" s="187">
        <f>SUM(BK153:BK171)</f>
        <v>0</v>
      </c>
    </row>
    <row r="153" spans="1:65" s="2" customFormat="1" ht="14.4" customHeight="1">
      <c r="A153" s="31"/>
      <c r="B153" s="32"/>
      <c r="C153" s="190" t="s">
        <v>176</v>
      </c>
      <c r="D153" s="190" t="s">
        <v>146</v>
      </c>
      <c r="E153" s="191" t="s">
        <v>194</v>
      </c>
      <c r="F153" s="192" t="s">
        <v>195</v>
      </c>
      <c r="G153" s="193" t="s">
        <v>160</v>
      </c>
      <c r="H153" s="194">
        <v>50</v>
      </c>
      <c r="I153" s="195"/>
      <c r="J153" s="196">
        <f>ROUND(I153*H153,2)</f>
        <v>0</v>
      </c>
      <c r="K153" s="197"/>
      <c r="L153" s="36"/>
      <c r="M153" s="198" t="s">
        <v>1</v>
      </c>
      <c r="N153" s="199" t="s">
        <v>43</v>
      </c>
      <c r="O153" s="68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150</v>
      </c>
      <c r="AT153" s="202" t="s">
        <v>146</v>
      </c>
      <c r="AU153" s="202" t="s">
        <v>140</v>
      </c>
      <c r="AY153" s="14" t="s">
        <v>141</v>
      </c>
      <c r="BE153" s="203">
        <f>IF(N153="základná",J153,0)</f>
        <v>0</v>
      </c>
      <c r="BF153" s="203">
        <f>IF(N153="znížená",J153,0)</f>
        <v>0</v>
      </c>
      <c r="BG153" s="203">
        <f>IF(N153="zákl. prenesená",J153,0)</f>
        <v>0</v>
      </c>
      <c r="BH153" s="203">
        <f>IF(N153="zníž. prenesená",J153,0)</f>
        <v>0</v>
      </c>
      <c r="BI153" s="203">
        <f>IF(N153="nulová",J153,0)</f>
        <v>0</v>
      </c>
      <c r="BJ153" s="14" t="s">
        <v>90</v>
      </c>
      <c r="BK153" s="203">
        <f>ROUND(I153*H153,2)</f>
        <v>0</v>
      </c>
      <c r="BL153" s="14" t="s">
        <v>150</v>
      </c>
      <c r="BM153" s="202" t="s">
        <v>196</v>
      </c>
    </row>
    <row r="154" spans="1:65" s="2" customFormat="1" ht="270">
      <c r="A154" s="31"/>
      <c r="B154" s="32"/>
      <c r="C154" s="33"/>
      <c r="D154" s="204" t="s">
        <v>152</v>
      </c>
      <c r="E154" s="33"/>
      <c r="F154" s="205" t="s">
        <v>197</v>
      </c>
      <c r="G154" s="33"/>
      <c r="H154" s="33"/>
      <c r="I154" s="206"/>
      <c r="J154" s="33"/>
      <c r="K154" s="33"/>
      <c r="L154" s="36"/>
      <c r="M154" s="207"/>
      <c r="N154" s="208"/>
      <c r="O154" s="68"/>
      <c r="P154" s="68"/>
      <c r="Q154" s="68"/>
      <c r="R154" s="68"/>
      <c r="S154" s="68"/>
      <c r="T154" s="69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4" t="s">
        <v>152</v>
      </c>
      <c r="AU154" s="14" t="s">
        <v>140</v>
      </c>
    </row>
    <row r="155" spans="1:65" s="2" customFormat="1" ht="24.15" customHeight="1">
      <c r="A155" s="31"/>
      <c r="B155" s="32"/>
      <c r="C155" s="190" t="s">
        <v>198</v>
      </c>
      <c r="D155" s="190" t="s">
        <v>146</v>
      </c>
      <c r="E155" s="191" t="s">
        <v>199</v>
      </c>
      <c r="F155" s="192" t="s">
        <v>200</v>
      </c>
      <c r="G155" s="193" t="s">
        <v>149</v>
      </c>
      <c r="H155" s="194">
        <v>4</v>
      </c>
      <c r="I155" s="195"/>
      <c r="J155" s="196">
        <f>ROUND(I155*H155,2)</f>
        <v>0</v>
      </c>
      <c r="K155" s="197"/>
      <c r="L155" s="36"/>
      <c r="M155" s="198" t="s">
        <v>1</v>
      </c>
      <c r="N155" s="199" t="s">
        <v>43</v>
      </c>
      <c r="O155" s="68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150</v>
      </c>
      <c r="AT155" s="202" t="s">
        <v>146</v>
      </c>
      <c r="AU155" s="202" t="s">
        <v>140</v>
      </c>
      <c r="AY155" s="14" t="s">
        <v>141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90</v>
      </c>
      <c r="BK155" s="203">
        <f>ROUND(I155*H155,2)</f>
        <v>0</v>
      </c>
      <c r="BL155" s="14" t="s">
        <v>150</v>
      </c>
      <c r="BM155" s="202" t="s">
        <v>7</v>
      </c>
    </row>
    <row r="156" spans="1:65" s="2" customFormat="1" ht="162">
      <c r="A156" s="31"/>
      <c r="B156" s="32"/>
      <c r="C156" s="33"/>
      <c r="D156" s="204" t="s">
        <v>152</v>
      </c>
      <c r="E156" s="33"/>
      <c r="F156" s="205" t="s">
        <v>201</v>
      </c>
      <c r="G156" s="33"/>
      <c r="H156" s="33"/>
      <c r="I156" s="206"/>
      <c r="J156" s="33"/>
      <c r="K156" s="33"/>
      <c r="L156" s="36"/>
      <c r="M156" s="207"/>
      <c r="N156" s="208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152</v>
      </c>
      <c r="AU156" s="14" t="s">
        <v>140</v>
      </c>
    </row>
    <row r="157" spans="1:65" s="2" customFormat="1" ht="24.15" customHeight="1">
      <c r="A157" s="31"/>
      <c r="B157" s="32"/>
      <c r="C157" s="190" t="s">
        <v>181</v>
      </c>
      <c r="D157" s="190" t="s">
        <v>146</v>
      </c>
      <c r="E157" s="191" t="s">
        <v>202</v>
      </c>
      <c r="F157" s="192" t="s">
        <v>203</v>
      </c>
      <c r="G157" s="193" t="s">
        <v>149</v>
      </c>
      <c r="H157" s="194">
        <v>1</v>
      </c>
      <c r="I157" s="195"/>
      <c r="J157" s="196">
        <f>ROUND(I157*H157,2)</f>
        <v>0</v>
      </c>
      <c r="K157" s="197"/>
      <c r="L157" s="36"/>
      <c r="M157" s="198" t="s">
        <v>1</v>
      </c>
      <c r="N157" s="199" t="s">
        <v>43</v>
      </c>
      <c r="O157" s="68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2" t="s">
        <v>150</v>
      </c>
      <c r="AT157" s="202" t="s">
        <v>146</v>
      </c>
      <c r="AU157" s="202" t="s">
        <v>140</v>
      </c>
      <c r="AY157" s="14" t="s">
        <v>141</v>
      </c>
      <c r="BE157" s="203">
        <f>IF(N157="základná",J157,0)</f>
        <v>0</v>
      </c>
      <c r="BF157" s="203">
        <f>IF(N157="znížená",J157,0)</f>
        <v>0</v>
      </c>
      <c r="BG157" s="203">
        <f>IF(N157="zákl. prenesená",J157,0)</f>
        <v>0</v>
      </c>
      <c r="BH157" s="203">
        <f>IF(N157="zníž. prenesená",J157,0)</f>
        <v>0</v>
      </c>
      <c r="BI157" s="203">
        <f>IF(N157="nulová",J157,0)</f>
        <v>0</v>
      </c>
      <c r="BJ157" s="14" t="s">
        <v>90</v>
      </c>
      <c r="BK157" s="203">
        <f>ROUND(I157*H157,2)</f>
        <v>0</v>
      </c>
      <c r="BL157" s="14" t="s">
        <v>150</v>
      </c>
      <c r="BM157" s="202" t="s">
        <v>204</v>
      </c>
    </row>
    <row r="158" spans="1:65" s="2" customFormat="1" ht="162">
      <c r="A158" s="31"/>
      <c r="B158" s="32"/>
      <c r="C158" s="33"/>
      <c r="D158" s="204" t="s">
        <v>152</v>
      </c>
      <c r="E158" s="33"/>
      <c r="F158" s="205" t="s">
        <v>205</v>
      </c>
      <c r="G158" s="33"/>
      <c r="H158" s="33"/>
      <c r="I158" s="206"/>
      <c r="J158" s="33"/>
      <c r="K158" s="33"/>
      <c r="L158" s="36"/>
      <c r="M158" s="207"/>
      <c r="N158" s="208"/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152</v>
      </c>
      <c r="AU158" s="14" t="s">
        <v>140</v>
      </c>
    </row>
    <row r="159" spans="1:65" s="2" customFormat="1" ht="14.4" customHeight="1">
      <c r="A159" s="31"/>
      <c r="B159" s="32"/>
      <c r="C159" s="190" t="s">
        <v>206</v>
      </c>
      <c r="D159" s="190" t="s">
        <v>146</v>
      </c>
      <c r="E159" s="191" t="s">
        <v>207</v>
      </c>
      <c r="F159" s="192" t="s">
        <v>208</v>
      </c>
      <c r="G159" s="193" t="s">
        <v>149</v>
      </c>
      <c r="H159" s="194">
        <v>2</v>
      </c>
      <c r="I159" s="195"/>
      <c r="J159" s="196">
        <f>ROUND(I159*H159,2)</f>
        <v>0</v>
      </c>
      <c r="K159" s="197"/>
      <c r="L159" s="36"/>
      <c r="M159" s="198" t="s">
        <v>1</v>
      </c>
      <c r="N159" s="199" t="s">
        <v>43</v>
      </c>
      <c r="O159" s="68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2" t="s">
        <v>150</v>
      </c>
      <c r="AT159" s="202" t="s">
        <v>146</v>
      </c>
      <c r="AU159" s="202" t="s">
        <v>140</v>
      </c>
      <c r="AY159" s="14" t="s">
        <v>141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90</v>
      </c>
      <c r="BK159" s="203">
        <f>ROUND(I159*H159,2)</f>
        <v>0</v>
      </c>
      <c r="BL159" s="14" t="s">
        <v>150</v>
      </c>
      <c r="BM159" s="202" t="s">
        <v>209</v>
      </c>
    </row>
    <row r="160" spans="1:65" s="2" customFormat="1" ht="36">
      <c r="A160" s="31"/>
      <c r="B160" s="32"/>
      <c r="C160" s="33"/>
      <c r="D160" s="204" t="s">
        <v>152</v>
      </c>
      <c r="E160" s="33"/>
      <c r="F160" s="205" t="s">
        <v>210</v>
      </c>
      <c r="G160" s="33"/>
      <c r="H160" s="33"/>
      <c r="I160" s="206"/>
      <c r="J160" s="33"/>
      <c r="K160" s="33"/>
      <c r="L160" s="36"/>
      <c r="M160" s="207"/>
      <c r="N160" s="208"/>
      <c r="O160" s="68"/>
      <c r="P160" s="68"/>
      <c r="Q160" s="68"/>
      <c r="R160" s="68"/>
      <c r="S160" s="68"/>
      <c r="T160" s="69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4" t="s">
        <v>152</v>
      </c>
      <c r="AU160" s="14" t="s">
        <v>140</v>
      </c>
    </row>
    <row r="161" spans="1:65" s="2" customFormat="1" ht="14.4" customHeight="1">
      <c r="A161" s="31"/>
      <c r="B161" s="32"/>
      <c r="C161" s="190" t="s">
        <v>185</v>
      </c>
      <c r="D161" s="190" t="s">
        <v>146</v>
      </c>
      <c r="E161" s="191" t="s">
        <v>211</v>
      </c>
      <c r="F161" s="192" t="s">
        <v>212</v>
      </c>
      <c r="G161" s="193" t="s">
        <v>149</v>
      </c>
      <c r="H161" s="194">
        <v>4</v>
      </c>
      <c r="I161" s="195"/>
      <c r="J161" s="196">
        <f>ROUND(I161*H161,2)</f>
        <v>0</v>
      </c>
      <c r="K161" s="197"/>
      <c r="L161" s="36"/>
      <c r="M161" s="198" t="s">
        <v>1</v>
      </c>
      <c r="N161" s="199" t="s">
        <v>43</v>
      </c>
      <c r="O161" s="68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2" t="s">
        <v>150</v>
      </c>
      <c r="AT161" s="202" t="s">
        <v>146</v>
      </c>
      <c r="AU161" s="202" t="s">
        <v>140</v>
      </c>
      <c r="AY161" s="14" t="s">
        <v>141</v>
      </c>
      <c r="BE161" s="203">
        <f>IF(N161="základná",J161,0)</f>
        <v>0</v>
      </c>
      <c r="BF161" s="203">
        <f>IF(N161="znížená",J161,0)</f>
        <v>0</v>
      </c>
      <c r="BG161" s="203">
        <f>IF(N161="zákl. prenesená",J161,0)</f>
        <v>0</v>
      </c>
      <c r="BH161" s="203">
        <f>IF(N161="zníž. prenesená",J161,0)</f>
        <v>0</v>
      </c>
      <c r="BI161" s="203">
        <f>IF(N161="nulová",J161,0)</f>
        <v>0</v>
      </c>
      <c r="BJ161" s="14" t="s">
        <v>90</v>
      </c>
      <c r="BK161" s="203">
        <f>ROUND(I161*H161,2)</f>
        <v>0</v>
      </c>
      <c r="BL161" s="14" t="s">
        <v>150</v>
      </c>
      <c r="BM161" s="202" t="s">
        <v>213</v>
      </c>
    </row>
    <row r="162" spans="1:65" s="2" customFormat="1" ht="72">
      <c r="A162" s="31"/>
      <c r="B162" s="32"/>
      <c r="C162" s="33"/>
      <c r="D162" s="204" t="s">
        <v>152</v>
      </c>
      <c r="E162" s="33"/>
      <c r="F162" s="205" t="s">
        <v>214</v>
      </c>
      <c r="G162" s="33"/>
      <c r="H162" s="33"/>
      <c r="I162" s="206"/>
      <c r="J162" s="33"/>
      <c r="K162" s="33"/>
      <c r="L162" s="36"/>
      <c r="M162" s="207"/>
      <c r="N162" s="208"/>
      <c r="O162" s="68"/>
      <c r="P162" s="68"/>
      <c r="Q162" s="68"/>
      <c r="R162" s="68"/>
      <c r="S162" s="68"/>
      <c r="T162" s="69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4" t="s">
        <v>152</v>
      </c>
      <c r="AU162" s="14" t="s">
        <v>140</v>
      </c>
    </row>
    <row r="163" spans="1:65" s="2" customFormat="1" ht="14.4" customHeight="1">
      <c r="A163" s="31"/>
      <c r="B163" s="32"/>
      <c r="C163" s="190" t="s">
        <v>215</v>
      </c>
      <c r="D163" s="190" t="s">
        <v>146</v>
      </c>
      <c r="E163" s="191" t="s">
        <v>216</v>
      </c>
      <c r="F163" s="192" t="s">
        <v>217</v>
      </c>
      <c r="G163" s="193" t="s">
        <v>149</v>
      </c>
      <c r="H163" s="194">
        <v>8</v>
      </c>
      <c r="I163" s="195"/>
      <c r="J163" s="196">
        <f>ROUND(I163*H163,2)</f>
        <v>0</v>
      </c>
      <c r="K163" s="197"/>
      <c r="L163" s="36"/>
      <c r="M163" s="198" t="s">
        <v>1</v>
      </c>
      <c r="N163" s="199" t="s">
        <v>43</v>
      </c>
      <c r="O163" s="68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2" t="s">
        <v>150</v>
      </c>
      <c r="AT163" s="202" t="s">
        <v>146</v>
      </c>
      <c r="AU163" s="202" t="s">
        <v>140</v>
      </c>
      <c r="AY163" s="14" t="s">
        <v>141</v>
      </c>
      <c r="BE163" s="203">
        <f>IF(N163="základná",J163,0)</f>
        <v>0</v>
      </c>
      <c r="BF163" s="203">
        <f>IF(N163="znížená",J163,0)</f>
        <v>0</v>
      </c>
      <c r="BG163" s="203">
        <f>IF(N163="zákl. prenesená",J163,0)</f>
        <v>0</v>
      </c>
      <c r="BH163" s="203">
        <f>IF(N163="zníž. prenesená",J163,0)</f>
        <v>0</v>
      </c>
      <c r="BI163" s="203">
        <f>IF(N163="nulová",J163,0)</f>
        <v>0</v>
      </c>
      <c r="BJ163" s="14" t="s">
        <v>90</v>
      </c>
      <c r="BK163" s="203">
        <f>ROUND(I163*H163,2)</f>
        <v>0</v>
      </c>
      <c r="BL163" s="14" t="s">
        <v>150</v>
      </c>
      <c r="BM163" s="202" t="s">
        <v>218</v>
      </c>
    </row>
    <row r="164" spans="1:65" s="2" customFormat="1" ht="36">
      <c r="A164" s="31"/>
      <c r="B164" s="32"/>
      <c r="C164" s="33"/>
      <c r="D164" s="204" t="s">
        <v>152</v>
      </c>
      <c r="E164" s="33"/>
      <c r="F164" s="205" t="s">
        <v>219</v>
      </c>
      <c r="G164" s="33"/>
      <c r="H164" s="33"/>
      <c r="I164" s="206"/>
      <c r="J164" s="33"/>
      <c r="K164" s="33"/>
      <c r="L164" s="36"/>
      <c r="M164" s="207"/>
      <c r="N164" s="208"/>
      <c r="O164" s="68"/>
      <c r="P164" s="68"/>
      <c r="Q164" s="68"/>
      <c r="R164" s="68"/>
      <c r="S164" s="68"/>
      <c r="T164" s="69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4" t="s">
        <v>152</v>
      </c>
      <c r="AU164" s="14" t="s">
        <v>140</v>
      </c>
    </row>
    <row r="165" spans="1:65" s="2" customFormat="1" ht="14.4" customHeight="1">
      <c r="A165" s="31"/>
      <c r="B165" s="32"/>
      <c r="C165" s="190" t="s">
        <v>190</v>
      </c>
      <c r="D165" s="190" t="s">
        <v>146</v>
      </c>
      <c r="E165" s="191" t="s">
        <v>220</v>
      </c>
      <c r="F165" s="192" t="s">
        <v>221</v>
      </c>
      <c r="G165" s="193" t="s">
        <v>149</v>
      </c>
      <c r="H165" s="194">
        <v>4</v>
      </c>
      <c r="I165" s="195"/>
      <c r="J165" s="196">
        <f>ROUND(I165*H165,2)</f>
        <v>0</v>
      </c>
      <c r="K165" s="197"/>
      <c r="L165" s="36"/>
      <c r="M165" s="198" t="s">
        <v>1</v>
      </c>
      <c r="N165" s="199" t="s">
        <v>43</v>
      </c>
      <c r="O165" s="68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2" t="s">
        <v>150</v>
      </c>
      <c r="AT165" s="202" t="s">
        <v>146</v>
      </c>
      <c r="AU165" s="202" t="s">
        <v>140</v>
      </c>
      <c r="AY165" s="14" t="s">
        <v>141</v>
      </c>
      <c r="BE165" s="203">
        <f>IF(N165="základná",J165,0)</f>
        <v>0</v>
      </c>
      <c r="BF165" s="203">
        <f>IF(N165="znížená",J165,0)</f>
        <v>0</v>
      </c>
      <c r="BG165" s="203">
        <f>IF(N165="zákl. prenesená",J165,0)</f>
        <v>0</v>
      </c>
      <c r="BH165" s="203">
        <f>IF(N165="zníž. prenesená",J165,0)</f>
        <v>0</v>
      </c>
      <c r="BI165" s="203">
        <f>IF(N165="nulová",J165,0)</f>
        <v>0</v>
      </c>
      <c r="BJ165" s="14" t="s">
        <v>90</v>
      </c>
      <c r="BK165" s="203">
        <f>ROUND(I165*H165,2)</f>
        <v>0</v>
      </c>
      <c r="BL165" s="14" t="s">
        <v>150</v>
      </c>
      <c r="BM165" s="202" t="s">
        <v>222</v>
      </c>
    </row>
    <row r="166" spans="1:65" s="2" customFormat="1" ht="45">
      <c r="A166" s="31"/>
      <c r="B166" s="32"/>
      <c r="C166" s="33"/>
      <c r="D166" s="204" t="s">
        <v>152</v>
      </c>
      <c r="E166" s="33"/>
      <c r="F166" s="205" t="s">
        <v>223</v>
      </c>
      <c r="G166" s="33"/>
      <c r="H166" s="33"/>
      <c r="I166" s="206"/>
      <c r="J166" s="33"/>
      <c r="K166" s="33"/>
      <c r="L166" s="36"/>
      <c r="M166" s="207"/>
      <c r="N166" s="208"/>
      <c r="O166" s="68"/>
      <c r="P166" s="68"/>
      <c r="Q166" s="68"/>
      <c r="R166" s="68"/>
      <c r="S166" s="68"/>
      <c r="T166" s="69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4" t="s">
        <v>152</v>
      </c>
      <c r="AU166" s="14" t="s">
        <v>140</v>
      </c>
    </row>
    <row r="167" spans="1:65" s="2" customFormat="1" ht="14.4" customHeight="1">
      <c r="A167" s="31"/>
      <c r="B167" s="32"/>
      <c r="C167" s="190" t="s">
        <v>224</v>
      </c>
      <c r="D167" s="190" t="s">
        <v>146</v>
      </c>
      <c r="E167" s="191" t="s">
        <v>225</v>
      </c>
      <c r="F167" s="192" t="s">
        <v>226</v>
      </c>
      <c r="G167" s="193" t="s">
        <v>149</v>
      </c>
      <c r="H167" s="194">
        <v>1</v>
      </c>
      <c r="I167" s="195"/>
      <c r="J167" s="196">
        <f>ROUND(I167*H167,2)</f>
        <v>0</v>
      </c>
      <c r="K167" s="197"/>
      <c r="L167" s="36"/>
      <c r="M167" s="198" t="s">
        <v>1</v>
      </c>
      <c r="N167" s="199" t="s">
        <v>43</v>
      </c>
      <c r="O167" s="68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2" t="s">
        <v>150</v>
      </c>
      <c r="AT167" s="202" t="s">
        <v>146</v>
      </c>
      <c r="AU167" s="202" t="s">
        <v>140</v>
      </c>
      <c r="AY167" s="14" t="s">
        <v>141</v>
      </c>
      <c r="BE167" s="203">
        <f>IF(N167="základná",J167,0)</f>
        <v>0</v>
      </c>
      <c r="BF167" s="203">
        <f>IF(N167="znížená",J167,0)</f>
        <v>0</v>
      </c>
      <c r="BG167" s="203">
        <f>IF(N167="zákl. prenesená",J167,0)</f>
        <v>0</v>
      </c>
      <c r="BH167" s="203">
        <f>IF(N167="zníž. prenesená",J167,0)</f>
        <v>0</v>
      </c>
      <c r="BI167" s="203">
        <f>IF(N167="nulová",J167,0)</f>
        <v>0</v>
      </c>
      <c r="BJ167" s="14" t="s">
        <v>90</v>
      </c>
      <c r="BK167" s="203">
        <f>ROUND(I167*H167,2)</f>
        <v>0</v>
      </c>
      <c r="BL167" s="14" t="s">
        <v>150</v>
      </c>
      <c r="BM167" s="202" t="s">
        <v>227</v>
      </c>
    </row>
    <row r="168" spans="1:65" s="2" customFormat="1" ht="153">
      <c r="A168" s="31"/>
      <c r="B168" s="32"/>
      <c r="C168" s="33"/>
      <c r="D168" s="204" t="s">
        <v>152</v>
      </c>
      <c r="E168" s="33"/>
      <c r="F168" s="205" t="s">
        <v>228</v>
      </c>
      <c r="G168" s="33"/>
      <c r="H168" s="33"/>
      <c r="I168" s="206"/>
      <c r="J168" s="33"/>
      <c r="K168" s="33"/>
      <c r="L168" s="36"/>
      <c r="M168" s="207"/>
      <c r="N168" s="208"/>
      <c r="O168" s="68"/>
      <c r="P168" s="68"/>
      <c r="Q168" s="68"/>
      <c r="R168" s="68"/>
      <c r="S168" s="68"/>
      <c r="T168" s="69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4" t="s">
        <v>152</v>
      </c>
      <c r="AU168" s="14" t="s">
        <v>140</v>
      </c>
    </row>
    <row r="169" spans="1:65" s="2" customFormat="1" ht="14.4" customHeight="1">
      <c r="A169" s="31"/>
      <c r="B169" s="32"/>
      <c r="C169" s="190" t="s">
        <v>196</v>
      </c>
      <c r="D169" s="190" t="s">
        <v>146</v>
      </c>
      <c r="E169" s="191" t="s">
        <v>229</v>
      </c>
      <c r="F169" s="192" t="s">
        <v>230</v>
      </c>
      <c r="G169" s="193" t="s">
        <v>149</v>
      </c>
      <c r="H169" s="194">
        <v>2</v>
      </c>
      <c r="I169" s="195"/>
      <c r="J169" s="196">
        <f>ROUND(I169*H169,2)</f>
        <v>0</v>
      </c>
      <c r="K169" s="197"/>
      <c r="L169" s="36"/>
      <c r="M169" s="198" t="s">
        <v>1</v>
      </c>
      <c r="N169" s="199" t="s">
        <v>43</v>
      </c>
      <c r="O169" s="68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2" t="s">
        <v>150</v>
      </c>
      <c r="AT169" s="202" t="s">
        <v>146</v>
      </c>
      <c r="AU169" s="202" t="s">
        <v>140</v>
      </c>
      <c r="AY169" s="14" t="s">
        <v>141</v>
      </c>
      <c r="BE169" s="203">
        <f>IF(N169="základná",J169,0)</f>
        <v>0</v>
      </c>
      <c r="BF169" s="203">
        <f>IF(N169="znížená",J169,0)</f>
        <v>0</v>
      </c>
      <c r="BG169" s="203">
        <f>IF(N169="zákl. prenesená",J169,0)</f>
        <v>0</v>
      </c>
      <c r="BH169" s="203">
        <f>IF(N169="zníž. prenesená",J169,0)</f>
        <v>0</v>
      </c>
      <c r="BI169" s="203">
        <f>IF(N169="nulová",J169,0)</f>
        <v>0</v>
      </c>
      <c r="BJ169" s="14" t="s">
        <v>90</v>
      </c>
      <c r="BK169" s="203">
        <f>ROUND(I169*H169,2)</f>
        <v>0</v>
      </c>
      <c r="BL169" s="14" t="s">
        <v>150</v>
      </c>
      <c r="BM169" s="202" t="s">
        <v>231</v>
      </c>
    </row>
    <row r="170" spans="1:65" s="2" customFormat="1" ht="54">
      <c r="A170" s="31"/>
      <c r="B170" s="32"/>
      <c r="C170" s="33"/>
      <c r="D170" s="204" t="s">
        <v>152</v>
      </c>
      <c r="E170" s="33"/>
      <c r="F170" s="205" t="s">
        <v>232</v>
      </c>
      <c r="G170" s="33"/>
      <c r="H170" s="33"/>
      <c r="I170" s="206"/>
      <c r="J170" s="33"/>
      <c r="K170" s="33"/>
      <c r="L170" s="36"/>
      <c r="M170" s="207"/>
      <c r="N170" s="208"/>
      <c r="O170" s="68"/>
      <c r="P170" s="68"/>
      <c r="Q170" s="68"/>
      <c r="R170" s="68"/>
      <c r="S170" s="68"/>
      <c r="T170" s="69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152</v>
      </c>
      <c r="AU170" s="14" t="s">
        <v>140</v>
      </c>
    </row>
    <row r="171" spans="1:65" s="2" customFormat="1" ht="14.4" customHeight="1">
      <c r="A171" s="31"/>
      <c r="B171" s="32"/>
      <c r="C171" s="190" t="s">
        <v>233</v>
      </c>
      <c r="D171" s="190" t="s">
        <v>146</v>
      </c>
      <c r="E171" s="191" t="s">
        <v>234</v>
      </c>
      <c r="F171" s="192" t="s">
        <v>235</v>
      </c>
      <c r="G171" s="193" t="s">
        <v>149</v>
      </c>
      <c r="H171" s="194">
        <v>1</v>
      </c>
      <c r="I171" s="195"/>
      <c r="J171" s="196">
        <f>ROUND(I171*H171,2)</f>
        <v>0</v>
      </c>
      <c r="K171" s="197"/>
      <c r="L171" s="36"/>
      <c r="M171" s="198" t="s">
        <v>1</v>
      </c>
      <c r="N171" s="199" t="s">
        <v>43</v>
      </c>
      <c r="O171" s="68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2" t="s">
        <v>150</v>
      </c>
      <c r="AT171" s="202" t="s">
        <v>146</v>
      </c>
      <c r="AU171" s="202" t="s">
        <v>140</v>
      </c>
      <c r="AY171" s="14" t="s">
        <v>141</v>
      </c>
      <c r="BE171" s="203">
        <f>IF(N171="základná",J171,0)</f>
        <v>0</v>
      </c>
      <c r="BF171" s="203">
        <f>IF(N171="znížená",J171,0)</f>
        <v>0</v>
      </c>
      <c r="BG171" s="203">
        <f>IF(N171="zákl. prenesená",J171,0)</f>
        <v>0</v>
      </c>
      <c r="BH171" s="203">
        <f>IF(N171="zníž. prenesená",J171,0)</f>
        <v>0</v>
      </c>
      <c r="BI171" s="203">
        <f>IF(N171="nulová",J171,0)</f>
        <v>0</v>
      </c>
      <c r="BJ171" s="14" t="s">
        <v>90</v>
      </c>
      <c r="BK171" s="203">
        <f>ROUND(I171*H171,2)</f>
        <v>0</v>
      </c>
      <c r="BL171" s="14" t="s">
        <v>150</v>
      </c>
      <c r="BM171" s="202" t="s">
        <v>236</v>
      </c>
    </row>
    <row r="172" spans="1:65" s="12" customFormat="1" ht="20.9" customHeight="1">
      <c r="B172" s="175"/>
      <c r="C172" s="176"/>
      <c r="D172" s="177" t="s">
        <v>76</v>
      </c>
      <c r="E172" s="188" t="s">
        <v>237</v>
      </c>
      <c r="F172" s="188" t="s">
        <v>238</v>
      </c>
      <c r="G172" s="176"/>
      <c r="H172" s="176"/>
      <c r="I172" s="179"/>
      <c r="J172" s="189">
        <f>BK172</f>
        <v>0</v>
      </c>
      <c r="K172" s="176"/>
      <c r="L172" s="180"/>
      <c r="M172" s="181"/>
      <c r="N172" s="182"/>
      <c r="O172" s="182"/>
      <c r="P172" s="183">
        <f>SUM(P173:P186)</f>
        <v>0</v>
      </c>
      <c r="Q172" s="182"/>
      <c r="R172" s="183">
        <f>SUM(R173:R186)</f>
        <v>0</v>
      </c>
      <c r="S172" s="182"/>
      <c r="T172" s="184">
        <f>SUM(T173:T186)</f>
        <v>0</v>
      </c>
      <c r="AR172" s="185" t="s">
        <v>84</v>
      </c>
      <c r="AT172" s="186" t="s">
        <v>76</v>
      </c>
      <c r="AU172" s="186" t="s">
        <v>90</v>
      </c>
      <c r="AY172" s="185" t="s">
        <v>141</v>
      </c>
      <c r="BK172" s="187">
        <f>SUM(BK173:BK186)</f>
        <v>0</v>
      </c>
    </row>
    <row r="173" spans="1:65" s="2" customFormat="1" ht="14.4" customHeight="1">
      <c r="A173" s="31"/>
      <c r="B173" s="32"/>
      <c r="C173" s="190" t="s">
        <v>7</v>
      </c>
      <c r="D173" s="190" t="s">
        <v>146</v>
      </c>
      <c r="E173" s="191" t="s">
        <v>239</v>
      </c>
      <c r="F173" s="192" t="s">
        <v>240</v>
      </c>
      <c r="G173" s="193" t="s">
        <v>160</v>
      </c>
      <c r="H173" s="194">
        <v>65</v>
      </c>
      <c r="I173" s="195"/>
      <c r="J173" s="196">
        <f>ROUND(I173*H173,2)</f>
        <v>0</v>
      </c>
      <c r="K173" s="197"/>
      <c r="L173" s="36"/>
      <c r="M173" s="198" t="s">
        <v>1</v>
      </c>
      <c r="N173" s="199" t="s">
        <v>43</v>
      </c>
      <c r="O173" s="68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2" t="s">
        <v>150</v>
      </c>
      <c r="AT173" s="202" t="s">
        <v>146</v>
      </c>
      <c r="AU173" s="202" t="s">
        <v>140</v>
      </c>
      <c r="AY173" s="14" t="s">
        <v>141</v>
      </c>
      <c r="BE173" s="203">
        <f>IF(N173="základná",J173,0)</f>
        <v>0</v>
      </c>
      <c r="BF173" s="203">
        <f>IF(N173="znížená",J173,0)</f>
        <v>0</v>
      </c>
      <c r="BG173" s="203">
        <f>IF(N173="zákl. prenesená",J173,0)</f>
        <v>0</v>
      </c>
      <c r="BH173" s="203">
        <f>IF(N173="zníž. prenesená",J173,0)</f>
        <v>0</v>
      </c>
      <c r="BI173" s="203">
        <f>IF(N173="nulová",J173,0)</f>
        <v>0</v>
      </c>
      <c r="BJ173" s="14" t="s">
        <v>90</v>
      </c>
      <c r="BK173" s="203">
        <f>ROUND(I173*H173,2)</f>
        <v>0</v>
      </c>
      <c r="BL173" s="14" t="s">
        <v>150</v>
      </c>
      <c r="BM173" s="202" t="s">
        <v>241</v>
      </c>
    </row>
    <row r="174" spans="1:65" s="2" customFormat="1" ht="171">
      <c r="A174" s="31"/>
      <c r="B174" s="32"/>
      <c r="C174" s="33"/>
      <c r="D174" s="204" t="s">
        <v>152</v>
      </c>
      <c r="E174" s="33"/>
      <c r="F174" s="205" t="s">
        <v>242</v>
      </c>
      <c r="G174" s="33"/>
      <c r="H174" s="33"/>
      <c r="I174" s="206"/>
      <c r="J174" s="33"/>
      <c r="K174" s="33"/>
      <c r="L174" s="36"/>
      <c r="M174" s="207"/>
      <c r="N174" s="208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152</v>
      </c>
      <c r="AU174" s="14" t="s">
        <v>140</v>
      </c>
    </row>
    <row r="175" spans="1:65" s="2" customFormat="1" ht="14.4" customHeight="1">
      <c r="A175" s="31"/>
      <c r="B175" s="32"/>
      <c r="C175" s="190" t="s">
        <v>243</v>
      </c>
      <c r="D175" s="190" t="s">
        <v>146</v>
      </c>
      <c r="E175" s="191" t="s">
        <v>244</v>
      </c>
      <c r="F175" s="192" t="s">
        <v>245</v>
      </c>
      <c r="G175" s="193" t="s">
        <v>160</v>
      </c>
      <c r="H175" s="194">
        <v>13</v>
      </c>
      <c r="I175" s="195"/>
      <c r="J175" s="196">
        <f>ROUND(I175*H175,2)</f>
        <v>0</v>
      </c>
      <c r="K175" s="197"/>
      <c r="L175" s="36"/>
      <c r="M175" s="198" t="s">
        <v>1</v>
      </c>
      <c r="N175" s="199" t="s">
        <v>43</v>
      </c>
      <c r="O175" s="68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2" t="s">
        <v>150</v>
      </c>
      <c r="AT175" s="202" t="s">
        <v>146</v>
      </c>
      <c r="AU175" s="202" t="s">
        <v>140</v>
      </c>
      <c r="AY175" s="14" t="s">
        <v>141</v>
      </c>
      <c r="BE175" s="203">
        <f>IF(N175="základná",J175,0)</f>
        <v>0</v>
      </c>
      <c r="BF175" s="203">
        <f>IF(N175="znížená",J175,0)</f>
        <v>0</v>
      </c>
      <c r="BG175" s="203">
        <f>IF(N175="zákl. prenesená",J175,0)</f>
        <v>0</v>
      </c>
      <c r="BH175" s="203">
        <f>IF(N175="zníž. prenesená",J175,0)</f>
        <v>0</v>
      </c>
      <c r="BI175" s="203">
        <f>IF(N175="nulová",J175,0)</f>
        <v>0</v>
      </c>
      <c r="BJ175" s="14" t="s">
        <v>90</v>
      </c>
      <c r="BK175" s="203">
        <f>ROUND(I175*H175,2)</f>
        <v>0</v>
      </c>
      <c r="BL175" s="14" t="s">
        <v>150</v>
      </c>
      <c r="BM175" s="202" t="s">
        <v>246</v>
      </c>
    </row>
    <row r="176" spans="1:65" s="2" customFormat="1" ht="171">
      <c r="A176" s="31"/>
      <c r="B176" s="32"/>
      <c r="C176" s="33"/>
      <c r="D176" s="204" t="s">
        <v>152</v>
      </c>
      <c r="E176" s="33"/>
      <c r="F176" s="205" t="s">
        <v>247</v>
      </c>
      <c r="G176" s="33"/>
      <c r="H176" s="33"/>
      <c r="I176" s="206"/>
      <c r="J176" s="33"/>
      <c r="K176" s="33"/>
      <c r="L176" s="36"/>
      <c r="M176" s="207"/>
      <c r="N176" s="208"/>
      <c r="O176" s="68"/>
      <c r="P176" s="68"/>
      <c r="Q176" s="68"/>
      <c r="R176" s="68"/>
      <c r="S176" s="68"/>
      <c r="T176" s="69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4" t="s">
        <v>152</v>
      </c>
      <c r="AU176" s="14" t="s">
        <v>140</v>
      </c>
    </row>
    <row r="177" spans="1:65" s="2" customFormat="1" ht="14.4" customHeight="1">
      <c r="A177" s="31"/>
      <c r="B177" s="32"/>
      <c r="C177" s="190" t="s">
        <v>204</v>
      </c>
      <c r="D177" s="190" t="s">
        <v>146</v>
      </c>
      <c r="E177" s="191" t="s">
        <v>248</v>
      </c>
      <c r="F177" s="192" t="s">
        <v>249</v>
      </c>
      <c r="G177" s="193" t="s">
        <v>149</v>
      </c>
      <c r="H177" s="194">
        <v>6</v>
      </c>
      <c r="I177" s="195"/>
      <c r="J177" s="196">
        <f>ROUND(I177*H177,2)</f>
        <v>0</v>
      </c>
      <c r="K177" s="197"/>
      <c r="L177" s="36"/>
      <c r="M177" s="198" t="s">
        <v>1</v>
      </c>
      <c r="N177" s="199" t="s">
        <v>43</v>
      </c>
      <c r="O177" s="68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2" t="s">
        <v>150</v>
      </c>
      <c r="AT177" s="202" t="s">
        <v>146</v>
      </c>
      <c r="AU177" s="202" t="s">
        <v>140</v>
      </c>
      <c r="AY177" s="14" t="s">
        <v>141</v>
      </c>
      <c r="BE177" s="203">
        <f>IF(N177="základná",J177,0)</f>
        <v>0</v>
      </c>
      <c r="BF177" s="203">
        <f>IF(N177="znížená",J177,0)</f>
        <v>0</v>
      </c>
      <c r="BG177" s="203">
        <f>IF(N177="zákl. prenesená",J177,0)</f>
        <v>0</v>
      </c>
      <c r="BH177" s="203">
        <f>IF(N177="zníž. prenesená",J177,0)</f>
        <v>0</v>
      </c>
      <c r="BI177" s="203">
        <f>IF(N177="nulová",J177,0)</f>
        <v>0</v>
      </c>
      <c r="BJ177" s="14" t="s">
        <v>90</v>
      </c>
      <c r="BK177" s="203">
        <f>ROUND(I177*H177,2)</f>
        <v>0</v>
      </c>
      <c r="BL177" s="14" t="s">
        <v>150</v>
      </c>
      <c r="BM177" s="202" t="s">
        <v>250</v>
      </c>
    </row>
    <row r="178" spans="1:65" s="2" customFormat="1" ht="198">
      <c r="A178" s="31"/>
      <c r="B178" s="32"/>
      <c r="C178" s="33"/>
      <c r="D178" s="204" t="s">
        <v>152</v>
      </c>
      <c r="E178" s="33"/>
      <c r="F178" s="205" t="s">
        <v>251</v>
      </c>
      <c r="G178" s="33"/>
      <c r="H178" s="33"/>
      <c r="I178" s="206"/>
      <c r="J178" s="33"/>
      <c r="K178" s="33"/>
      <c r="L178" s="36"/>
      <c r="M178" s="207"/>
      <c r="N178" s="208"/>
      <c r="O178" s="68"/>
      <c r="P178" s="68"/>
      <c r="Q178" s="68"/>
      <c r="R178" s="68"/>
      <c r="S178" s="68"/>
      <c r="T178" s="69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4" t="s">
        <v>152</v>
      </c>
      <c r="AU178" s="14" t="s">
        <v>140</v>
      </c>
    </row>
    <row r="179" spans="1:65" s="2" customFormat="1" ht="14.4" customHeight="1">
      <c r="A179" s="31"/>
      <c r="B179" s="32"/>
      <c r="C179" s="190" t="s">
        <v>252</v>
      </c>
      <c r="D179" s="190" t="s">
        <v>146</v>
      </c>
      <c r="E179" s="191" t="s">
        <v>253</v>
      </c>
      <c r="F179" s="192" t="s">
        <v>254</v>
      </c>
      <c r="G179" s="193" t="s">
        <v>149</v>
      </c>
      <c r="H179" s="194">
        <v>10</v>
      </c>
      <c r="I179" s="195"/>
      <c r="J179" s="196">
        <f>ROUND(I179*H179,2)</f>
        <v>0</v>
      </c>
      <c r="K179" s="197"/>
      <c r="L179" s="36"/>
      <c r="M179" s="198" t="s">
        <v>1</v>
      </c>
      <c r="N179" s="199" t="s">
        <v>43</v>
      </c>
      <c r="O179" s="68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2" t="s">
        <v>150</v>
      </c>
      <c r="AT179" s="202" t="s">
        <v>146</v>
      </c>
      <c r="AU179" s="202" t="s">
        <v>140</v>
      </c>
      <c r="AY179" s="14" t="s">
        <v>141</v>
      </c>
      <c r="BE179" s="203">
        <f>IF(N179="základná",J179,0)</f>
        <v>0</v>
      </c>
      <c r="BF179" s="203">
        <f>IF(N179="znížená",J179,0)</f>
        <v>0</v>
      </c>
      <c r="BG179" s="203">
        <f>IF(N179="zákl. prenesená",J179,0)</f>
        <v>0</v>
      </c>
      <c r="BH179" s="203">
        <f>IF(N179="zníž. prenesená",J179,0)</f>
        <v>0</v>
      </c>
      <c r="BI179" s="203">
        <f>IF(N179="nulová",J179,0)</f>
        <v>0</v>
      </c>
      <c r="BJ179" s="14" t="s">
        <v>90</v>
      </c>
      <c r="BK179" s="203">
        <f>ROUND(I179*H179,2)</f>
        <v>0</v>
      </c>
      <c r="BL179" s="14" t="s">
        <v>150</v>
      </c>
      <c r="BM179" s="202" t="s">
        <v>255</v>
      </c>
    </row>
    <row r="180" spans="1:65" s="2" customFormat="1" ht="36">
      <c r="A180" s="31"/>
      <c r="B180" s="32"/>
      <c r="C180" s="33"/>
      <c r="D180" s="204" t="s">
        <v>152</v>
      </c>
      <c r="E180" s="33"/>
      <c r="F180" s="205" t="s">
        <v>256</v>
      </c>
      <c r="G180" s="33"/>
      <c r="H180" s="33"/>
      <c r="I180" s="206"/>
      <c r="J180" s="33"/>
      <c r="K180" s="33"/>
      <c r="L180" s="36"/>
      <c r="M180" s="207"/>
      <c r="N180" s="208"/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152</v>
      </c>
      <c r="AU180" s="14" t="s">
        <v>140</v>
      </c>
    </row>
    <row r="181" spans="1:65" s="2" customFormat="1" ht="14.4" customHeight="1">
      <c r="A181" s="31"/>
      <c r="B181" s="32"/>
      <c r="C181" s="190" t="s">
        <v>209</v>
      </c>
      <c r="D181" s="190" t="s">
        <v>146</v>
      </c>
      <c r="E181" s="191" t="s">
        <v>257</v>
      </c>
      <c r="F181" s="192" t="s">
        <v>258</v>
      </c>
      <c r="G181" s="193" t="s">
        <v>149</v>
      </c>
      <c r="H181" s="194">
        <v>1</v>
      </c>
      <c r="I181" s="195"/>
      <c r="J181" s="196">
        <f>ROUND(I181*H181,2)</f>
        <v>0</v>
      </c>
      <c r="K181" s="197"/>
      <c r="L181" s="36"/>
      <c r="M181" s="198" t="s">
        <v>1</v>
      </c>
      <c r="N181" s="199" t="s">
        <v>43</v>
      </c>
      <c r="O181" s="68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2" t="s">
        <v>150</v>
      </c>
      <c r="AT181" s="202" t="s">
        <v>146</v>
      </c>
      <c r="AU181" s="202" t="s">
        <v>140</v>
      </c>
      <c r="AY181" s="14" t="s">
        <v>141</v>
      </c>
      <c r="BE181" s="203">
        <f>IF(N181="základná",J181,0)</f>
        <v>0</v>
      </c>
      <c r="BF181" s="203">
        <f>IF(N181="znížená",J181,0)</f>
        <v>0</v>
      </c>
      <c r="BG181" s="203">
        <f>IF(N181="zákl. prenesená",J181,0)</f>
        <v>0</v>
      </c>
      <c r="BH181" s="203">
        <f>IF(N181="zníž. prenesená",J181,0)</f>
        <v>0</v>
      </c>
      <c r="BI181" s="203">
        <f>IF(N181="nulová",J181,0)</f>
        <v>0</v>
      </c>
      <c r="BJ181" s="14" t="s">
        <v>90</v>
      </c>
      <c r="BK181" s="203">
        <f>ROUND(I181*H181,2)</f>
        <v>0</v>
      </c>
      <c r="BL181" s="14" t="s">
        <v>150</v>
      </c>
      <c r="BM181" s="202" t="s">
        <v>259</v>
      </c>
    </row>
    <row r="182" spans="1:65" s="2" customFormat="1" ht="63">
      <c r="A182" s="31"/>
      <c r="B182" s="32"/>
      <c r="C182" s="33"/>
      <c r="D182" s="204" t="s">
        <v>152</v>
      </c>
      <c r="E182" s="33"/>
      <c r="F182" s="205" t="s">
        <v>260</v>
      </c>
      <c r="G182" s="33"/>
      <c r="H182" s="33"/>
      <c r="I182" s="206"/>
      <c r="J182" s="33"/>
      <c r="K182" s="33"/>
      <c r="L182" s="36"/>
      <c r="M182" s="207"/>
      <c r="N182" s="208"/>
      <c r="O182" s="68"/>
      <c r="P182" s="68"/>
      <c r="Q182" s="68"/>
      <c r="R182" s="68"/>
      <c r="S182" s="68"/>
      <c r="T182" s="69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4" t="s">
        <v>152</v>
      </c>
      <c r="AU182" s="14" t="s">
        <v>140</v>
      </c>
    </row>
    <row r="183" spans="1:65" s="2" customFormat="1" ht="14.4" customHeight="1">
      <c r="A183" s="31"/>
      <c r="B183" s="32"/>
      <c r="C183" s="190" t="s">
        <v>261</v>
      </c>
      <c r="D183" s="190" t="s">
        <v>146</v>
      </c>
      <c r="E183" s="191" t="s">
        <v>262</v>
      </c>
      <c r="F183" s="192" t="s">
        <v>263</v>
      </c>
      <c r="G183" s="193" t="s">
        <v>160</v>
      </c>
      <c r="H183" s="194">
        <v>150</v>
      </c>
      <c r="I183" s="195"/>
      <c r="J183" s="196">
        <f>ROUND(I183*H183,2)</f>
        <v>0</v>
      </c>
      <c r="K183" s="197"/>
      <c r="L183" s="36"/>
      <c r="M183" s="198" t="s">
        <v>1</v>
      </c>
      <c r="N183" s="199" t="s">
        <v>43</v>
      </c>
      <c r="O183" s="68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150</v>
      </c>
      <c r="AT183" s="202" t="s">
        <v>146</v>
      </c>
      <c r="AU183" s="202" t="s">
        <v>140</v>
      </c>
      <c r="AY183" s="14" t="s">
        <v>141</v>
      </c>
      <c r="BE183" s="203">
        <f>IF(N183="základná",J183,0)</f>
        <v>0</v>
      </c>
      <c r="BF183" s="203">
        <f>IF(N183="znížená",J183,0)</f>
        <v>0</v>
      </c>
      <c r="BG183" s="203">
        <f>IF(N183="zákl. prenesená",J183,0)</f>
        <v>0</v>
      </c>
      <c r="BH183" s="203">
        <f>IF(N183="zníž. prenesená",J183,0)</f>
        <v>0</v>
      </c>
      <c r="BI183" s="203">
        <f>IF(N183="nulová",J183,0)</f>
        <v>0</v>
      </c>
      <c r="BJ183" s="14" t="s">
        <v>90</v>
      </c>
      <c r="BK183" s="203">
        <f>ROUND(I183*H183,2)</f>
        <v>0</v>
      </c>
      <c r="BL183" s="14" t="s">
        <v>150</v>
      </c>
      <c r="BM183" s="202" t="s">
        <v>264</v>
      </c>
    </row>
    <row r="184" spans="1:65" s="2" customFormat="1" ht="99">
      <c r="A184" s="31"/>
      <c r="B184" s="32"/>
      <c r="C184" s="33"/>
      <c r="D184" s="204" t="s">
        <v>152</v>
      </c>
      <c r="E184" s="33"/>
      <c r="F184" s="205" t="s">
        <v>265</v>
      </c>
      <c r="G184" s="33"/>
      <c r="H184" s="33"/>
      <c r="I184" s="206"/>
      <c r="J184" s="33"/>
      <c r="K184" s="33"/>
      <c r="L184" s="36"/>
      <c r="M184" s="207"/>
      <c r="N184" s="208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152</v>
      </c>
      <c r="AU184" s="14" t="s">
        <v>140</v>
      </c>
    </row>
    <row r="185" spans="1:65" s="2" customFormat="1" ht="14.4" customHeight="1">
      <c r="A185" s="31"/>
      <c r="B185" s="32"/>
      <c r="C185" s="190" t="s">
        <v>213</v>
      </c>
      <c r="D185" s="190" t="s">
        <v>146</v>
      </c>
      <c r="E185" s="191" t="s">
        <v>266</v>
      </c>
      <c r="F185" s="192" t="s">
        <v>267</v>
      </c>
      <c r="G185" s="193" t="s">
        <v>149</v>
      </c>
      <c r="H185" s="194">
        <v>1</v>
      </c>
      <c r="I185" s="195"/>
      <c r="J185" s="196">
        <f>ROUND(I185*H185,2)</f>
        <v>0</v>
      </c>
      <c r="K185" s="197"/>
      <c r="L185" s="36"/>
      <c r="M185" s="198" t="s">
        <v>1</v>
      </c>
      <c r="N185" s="199" t="s">
        <v>43</v>
      </c>
      <c r="O185" s="68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150</v>
      </c>
      <c r="AT185" s="202" t="s">
        <v>146</v>
      </c>
      <c r="AU185" s="202" t="s">
        <v>140</v>
      </c>
      <c r="AY185" s="14" t="s">
        <v>141</v>
      </c>
      <c r="BE185" s="203">
        <f>IF(N185="základná",J185,0)</f>
        <v>0</v>
      </c>
      <c r="BF185" s="203">
        <f>IF(N185="znížená",J185,0)</f>
        <v>0</v>
      </c>
      <c r="BG185" s="203">
        <f>IF(N185="zákl. prenesená",J185,0)</f>
        <v>0</v>
      </c>
      <c r="BH185" s="203">
        <f>IF(N185="zníž. prenesená",J185,0)</f>
        <v>0</v>
      </c>
      <c r="BI185" s="203">
        <f>IF(N185="nulová",J185,0)</f>
        <v>0</v>
      </c>
      <c r="BJ185" s="14" t="s">
        <v>90</v>
      </c>
      <c r="BK185" s="203">
        <f>ROUND(I185*H185,2)</f>
        <v>0</v>
      </c>
      <c r="BL185" s="14" t="s">
        <v>150</v>
      </c>
      <c r="BM185" s="202" t="s">
        <v>268</v>
      </c>
    </row>
    <row r="186" spans="1:65" s="2" customFormat="1" ht="36">
      <c r="A186" s="31"/>
      <c r="B186" s="32"/>
      <c r="C186" s="33"/>
      <c r="D186" s="204" t="s">
        <v>152</v>
      </c>
      <c r="E186" s="33"/>
      <c r="F186" s="205" t="s">
        <v>269</v>
      </c>
      <c r="G186" s="33"/>
      <c r="H186" s="33"/>
      <c r="I186" s="206"/>
      <c r="J186" s="33"/>
      <c r="K186" s="33"/>
      <c r="L186" s="36"/>
      <c r="M186" s="207"/>
      <c r="N186" s="208"/>
      <c r="O186" s="68"/>
      <c r="P186" s="68"/>
      <c r="Q186" s="68"/>
      <c r="R186" s="68"/>
      <c r="S186" s="68"/>
      <c r="T186" s="69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4" t="s">
        <v>152</v>
      </c>
      <c r="AU186" s="14" t="s">
        <v>140</v>
      </c>
    </row>
    <row r="187" spans="1:65" s="12" customFormat="1" ht="20.9" customHeight="1">
      <c r="B187" s="175"/>
      <c r="C187" s="176"/>
      <c r="D187" s="177" t="s">
        <v>76</v>
      </c>
      <c r="E187" s="188" t="s">
        <v>270</v>
      </c>
      <c r="F187" s="188" t="s">
        <v>271</v>
      </c>
      <c r="G187" s="176"/>
      <c r="H187" s="176"/>
      <c r="I187" s="179"/>
      <c r="J187" s="189">
        <f>BK187</f>
        <v>0</v>
      </c>
      <c r="K187" s="176"/>
      <c r="L187" s="180"/>
      <c r="M187" s="181"/>
      <c r="N187" s="182"/>
      <c r="O187" s="182"/>
      <c r="P187" s="183">
        <f>SUM(P188:P201)</f>
        <v>0</v>
      </c>
      <c r="Q187" s="182"/>
      <c r="R187" s="183">
        <f>SUM(R188:R201)</f>
        <v>0</v>
      </c>
      <c r="S187" s="182"/>
      <c r="T187" s="184">
        <f>SUM(T188:T201)</f>
        <v>0</v>
      </c>
      <c r="AR187" s="185" t="s">
        <v>84</v>
      </c>
      <c r="AT187" s="186" t="s">
        <v>76</v>
      </c>
      <c r="AU187" s="186" t="s">
        <v>90</v>
      </c>
      <c r="AY187" s="185" t="s">
        <v>141</v>
      </c>
      <c r="BK187" s="187">
        <f>SUM(BK188:BK201)</f>
        <v>0</v>
      </c>
    </row>
    <row r="188" spans="1:65" s="2" customFormat="1" ht="24.15" customHeight="1">
      <c r="A188" s="31"/>
      <c r="B188" s="32"/>
      <c r="C188" s="190" t="s">
        <v>272</v>
      </c>
      <c r="D188" s="190" t="s">
        <v>146</v>
      </c>
      <c r="E188" s="191" t="s">
        <v>273</v>
      </c>
      <c r="F188" s="192" t="s">
        <v>274</v>
      </c>
      <c r="G188" s="193" t="s">
        <v>149</v>
      </c>
      <c r="H188" s="194">
        <v>6</v>
      </c>
      <c r="I188" s="195"/>
      <c r="J188" s="196">
        <f>ROUND(I188*H188,2)</f>
        <v>0</v>
      </c>
      <c r="K188" s="197"/>
      <c r="L188" s="36"/>
      <c r="M188" s="198" t="s">
        <v>1</v>
      </c>
      <c r="N188" s="199" t="s">
        <v>43</v>
      </c>
      <c r="O188" s="68"/>
      <c r="P188" s="200">
        <f>O188*H188</f>
        <v>0</v>
      </c>
      <c r="Q188" s="200">
        <v>0</v>
      </c>
      <c r="R188" s="200">
        <f>Q188*H188</f>
        <v>0</v>
      </c>
      <c r="S188" s="200">
        <v>0</v>
      </c>
      <c r="T188" s="20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2" t="s">
        <v>150</v>
      </c>
      <c r="AT188" s="202" t="s">
        <v>146</v>
      </c>
      <c r="AU188" s="202" t="s">
        <v>140</v>
      </c>
      <c r="AY188" s="14" t="s">
        <v>141</v>
      </c>
      <c r="BE188" s="203">
        <f>IF(N188="základná",J188,0)</f>
        <v>0</v>
      </c>
      <c r="BF188" s="203">
        <f>IF(N188="znížená",J188,0)</f>
        <v>0</v>
      </c>
      <c r="BG188" s="203">
        <f>IF(N188="zákl. prenesená",J188,0)</f>
        <v>0</v>
      </c>
      <c r="BH188" s="203">
        <f>IF(N188="zníž. prenesená",J188,0)</f>
        <v>0</v>
      </c>
      <c r="BI188" s="203">
        <f>IF(N188="nulová",J188,0)</f>
        <v>0</v>
      </c>
      <c r="BJ188" s="14" t="s">
        <v>90</v>
      </c>
      <c r="BK188" s="203">
        <f>ROUND(I188*H188,2)</f>
        <v>0</v>
      </c>
      <c r="BL188" s="14" t="s">
        <v>150</v>
      </c>
      <c r="BM188" s="202" t="s">
        <v>275</v>
      </c>
    </row>
    <row r="189" spans="1:65" s="2" customFormat="1" ht="243">
      <c r="A189" s="31"/>
      <c r="B189" s="32"/>
      <c r="C189" s="33"/>
      <c r="D189" s="204" t="s">
        <v>152</v>
      </c>
      <c r="E189" s="33"/>
      <c r="F189" s="205" t="s">
        <v>276</v>
      </c>
      <c r="G189" s="33"/>
      <c r="H189" s="33"/>
      <c r="I189" s="206"/>
      <c r="J189" s="33"/>
      <c r="K189" s="33"/>
      <c r="L189" s="36"/>
      <c r="M189" s="207"/>
      <c r="N189" s="208"/>
      <c r="O189" s="68"/>
      <c r="P189" s="68"/>
      <c r="Q189" s="68"/>
      <c r="R189" s="68"/>
      <c r="S189" s="68"/>
      <c r="T189" s="69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4" t="s">
        <v>152</v>
      </c>
      <c r="AU189" s="14" t="s">
        <v>140</v>
      </c>
    </row>
    <row r="190" spans="1:65" s="2" customFormat="1" ht="14.4" customHeight="1">
      <c r="A190" s="31"/>
      <c r="B190" s="32"/>
      <c r="C190" s="190" t="s">
        <v>218</v>
      </c>
      <c r="D190" s="190" t="s">
        <v>146</v>
      </c>
      <c r="E190" s="191" t="s">
        <v>277</v>
      </c>
      <c r="F190" s="192" t="s">
        <v>278</v>
      </c>
      <c r="G190" s="193" t="s">
        <v>149</v>
      </c>
      <c r="H190" s="194">
        <v>10</v>
      </c>
      <c r="I190" s="195"/>
      <c r="J190" s="196">
        <f>ROUND(I190*H190,2)</f>
        <v>0</v>
      </c>
      <c r="K190" s="197"/>
      <c r="L190" s="36"/>
      <c r="M190" s="198" t="s">
        <v>1</v>
      </c>
      <c r="N190" s="199" t="s">
        <v>43</v>
      </c>
      <c r="O190" s="68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2" t="s">
        <v>150</v>
      </c>
      <c r="AT190" s="202" t="s">
        <v>146</v>
      </c>
      <c r="AU190" s="202" t="s">
        <v>140</v>
      </c>
      <c r="AY190" s="14" t="s">
        <v>141</v>
      </c>
      <c r="BE190" s="203">
        <f>IF(N190="základná",J190,0)</f>
        <v>0</v>
      </c>
      <c r="BF190" s="203">
        <f>IF(N190="znížená",J190,0)</f>
        <v>0</v>
      </c>
      <c r="BG190" s="203">
        <f>IF(N190="zákl. prenesená",J190,0)</f>
        <v>0</v>
      </c>
      <c r="BH190" s="203">
        <f>IF(N190="zníž. prenesená",J190,0)</f>
        <v>0</v>
      </c>
      <c r="BI190" s="203">
        <f>IF(N190="nulová",J190,0)</f>
        <v>0</v>
      </c>
      <c r="BJ190" s="14" t="s">
        <v>90</v>
      </c>
      <c r="BK190" s="203">
        <f>ROUND(I190*H190,2)</f>
        <v>0</v>
      </c>
      <c r="BL190" s="14" t="s">
        <v>150</v>
      </c>
      <c r="BM190" s="202" t="s">
        <v>279</v>
      </c>
    </row>
    <row r="191" spans="1:65" s="2" customFormat="1" ht="45">
      <c r="A191" s="31"/>
      <c r="B191" s="32"/>
      <c r="C191" s="33"/>
      <c r="D191" s="204" t="s">
        <v>152</v>
      </c>
      <c r="E191" s="33"/>
      <c r="F191" s="205" t="s">
        <v>280</v>
      </c>
      <c r="G191" s="33"/>
      <c r="H191" s="33"/>
      <c r="I191" s="206"/>
      <c r="J191" s="33"/>
      <c r="K191" s="33"/>
      <c r="L191" s="36"/>
      <c r="M191" s="207"/>
      <c r="N191" s="208"/>
      <c r="O191" s="68"/>
      <c r="P191" s="68"/>
      <c r="Q191" s="68"/>
      <c r="R191" s="68"/>
      <c r="S191" s="68"/>
      <c r="T191" s="69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4" t="s">
        <v>152</v>
      </c>
      <c r="AU191" s="14" t="s">
        <v>140</v>
      </c>
    </row>
    <row r="192" spans="1:65" s="2" customFormat="1" ht="24.15" customHeight="1">
      <c r="A192" s="31"/>
      <c r="B192" s="32"/>
      <c r="C192" s="190" t="s">
        <v>281</v>
      </c>
      <c r="D192" s="190" t="s">
        <v>146</v>
      </c>
      <c r="E192" s="191" t="s">
        <v>282</v>
      </c>
      <c r="F192" s="192" t="s">
        <v>283</v>
      </c>
      <c r="G192" s="193" t="s">
        <v>149</v>
      </c>
      <c r="H192" s="194">
        <v>5</v>
      </c>
      <c r="I192" s="195"/>
      <c r="J192" s="196">
        <f>ROUND(I192*H192,2)</f>
        <v>0</v>
      </c>
      <c r="K192" s="197"/>
      <c r="L192" s="36"/>
      <c r="M192" s="198" t="s">
        <v>1</v>
      </c>
      <c r="N192" s="199" t="s">
        <v>43</v>
      </c>
      <c r="O192" s="68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2" t="s">
        <v>150</v>
      </c>
      <c r="AT192" s="202" t="s">
        <v>146</v>
      </c>
      <c r="AU192" s="202" t="s">
        <v>140</v>
      </c>
      <c r="AY192" s="14" t="s">
        <v>141</v>
      </c>
      <c r="BE192" s="203">
        <f>IF(N192="základná",J192,0)</f>
        <v>0</v>
      </c>
      <c r="BF192" s="203">
        <f>IF(N192="znížená",J192,0)</f>
        <v>0</v>
      </c>
      <c r="BG192" s="203">
        <f>IF(N192="zákl. prenesená",J192,0)</f>
        <v>0</v>
      </c>
      <c r="BH192" s="203">
        <f>IF(N192="zníž. prenesená",J192,0)</f>
        <v>0</v>
      </c>
      <c r="BI192" s="203">
        <f>IF(N192="nulová",J192,0)</f>
        <v>0</v>
      </c>
      <c r="BJ192" s="14" t="s">
        <v>90</v>
      </c>
      <c r="BK192" s="203">
        <f>ROUND(I192*H192,2)</f>
        <v>0</v>
      </c>
      <c r="BL192" s="14" t="s">
        <v>150</v>
      </c>
      <c r="BM192" s="202" t="s">
        <v>284</v>
      </c>
    </row>
    <row r="193" spans="1:65" s="2" customFormat="1" ht="63">
      <c r="A193" s="31"/>
      <c r="B193" s="32"/>
      <c r="C193" s="33"/>
      <c r="D193" s="204" t="s">
        <v>152</v>
      </c>
      <c r="E193" s="33"/>
      <c r="F193" s="205" t="s">
        <v>285</v>
      </c>
      <c r="G193" s="33"/>
      <c r="H193" s="33"/>
      <c r="I193" s="206"/>
      <c r="J193" s="33"/>
      <c r="K193" s="33"/>
      <c r="L193" s="36"/>
      <c r="M193" s="207"/>
      <c r="N193" s="208"/>
      <c r="O193" s="68"/>
      <c r="P193" s="68"/>
      <c r="Q193" s="68"/>
      <c r="R193" s="68"/>
      <c r="S193" s="68"/>
      <c r="T193" s="69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4" t="s">
        <v>152</v>
      </c>
      <c r="AU193" s="14" t="s">
        <v>140</v>
      </c>
    </row>
    <row r="194" spans="1:65" s="2" customFormat="1" ht="24.15" customHeight="1">
      <c r="A194" s="31"/>
      <c r="B194" s="32"/>
      <c r="C194" s="190" t="s">
        <v>222</v>
      </c>
      <c r="D194" s="190" t="s">
        <v>146</v>
      </c>
      <c r="E194" s="191" t="s">
        <v>286</v>
      </c>
      <c r="F194" s="192" t="s">
        <v>287</v>
      </c>
      <c r="G194" s="193" t="s">
        <v>149</v>
      </c>
      <c r="H194" s="194">
        <v>5</v>
      </c>
      <c r="I194" s="195"/>
      <c r="J194" s="196">
        <f>ROUND(I194*H194,2)</f>
        <v>0</v>
      </c>
      <c r="K194" s="197"/>
      <c r="L194" s="36"/>
      <c r="M194" s="198" t="s">
        <v>1</v>
      </c>
      <c r="N194" s="199" t="s">
        <v>43</v>
      </c>
      <c r="O194" s="68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2" t="s">
        <v>150</v>
      </c>
      <c r="AT194" s="202" t="s">
        <v>146</v>
      </c>
      <c r="AU194" s="202" t="s">
        <v>140</v>
      </c>
      <c r="AY194" s="14" t="s">
        <v>141</v>
      </c>
      <c r="BE194" s="203">
        <f>IF(N194="základná",J194,0)</f>
        <v>0</v>
      </c>
      <c r="BF194" s="203">
        <f>IF(N194="znížená",J194,0)</f>
        <v>0</v>
      </c>
      <c r="BG194" s="203">
        <f>IF(N194="zákl. prenesená",J194,0)</f>
        <v>0</v>
      </c>
      <c r="BH194" s="203">
        <f>IF(N194="zníž. prenesená",J194,0)</f>
        <v>0</v>
      </c>
      <c r="BI194" s="203">
        <f>IF(N194="nulová",J194,0)</f>
        <v>0</v>
      </c>
      <c r="BJ194" s="14" t="s">
        <v>90</v>
      </c>
      <c r="BK194" s="203">
        <f>ROUND(I194*H194,2)</f>
        <v>0</v>
      </c>
      <c r="BL194" s="14" t="s">
        <v>150</v>
      </c>
      <c r="BM194" s="202" t="s">
        <v>288</v>
      </c>
    </row>
    <row r="195" spans="1:65" s="2" customFormat="1" ht="81">
      <c r="A195" s="31"/>
      <c r="B195" s="32"/>
      <c r="C195" s="33"/>
      <c r="D195" s="204" t="s">
        <v>152</v>
      </c>
      <c r="E195" s="33"/>
      <c r="F195" s="205" t="s">
        <v>289</v>
      </c>
      <c r="G195" s="33"/>
      <c r="H195" s="33"/>
      <c r="I195" s="206"/>
      <c r="J195" s="33"/>
      <c r="K195" s="33"/>
      <c r="L195" s="36"/>
      <c r="M195" s="207"/>
      <c r="N195" s="208"/>
      <c r="O195" s="68"/>
      <c r="P195" s="68"/>
      <c r="Q195" s="68"/>
      <c r="R195" s="68"/>
      <c r="S195" s="68"/>
      <c r="T195" s="69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4" t="s">
        <v>152</v>
      </c>
      <c r="AU195" s="14" t="s">
        <v>140</v>
      </c>
    </row>
    <row r="196" spans="1:65" s="2" customFormat="1" ht="14.4" customHeight="1">
      <c r="A196" s="31"/>
      <c r="B196" s="32"/>
      <c r="C196" s="190" t="s">
        <v>290</v>
      </c>
      <c r="D196" s="190" t="s">
        <v>146</v>
      </c>
      <c r="E196" s="191" t="s">
        <v>291</v>
      </c>
      <c r="F196" s="192" t="s">
        <v>292</v>
      </c>
      <c r="G196" s="193" t="s">
        <v>149</v>
      </c>
      <c r="H196" s="194">
        <v>1</v>
      </c>
      <c r="I196" s="195"/>
      <c r="J196" s="196">
        <f>ROUND(I196*H196,2)</f>
        <v>0</v>
      </c>
      <c r="K196" s="197"/>
      <c r="L196" s="36"/>
      <c r="M196" s="198" t="s">
        <v>1</v>
      </c>
      <c r="N196" s="199" t="s">
        <v>43</v>
      </c>
      <c r="O196" s="68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2" t="s">
        <v>150</v>
      </c>
      <c r="AT196" s="202" t="s">
        <v>146</v>
      </c>
      <c r="AU196" s="202" t="s">
        <v>140</v>
      </c>
      <c r="AY196" s="14" t="s">
        <v>141</v>
      </c>
      <c r="BE196" s="203">
        <f>IF(N196="základná",J196,0)</f>
        <v>0</v>
      </c>
      <c r="BF196" s="203">
        <f>IF(N196="znížená",J196,0)</f>
        <v>0</v>
      </c>
      <c r="BG196" s="203">
        <f>IF(N196="zákl. prenesená",J196,0)</f>
        <v>0</v>
      </c>
      <c r="BH196" s="203">
        <f>IF(N196="zníž. prenesená",J196,0)</f>
        <v>0</v>
      </c>
      <c r="BI196" s="203">
        <f>IF(N196="nulová",J196,0)</f>
        <v>0</v>
      </c>
      <c r="BJ196" s="14" t="s">
        <v>90</v>
      </c>
      <c r="BK196" s="203">
        <f>ROUND(I196*H196,2)</f>
        <v>0</v>
      </c>
      <c r="BL196" s="14" t="s">
        <v>150</v>
      </c>
      <c r="BM196" s="202" t="s">
        <v>293</v>
      </c>
    </row>
    <row r="197" spans="1:65" s="2" customFormat="1" ht="36">
      <c r="A197" s="31"/>
      <c r="B197" s="32"/>
      <c r="C197" s="33"/>
      <c r="D197" s="204" t="s">
        <v>152</v>
      </c>
      <c r="E197" s="33"/>
      <c r="F197" s="205" t="s">
        <v>294</v>
      </c>
      <c r="G197" s="33"/>
      <c r="H197" s="33"/>
      <c r="I197" s="206"/>
      <c r="J197" s="33"/>
      <c r="K197" s="33"/>
      <c r="L197" s="36"/>
      <c r="M197" s="207"/>
      <c r="N197" s="208"/>
      <c r="O197" s="68"/>
      <c r="P197" s="68"/>
      <c r="Q197" s="68"/>
      <c r="R197" s="68"/>
      <c r="S197" s="68"/>
      <c r="T197" s="69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4" t="s">
        <v>152</v>
      </c>
      <c r="AU197" s="14" t="s">
        <v>140</v>
      </c>
    </row>
    <row r="198" spans="1:65" s="2" customFormat="1" ht="14.4" customHeight="1">
      <c r="A198" s="31"/>
      <c r="B198" s="32"/>
      <c r="C198" s="190" t="s">
        <v>227</v>
      </c>
      <c r="D198" s="190" t="s">
        <v>146</v>
      </c>
      <c r="E198" s="191" t="s">
        <v>295</v>
      </c>
      <c r="F198" s="192" t="s">
        <v>296</v>
      </c>
      <c r="G198" s="193" t="s">
        <v>149</v>
      </c>
      <c r="H198" s="194">
        <v>1</v>
      </c>
      <c r="I198" s="195"/>
      <c r="J198" s="196">
        <f>ROUND(I198*H198,2)</f>
        <v>0</v>
      </c>
      <c r="K198" s="197"/>
      <c r="L198" s="36"/>
      <c r="M198" s="198" t="s">
        <v>1</v>
      </c>
      <c r="N198" s="199" t="s">
        <v>43</v>
      </c>
      <c r="O198" s="68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2" t="s">
        <v>150</v>
      </c>
      <c r="AT198" s="202" t="s">
        <v>146</v>
      </c>
      <c r="AU198" s="202" t="s">
        <v>140</v>
      </c>
      <c r="AY198" s="14" t="s">
        <v>141</v>
      </c>
      <c r="BE198" s="203">
        <f>IF(N198="základná",J198,0)</f>
        <v>0</v>
      </c>
      <c r="BF198" s="203">
        <f>IF(N198="znížená",J198,0)</f>
        <v>0</v>
      </c>
      <c r="BG198" s="203">
        <f>IF(N198="zákl. prenesená",J198,0)</f>
        <v>0</v>
      </c>
      <c r="BH198" s="203">
        <f>IF(N198="zníž. prenesená",J198,0)</f>
        <v>0</v>
      </c>
      <c r="BI198" s="203">
        <f>IF(N198="nulová",J198,0)</f>
        <v>0</v>
      </c>
      <c r="BJ198" s="14" t="s">
        <v>90</v>
      </c>
      <c r="BK198" s="203">
        <f>ROUND(I198*H198,2)</f>
        <v>0</v>
      </c>
      <c r="BL198" s="14" t="s">
        <v>150</v>
      </c>
      <c r="BM198" s="202" t="s">
        <v>297</v>
      </c>
    </row>
    <row r="199" spans="1:65" s="2" customFormat="1" ht="36">
      <c r="A199" s="31"/>
      <c r="B199" s="32"/>
      <c r="C199" s="33"/>
      <c r="D199" s="204" t="s">
        <v>152</v>
      </c>
      <c r="E199" s="33"/>
      <c r="F199" s="205" t="s">
        <v>298</v>
      </c>
      <c r="G199" s="33"/>
      <c r="H199" s="33"/>
      <c r="I199" s="206"/>
      <c r="J199" s="33"/>
      <c r="K199" s="33"/>
      <c r="L199" s="36"/>
      <c r="M199" s="207"/>
      <c r="N199" s="208"/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152</v>
      </c>
      <c r="AU199" s="14" t="s">
        <v>140</v>
      </c>
    </row>
    <row r="200" spans="1:65" s="2" customFormat="1" ht="14.4" customHeight="1">
      <c r="A200" s="31"/>
      <c r="B200" s="32"/>
      <c r="C200" s="190" t="s">
        <v>299</v>
      </c>
      <c r="D200" s="190" t="s">
        <v>146</v>
      </c>
      <c r="E200" s="191" t="s">
        <v>300</v>
      </c>
      <c r="F200" s="192" t="s">
        <v>301</v>
      </c>
      <c r="G200" s="193" t="s">
        <v>149</v>
      </c>
      <c r="H200" s="194">
        <v>1</v>
      </c>
      <c r="I200" s="195"/>
      <c r="J200" s="196">
        <f>ROUND(I200*H200,2)</f>
        <v>0</v>
      </c>
      <c r="K200" s="197"/>
      <c r="L200" s="36"/>
      <c r="M200" s="198" t="s">
        <v>1</v>
      </c>
      <c r="N200" s="199" t="s">
        <v>43</v>
      </c>
      <c r="O200" s="68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2" t="s">
        <v>150</v>
      </c>
      <c r="AT200" s="202" t="s">
        <v>146</v>
      </c>
      <c r="AU200" s="202" t="s">
        <v>140</v>
      </c>
      <c r="AY200" s="14" t="s">
        <v>141</v>
      </c>
      <c r="BE200" s="203">
        <f>IF(N200="základná",J200,0)</f>
        <v>0</v>
      </c>
      <c r="BF200" s="203">
        <f>IF(N200="znížená",J200,0)</f>
        <v>0</v>
      </c>
      <c r="BG200" s="203">
        <f>IF(N200="zákl. prenesená",J200,0)</f>
        <v>0</v>
      </c>
      <c r="BH200" s="203">
        <f>IF(N200="zníž. prenesená",J200,0)</f>
        <v>0</v>
      </c>
      <c r="BI200" s="203">
        <f>IF(N200="nulová",J200,0)</f>
        <v>0</v>
      </c>
      <c r="BJ200" s="14" t="s">
        <v>90</v>
      </c>
      <c r="BK200" s="203">
        <f>ROUND(I200*H200,2)</f>
        <v>0</v>
      </c>
      <c r="BL200" s="14" t="s">
        <v>150</v>
      </c>
      <c r="BM200" s="202" t="s">
        <v>150</v>
      </c>
    </row>
    <row r="201" spans="1:65" s="2" customFormat="1" ht="14.4" customHeight="1">
      <c r="A201" s="31"/>
      <c r="B201" s="32"/>
      <c r="C201" s="190" t="s">
        <v>231</v>
      </c>
      <c r="D201" s="190" t="s">
        <v>146</v>
      </c>
      <c r="E201" s="191" t="s">
        <v>302</v>
      </c>
      <c r="F201" s="192" t="s">
        <v>303</v>
      </c>
      <c r="G201" s="193" t="s">
        <v>149</v>
      </c>
      <c r="H201" s="194">
        <v>6</v>
      </c>
      <c r="I201" s="195"/>
      <c r="J201" s="196">
        <f>ROUND(I201*H201,2)</f>
        <v>0</v>
      </c>
      <c r="K201" s="197"/>
      <c r="L201" s="36"/>
      <c r="M201" s="198" t="s">
        <v>1</v>
      </c>
      <c r="N201" s="199" t="s">
        <v>43</v>
      </c>
      <c r="O201" s="68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2" t="s">
        <v>150</v>
      </c>
      <c r="AT201" s="202" t="s">
        <v>146</v>
      </c>
      <c r="AU201" s="202" t="s">
        <v>140</v>
      </c>
      <c r="AY201" s="14" t="s">
        <v>141</v>
      </c>
      <c r="BE201" s="203">
        <f>IF(N201="základná",J201,0)</f>
        <v>0</v>
      </c>
      <c r="BF201" s="203">
        <f>IF(N201="znížená",J201,0)</f>
        <v>0</v>
      </c>
      <c r="BG201" s="203">
        <f>IF(N201="zákl. prenesená",J201,0)</f>
        <v>0</v>
      </c>
      <c r="BH201" s="203">
        <f>IF(N201="zníž. prenesená",J201,0)</f>
        <v>0</v>
      </c>
      <c r="BI201" s="203">
        <f>IF(N201="nulová",J201,0)</f>
        <v>0</v>
      </c>
      <c r="BJ201" s="14" t="s">
        <v>90</v>
      </c>
      <c r="BK201" s="203">
        <f>ROUND(I201*H201,2)</f>
        <v>0</v>
      </c>
      <c r="BL201" s="14" t="s">
        <v>150</v>
      </c>
      <c r="BM201" s="202" t="s">
        <v>304</v>
      </c>
    </row>
    <row r="202" spans="1:65" s="12" customFormat="1" ht="20.9" customHeight="1">
      <c r="B202" s="175"/>
      <c r="C202" s="176"/>
      <c r="D202" s="177" t="s">
        <v>76</v>
      </c>
      <c r="E202" s="188" t="s">
        <v>305</v>
      </c>
      <c r="F202" s="188" t="s">
        <v>306</v>
      </c>
      <c r="G202" s="176"/>
      <c r="H202" s="176"/>
      <c r="I202" s="179"/>
      <c r="J202" s="189">
        <f>BK202</f>
        <v>0</v>
      </c>
      <c r="K202" s="176"/>
      <c r="L202" s="180"/>
      <c r="M202" s="181"/>
      <c r="N202" s="182"/>
      <c r="O202" s="182"/>
      <c r="P202" s="183">
        <f>SUM(P203:P211)</f>
        <v>0</v>
      </c>
      <c r="Q202" s="182"/>
      <c r="R202" s="183">
        <f>SUM(R203:R211)</f>
        <v>0</v>
      </c>
      <c r="S202" s="182"/>
      <c r="T202" s="184">
        <f>SUM(T203:T211)</f>
        <v>0</v>
      </c>
      <c r="AR202" s="185" t="s">
        <v>84</v>
      </c>
      <c r="AT202" s="186" t="s">
        <v>76</v>
      </c>
      <c r="AU202" s="186" t="s">
        <v>90</v>
      </c>
      <c r="AY202" s="185" t="s">
        <v>141</v>
      </c>
      <c r="BK202" s="187">
        <f>SUM(BK203:BK211)</f>
        <v>0</v>
      </c>
    </row>
    <row r="203" spans="1:65" s="2" customFormat="1" ht="24.15" customHeight="1">
      <c r="A203" s="31"/>
      <c r="B203" s="32"/>
      <c r="C203" s="190" t="s">
        <v>307</v>
      </c>
      <c r="D203" s="190" t="s">
        <v>146</v>
      </c>
      <c r="E203" s="191" t="s">
        <v>308</v>
      </c>
      <c r="F203" s="192" t="s">
        <v>309</v>
      </c>
      <c r="G203" s="193" t="s">
        <v>149</v>
      </c>
      <c r="H203" s="194">
        <v>16</v>
      </c>
      <c r="I203" s="195"/>
      <c r="J203" s="196">
        <f>ROUND(I203*H203,2)</f>
        <v>0</v>
      </c>
      <c r="K203" s="197"/>
      <c r="L203" s="36"/>
      <c r="M203" s="198" t="s">
        <v>1</v>
      </c>
      <c r="N203" s="199" t="s">
        <v>43</v>
      </c>
      <c r="O203" s="68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2" t="s">
        <v>150</v>
      </c>
      <c r="AT203" s="202" t="s">
        <v>146</v>
      </c>
      <c r="AU203" s="202" t="s">
        <v>140</v>
      </c>
      <c r="AY203" s="14" t="s">
        <v>141</v>
      </c>
      <c r="BE203" s="203">
        <f>IF(N203="základná",J203,0)</f>
        <v>0</v>
      </c>
      <c r="BF203" s="203">
        <f>IF(N203="znížená",J203,0)</f>
        <v>0</v>
      </c>
      <c r="BG203" s="203">
        <f>IF(N203="zákl. prenesená",J203,0)</f>
        <v>0</v>
      </c>
      <c r="BH203" s="203">
        <f>IF(N203="zníž. prenesená",J203,0)</f>
        <v>0</v>
      </c>
      <c r="BI203" s="203">
        <f>IF(N203="nulová",J203,0)</f>
        <v>0</v>
      </c>
      <c r="BJ203" s="14" t="s">
        <v>90</v>
      </c>
      <c r="BK203" s="203">
        <f>ROUND(I203*H203,2)</f>
        <v>0</v>
      </c>
      <c r="BL203" s="14" t="s">
        <v>150</v>
      </c>
      <c r="BM203" s="202" t="s">
        <v>310</v>
      </c>
    </row>
    <row r="204" spans="1:65" s="2" customFormat="1" ht="126">
      <c r="A204" s="31"/>
      <c r="B204" s="32"/>
      <c r="C204" s="33"/>
      <c r="D204" s="204" t="s">
        <v>152</v>
      </c>
      <c r="E204" s="33"/>
      <c r="F204" s="205" t="s">
        <v>311</v>
      </c>
      <c r="G204" s="33"/>
      <c r="H204" s="33"/>
      <c r="I204" s="206"/>
      <c r="J204" s="33"/>
      <c r="K204" s="33"/>
      <c r="L204" s="36"/>
      <c r="M204" s="207"/>
      <c r="N204" s="208"/>
      <c r="O204" s="68"/>
      <c r="P204" s="68"/>
      <c r="Q204" s="68"/>
      <c r="R204" s="68"/>
      <c r="S204" s="68"/>
      <c r="T204" s="69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4" t="s">
        <v>152</v>
      </c>
      <c r="AU204" s="14" t="s">
        <v>140</v>
      </c>
    </row>
    <row r="205" spans="1:65" s="2" customFormat="1" ht="14.4" customHeight="1">
      <c r="A205" s="31"/>
      <c r="B205" s="32"/>
      <c r="C205" s="190" t="s">
        <v>246</v>
      </c>
      <c r="D205" s="190" t="s">
        <v>146</v>
      </c>
      <c r="E205" s="191" t="s">
        <v>312</v>
      </c>
      <c r="F205" s="192" t="s">
        <v>313</v>
      </c>
      <c r="G205" s="193" t="s">
        <v>149</v>
      </c>
      <c r="H205" s="194">
        <v>1</v>
      </c>
      <c r="I205" s="195"/>
      <c r="J205" s="196">
        <f>ROUND(I205*H205,2)</f>
        <v>0</v>
      </c>
      <c r="K205" s="197"/>
      <c r="L205" s="36"/>
      <c r="M205" s="198" t="s">
        <v>1</v>
      </c>
      <c r="N205" s="199" t="s">
        <v>43</v>
      </c>
      <c r="O205" s="68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2" t="s">
        <v>150</v>
      </c>
      <c r="AT205" s="202" t="s">
        <v>146</v>
      </c>
      <c r="AU205" s="202" t="s">
        <v>140</v>
      </c>
      <c r="AY205" s="14" t="s">
        <v>141</v>
      </c>
      <c r="BE205" s="203">
        <f>IF(N205="základná",J205,0)</f>
        <v>0</v>
      </c>
      <c r="BF205" s="203">
        <f>IF(N205="znížená",J205,0)</f>
        <v>0</v>
      </c>
      <c r="BG205" s="203">
        <f>IF(N205="zákl. prenesená",J205,0)</f>
        <v>0</v>
      </c>
      <c r="BH205" s="203">
        <f>IF(N205="zníž. prenesená",J205,0)</f>
        <v>0</v>
      </c>
      <c r="BI205" s="203">
        <f>IF(N205="nulová",J205,0)</f>
        <v>0</v>
      </c>
      <c r="BJ205" s="14" t="s">
        <v>90</v>
      </c>
      <c r="BK205" s="203">
        <f>ROUND(I205*H205,2)</f>
        <v>0</v>
      </c>
      <c r="BL205" s="14" t="s">
        <v>150</v>
      </c>
      <c r="BM205" s="202" t="s">
        <v>314</v>
      </c>
    </row>
    <row r="206" spans="1:65" s="2" customFormat="1" ht="24.15" customHeight="1">
      <c r="A206" s="31"/>
      <c r="B206" s="32"/>
      <c r="C206" s="190" t="s">
        <v>236</v>
      </c>
      <c r="D206" s="190" t="s">
        <v>146</v>
      </c>
      <c r="E206" s="191" t="s">
        <v>315</v>
      </c>
      <c r="F206" s="192" t="s">
        <v>316</v>
      </c>
      <c r="G206" s="193" t="s">
        <v>149</v>
      </c>
      <c r="H206" s="194">
        <v>12</v>
      </c>
      <c r="I206" s="195"/>
      <c r="J206" s="196">
        <f>ROUND(I206*H206,2)</f>
        <v>0</v>
      </c>
      <c r="K206" s="197"/>
      <c r="L206" s="36"/>
      <c r="M206" s="198" t="s">
        <v>1</v>
      </c>
      <c r="N206" s="199" t="s">
        <v>43</v>
      </c>
      <c r="O206" s="68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2" t="s">
        <v>150</v>
      </c>
      <c r="AT206" s="202" t="s">
        <v>146</v>
      </c>
      <c r="AU206" s="202" t="s">
        <v>140</v>
      </c>
      <c r="AY206" s="14" t="s">
        <v>141</v>
      </c>
      <c r="BE206" s="203">
        <f>IF(N206="základná",J206,0)</f>
        <v>0</v>
      </c>
      <c r="BF206" s="203">
        <f>IF(N206="znížená",J206,0)</f>
        <v>0</v>
      </c>
      <c r="BG206" s="203">
        <f>IF(N206="zákl. prenesená",J206,0)</f>
        <v>0</v>
      </c>
      <c r="BH206" s="203">
        <f>IF(N206="zníž. prenesená",J206,0)</f>
        <v>0</v>
      </c>
      <c r="BI206" s="203">
        <f>IF(N206="nulová",J206,0)</f>
        <v>0</v>
      </c>
      <c r="BJ206" s="14" t="s">
        <v>90</v>
      </c>
      <c r="BK206" s="203">
        <f>ROUND(I206*H206,2)</f>
        <v>0</v>
      </c>
      <c r="BL206" s="14" t="s">
        <v>150</v>
      </c>
      <c r="BM206" s="202" t="s">
        <v>317</v>
      </c>
    </row>
    <row r="207" spans="1:65" s="2" customFormat="1" ht="144">
      <c r="A207" s="31"/>
      <c r="B207" s="32"/>
      <c r="C207" s="33"/>
      <c r="D207" s="204" t="s">
        <v>152</v>
      </c>
      <c r="E207" s="33"/>
      <c r="F207" s="205" t="s">
        <v>318</v>
      </c>
      <c r="G207" s="33"/>
      <c r="H207" s="33"/>
      <c r="I207" s="206"/>
      <c r="J207" s="33"/>
      <c r="K207" s="33"/>
      <c r="L207" s="36"/>
      <c r="M207" s="207"/>
      <c r="N207" s="208"/>
      <c r="O207" s="68"/>
      <c r="P207" s="68"/>
      <c r="Q207" s="68"/>
      <c r="R207" s="68"/>
      <c r="S207" s="68"/>
      <c r="T207" s="69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4" t="s">
        <v>152</v>
      </c>
      <c r="AU207" s="14" t="s">
        <v>140</v>
      </c>
    </row>
    <row r="208" spans="1:65" s="2" customFormat="1" ht="14.4" customHeight="1">
      <c r="A208" s="31"/>
      <c r="B208" s="32"/>
      <c r="C208" s="190" t="s">
        <v>319</v>
      </c>
      <c r="D208" s="190" t="s">
        <v>146</v>
      </c>
      <c r="E208" s="191" t="s">
        <v>320</v>
      </c>
      <c r="F208" s="192" t="s">
        <v>321</v>
      </c>
      <c r="G208" s="193" t="s">
        <v>149</v>
      </c>
      <c r="H208" s="194">
        <v>1</v>
      </c>
      <c r="I208" s="195"/>
      <c r="J208" s="196">
        <f>ROUND(I208*H208,2)</f>
        <v>0</v>
      </c>
      <c r="K208" s="197"/>
      <c r="L208" s="36"/>
      <c r="M208" s="198" t="s">
        <v>1</v>
      </c>
      <c r="N208" s="199" t="s">
        <v>43</v>
      </c>
      <c r="O208" s="68"/>
      <c r="P208" s="200">
        <f>O208*H208</f>
        <v>0</v>
      </c>
      <c r="Q208" s="200">
        <v>0</v>
      </c>
      <c r="R208" s="200">
        <f>Q208*H208</f>
        <v>0</v>
      </c>
      <c r="S208" s="200">
        <v>0</v>
      </c>
      <c r="T208" s="201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2" t="s">
        <v>150</v>
      </c>
      <c r="AT208" s="202" t="s">
        <v>146</v>
      </c>
      <c r="AU208" s="202" t="s">
        <v>140</v>
      </c>
      <c r="AY208" s="14" t="s">
        <v>141</v>
      </c>
      <c r="BE208" s="203">
        <f>IF(N208="základná",J208,0)</f>
        <v>0</v>
      </c>
      <c r="BF208" s="203">
        <f>IF(N208="znížená",J208,0)</f>
        <v>0</v>
      </c>
      <c r="BG208" s="203">
        <f>IF(N208="zákl. prenesená",J208,0)</f>
        <v>0</v>
      </c>
      <c r="BH208" s="203">
        <f>IF(N208="zníž. prenesená",J208,0)</f>
        <v>0</v>
      </c>
      <c r="BI208" s="203">
        <f>IF(N208="nulová",J208,0)</f>
        <v>0</v>
      </c>
      <c r="BJ208" s="14" t="s">
        <v>90</v>
      </c>
      <c r="BK208" s="203">
        <f>ROUND(I208*H208,2)</f>
        <v>0</v>
      </c>
      <c r="BL208" s="14" t="s">
        <v>150</v>
      </c>
      <c r="BM208" s="202" t="s">
        <v>322</v>
      </c>
    </row>
    <row r="209" spans="1:65" s="2" customFormat="1" ht="27">
      <c r="A209" s="31"/>
      <c r="B209" s="32"/>
      <c r="C209" s="33"/>
      <c r="D209" s="204" t="s">
        <v>152</v>
      </c>
      <c r="E209" s="33"/>
      <c r="F209" s="205" t="s">
        <v>323</v>
      </c>
      <c r="G209" s="33"/>
      <c r="H209" s="33"/>
      <c r="I209" s="206"/>
      <c r="J209" s="33"/>
      <c r="K209" s="33"/>
      <c r="L209" s="36"/>
      <c r="M209" s="207"/>
      <c r="N209" s="208"/>
      <c r="O209" s="68"/>
      <c r="P209" s="68"/>
      <c r="Q209" s="68"/>
      <c r="R209" s="68"/>
      <c r="S209" s="68"/>
      <c r="T209" s="69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T209" s="14" t="s">
        <v>152</v>
      </c>
      <c r="AU209" s="14" t="s">
        <v>140</v>
      </c>
    </row>
    <row r="210" spans="1:65" s="2" customFormat="1" ht="24.15" customHeight="1">
      <c r="A210" s="31"/>
      <c r="B210" s="32"/>
      <c r="C210" s="190" t="s">
        <v>241</v>
      </c>
      <c r="D210" s="190" t="s">
        <v>146</v>
      </c>
      <c r="E210" s="191" t="s">
        <v>324</v>
      </c>
      <c r="F210" s="192" t="s">
        <v>325</v>
      </c>
      <c r="G210" s="193" t="s">
        <v>149</v>
      </c>
      <c r="H210" s="194">
        <v>1</v>
      </c>
      <c r="I210" s="195"/>
      <c r="J210" s="196">
        <f>ROUND(I210*H210,2)</f>
        <v>0</v>
      </c>
      <c r="K210" s="197"/>
      <c r="L210" s="36"/>
      <c r="M210" s="198" t="s">
        <v>1</v>
      </c>
      <c r="N210" s="199" t="s">
        <v>43</v>
      </c>
      <c r="O210" s="68"/>
      <c r="P210" s="200">
        <f>O210*H210</f>
        <v>0</v>
      </c>
      <c r="Q210" s="200">
        <v>0</v>
      </c>
      <c r="R210" s="200">
        <f>Q210*H210</f>
        <v>0</v>
      </c>
      <c r="S210" s="200">
        <v>0</v>
      </c>
      <c r="T210" s="201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2" t="s">
        <v>150</v>
      </c>
      <c r="AT210" s="202" t="s">
        <v>146</v>
      </c>
      <c r="AU210" s="202" t="s">
        <v>140</v>
      </c>
      <c r="AY210" s="14" t="s">
        <v>141</v>
      </c>
      <c r="BE210" s="203">
        <f>IF(N210="základná",J210,0)</f>
        <v>0</v>
      </c>
      <c r="BF210" s="203">
        <f>IF(N210="znížená",J210,0)</f>
        <v>0</v>
      </c>
      <c r="BG210" s="203">
        <f>IF(N210="zákl. prenesená",J210,0)</f>
        <v>0</v>
      </c>
      <c r="BH210" s="203">
        <f>IF(N210="zníž. prenesená",J210,0)</f>
        <v>0</v>
      </c>
      <c r="BI210" s="203">
        <f>IF(N210="nulová",J210,0)</f>
        <v>0</v>
      </c>
      <c r="BJ210" s="14" t="s">
        <v>90</v>
      </c>
      <c r="BK210" s="203">
        <f>ROUND(I210*H210,2)</f>
        <v>0</v>
      </c>
      <c r="BL210" s="14" t="s">
        <v>150</v>
      </c>
      <c r="BM210" s="202" t="s">
        <v>326</v>
      </c>
    </row>
    <row r="211" spans="1:65" s="2" customFormat="1" ht="24.15" customHeight="1">
      <c r="A211" s="31"/>
      <c r="B211" s="32"/>
      <c r="C211" s="190" t="s">
        <v>327</v>
      </c>
      <c r="D211" s="190" t="s">
        <v>146</v>
      </c>
      <c r="E211" s="191" t="s">
        <v>328</v>
      </c>
      <c r="F211" s="192" t="s">
        <v>329</v>
      </c>
      <c r="G211" s="193" t="s">
        <v>149</v>
      </c>
      <c r="H211" s="194">
        <v>1</v>
      </c>
      <c r="I211" s="195"/>
      <c r="J211" s="196">
        <f>ROUND(I211*H211,2)</f>
        <v>0</v>
      </c>
      <c r="K211" s="197"/>
      <c r="L211" s="36"/>
      <c r="M211" s="198" t="s">
        <v>1</v>
      </c>
      <c r="N211" s="199" t="s">
        <v>43</v>
      </c>
      <c r="O211" s="68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2" t="s">
        <v>150</v>
      </c>
      <c r="AT211" s="202" t="s">
        <v>146</v>
      </c>
      <c r="AU211" s="202" t="s">
        <v>140</v>
      </c>
      <c r="AY211" s="14" t="s">
        <v>141</v>
      </c>
      <c r="BE211" s="203">
        <f>IF(N211="základná",J211,0)</f>
        <v>0</v>
      </c>
      <c r="BF211" s="203">
        <f>IF(N211="znížená",J211,0)</f>
        <v>0</v>
      </c>
      <c r="BG211" s="203">
        <f>IF(N211="zákl. prenesená",J211,0)</f>
        <v>0</v>
      </c>
      <c r="BH211" s="203">
        <f>IF(N211="zníž. prenesená",J211,0)</f>
        <v>0</v>
      </c>
      <c r="BI211" s="203">
        <f>IF(N211="nulová",J211,0)</f>
        <v>0</v>
      </c>
      <c r="BJ211" s="14" t="s">
        <v>90</v>
      </c>
      <c r="BK211" s="203">
        <f>ROUND(I211*H211,2)</f>
        <v>0</v>
      </c>
      <c r="BL211" s="14" t="s">
        <v>150</v>
      </c>
      <c r="BM211" s="202" t="s">
        <v>330</v>
      </c>
    </row>
    <row r="212" spans="1:65" s="2" customFormat="1" ht="49.9" customHeight="1">
      <c r="A212" s="31"/>
      <c r="B212" s="32"/>
      <c r="C212" s="33"/>
      <c r="D212" s="33"/>
      <c r="E212" s="178" t="s">
        <v>331</v>
      </c>
      <c r="F212" s="178" t="s">
        <v>332</v>
      </c>
      <c r="G212" s="33"/>
      <c r="H212" s="33"/>
      <c r="I212" s="33"/>
      <c r="J212" s="162">
        <f t="shared" ref="J212:J217" si="0">BK212</f>
        <v>0</v>
      </c>
      <c r="K212" s="33"/>
      <c r="L212" s="36"/>
      <c r="M212" s="207"/>
      <c r="N212" s="208"/>
      <c r="O212" s="68"/>
      <c r="P212" s="68"/>
      <c r="Q212" s="68"/>
      <c r="R212" s="68"/>
      <c r="S212" s="68"/>
      <c r="T212" s="69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4" t="s">
        <v>76</v>
      </c>
      <c r="AU212" s="14" t="s">
        <v>77</v>
      </c>
      <c r="AY212" s="14" t="s">
        <v>333</v>
      </c>
      <c r="BK212" s="203">
        <f>SUM(BK213:BK217)</f>
        <v>0</v>
      </c>
    </row>
    <row r="213" spans="1:65" s="2" customFormat="1" ht="16.25" customHeight="1">
      <c r="A213" s="31"/>
      <c r="B213" s="32"/>
      <c r="C213" s="209" t="s">
        <v>1</v>
      </c>
      <c r="D213" s="209" t="s">
        <v>146</v>
      </c>
      <c r="E213" s="210" t="s">
        <v>1</v>
      </c>
      <c r="F213" s="211" t="s">
        <v>1</v>
      </c>
      <c r="G213" s="212" t="s">
        <v>1</v>
      </c>
      <c r="H213" s="213"/>
      <c r="I213" s="214"/>
      <c r="J213" s="215">
        <f t="shared" si="0"/>
        <v>0</v>
      </c>
      <c r="K213" s="197"/>
      <c r="L213" s="36"/>
      <c r="M213" s="216" t="s">
        <v>1</v>
      </c>
      <c r="N213" s="217" t="s">
        <v>43</v>
      </c>
      <c r="O213" s="68"/>
      <c r="P213" s="68"/>
      <c r="Q213" s="68"/>
      <c r="R213" s="68"/>
      <c r="S213" s="68"/>
      <c r="T213" s="69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4" t="s">
        <v>333</v>
      </c>
      <c r="AU213" s="14" t="s">
        <v>84</v>
      </c>
      <c r="AY213" s="14" t="s">
        <v>333</v>
      </c>
      <c r="BE213" s="203">
        <f>IF(N213="základná",J213,0)</f>
        <v>0</v>
      </c>
      <c r="BF213" s="203">
        <f>IF(N213="znížená",J213,0)</f>
        <v>0</v>
      </c>
      <c r="BG213" s="203">
        <f>IF(N213="zákl. prenesená",J213,0)</f>
        <v>0</v>
      </c>
      <c r="BH213" s="203">
        <f>IF(N213="zníž. prenesená",J213,0)</f>
        <v>0</v>
      </c>
      <c r="BI213" s="203">
        <f>IF(N213="nulová",J213,0)</f>
        <v>0</v>
      </c>
      <c r="BJ213" s="14" t="s">
        <v>90</v>
      </c>
      <c r="BK213" s="203">
        <f>I213*H213</f>
        <v>0</v>
      </c>
    </row>
    <row r="214" spans="1:65" s="2" customFormat="1" ht="16.25" customHeight="1">
      <c r="A214" s="31"/>
      <c r="B214" s="32"/>
      <c r="C214" s="209" t="s">
        <v>1</v>
      </c>
      <c r="D214" s="209" t="s">
        <v>146</v>
      </c>
      <c r="E214" s="210" t="s">
        <v>1</v>
      </c>
      <c r="F214" s="211" t="s">
        <v>1</v>
      </c>
      <c r="G214" s="212" t="s">
        <v>1</v>
      </c>
      <c r="H214" s="213"/>
      <c r="I214" s="214"/>
      <c r="J214" s="215">
        <f t="shared" si="0"/>
        <v>0</v>
      </c>
      <c r="K214" s="197"/>
      <c r="L214" s="36"/>
      <c r="M214" s="216" t="s">
        <v>1</v>
      </c>
      <c r="N214" s="217" t="s">
        <v>43</v>
      </c>
      <c r="O214" s="68"/>
      <c r="P214" s="68"/>
      <c r="Q214" s="68"/>
      <c r="R214" s="68"/>
      <c r="S214" s="68"/>
      <c r="T214" s="69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4" t="s">
        <v>333</v>
      </c>
      <c r="AU214" s="14" t="s">
        <v>84</v>
      </c>
      <c r="AY214" s="14" t="s">
        <v>333</v>
      </c>
      <c r="BE214" s="203">
        <f>IF(N214="základná",J214,0)</f>
        <v>0</v>
      </c>
      <c r="BF214" s="203">
        <f>IF(N214="znížená",J214,0)</f>
        <v>0</v>
      </c>
      <c r="BG214" s="203">
        <f>IF(N214="zákl. prenesená",J214,0)</f>
        <v>0</v>
      </c>
      <c r="BH214" s="203">
        <f>IF(N214="zníž. prenesená",J214,0)</f>
        <v>0</v>
      </c>
      <c r="BI214" s="203">
        <f>IF(N214="nulová",J214,0)</f>
        <v>0</v>
      </c>
      <c r="BJ214" s="14" t="s">
        <v>90</v>
      </c>
      <c r="BK214" s="203">
        <f>I214*H214</f>
        <v>0</v>
      </c>
    </row>
    <row r="215" spans="1:65" s="2" customFormat="1" ht="16.25" customHeight="1">
      <c r="A215" s="31"/>
      <c r="B215" s="32"/>
      <c r="C215" s="209" t="s">
        <v>1</v>
      </c>
      <c r="D215" s="209" t="s">
        <v>146</v>
      </c>
      <c r="E215" s="210" t="s">
        <v>1</v>
      </c>
      <c r="F215" s="211" t="s">
        <v>1</v>
      </c>
      <c r="G215" s="212" t="s">
        <v>1</v>
      </c>
      <c r="H215" s="213"/>
      <c r="I215" s="214"/>
      <c r="J215" s="215">
        <f t="shared" si="0"/>
        <v>0</v>
      </c>
      <c r="K215" s="197"/>
      <c r="L215" s="36"/>
      <c r="M215" s="216" t="s">
        <v>1</v>
      </c>
      <c r="N215" s="217" t="s">
        <v>43</v>
      </c>
      <c r="O215" s="68"/>
      <c r="P215" s="68"/>
      <c r="Q215" s="68"/>
      <c r="R215" s="68"/>
      <c r="S215" s="68"/>
      <c r="T215" s="69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4" t="s">
        <v>333</v>
      </c>
      <c r="AU215" s="14" t="s">
        <v>84</v>
      </c>
      <c r="AY215" s="14" t="s">
        <v>333</v>
      </c>
      <c r="BE215" s="203">
        <f>IF(N215="základná",J215,0)</f>
        <v>0</v>
      </c>
      <c r="BF215" s="203">
        <f>IF(N215="znížená",J215,0)</f>
        <v>0</v>
      </c>
      <c r="BG215" s="203">
        <f>IF(N215="zákl. prenesená",J215,0)</f>
        <v>0</v>
      </c>
      <c r="BH215" s="203">
        <f>IF(N215="zníž. prenesená",J215,0)</f>
        <v>0</v>
      </c>
      <c r="BI215" s="203">
        <f>IF(N215="nulová",J215,0)</f>
        <v>0</v>
      </c>
      <c r="BJ215" s="14" t="s">
        <v>90</v>
      </c>
      <c r="BK215" s="203">
        <f>I215*H215</f>
        <v>0</v>
      </c>
    </row>
    <row r="216" spans="1:65" s="2" customFormat="1" ht="16.25" customHeight="1">
      <c r="A216" s="31"/>
      <c r="B216" s="32"/>
      <c r="C216" s="209" t="s">
        <v>1</v>
      </c>
      <c r="D216" s="209" t="s">
        <v>146</v>
      </c>
      <c r="E216" s="210" t="s">
        <v>1</v>
      </c>
      <c r="F216" s="211" t="s">
        <v>1</v>
      </c>
      <c r="G216" s="212" t="s">
        <v>1</v>
      </c>
      <c r="H216" s="213"/>
      <c r="I216" s="214"/>
      <c r="J216" s="215">
        <f t="shared" si="0"/>
        <v>0</v>
      </c>
      <c r="K216" s="197"/>
      <c r="L216" s="36"/>
      <c r="M216" s="216" t="s">
        <v>1</v>
      </c>
      <c r="N216" s="217" t="s">
        <v>43</v>
      </c>
      <c r="O216" s="68"/>
      <c r="P216" s="68"/>
      <c r="Q216" s="68"/>
      <c r="R216" s="68"/>
      <c r="S216" s="68"/>
      <c r="T216" s="69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4" t="s">
        <v>333</v>
      </c>
      <c r="AU216" s="14" t="s">
        <v>84</v>
      </c>
      <c r="AY216" s="14" t="s">
        <v>333</v>
      </c>
      <c r="BE216" s="203">
        <f>IF(N216="základná",J216,0)</f>
        <v>0</v>
      </c>
      <c r="BF216" s="203">
        <f>IF(N216="znížená",J216,0)</f>
        <v>0</v>
      </c>
      <c r="BG216" s="203">
        <f>IF(N216="zákl. prenesená",J216,0)</f>
        <v>0</v>
      </c>
      <c r="BH216" s="203">
        <f>IF(N216="zníž. prenesená",J216,0)</f>
        <v>0</v>
      </c>
      <c r="BI216" s="203">
        <f>IF(N216="nulová",J216,0)</f>
        <v>0</v>
      </c>
      <c r="BJ216" s="14" t="s">
        <v>90</v>
      </c>
      <c r="BK216" s="203">
        <f>I216*H216</f>
        <v>0</v>
      </c>
    </row>
    <row r="217" spans="1:65" s="2" customFormat="1" ht="16.25" customHeight="1">
      <c r="A217" s="31"/>
      <c r="B217" s="32"/>
      <c r="C217" s="209" t="s">
        <v>1</v>
      </c>
      <c r="D217" s="209" t="s">
        <v>146</v>
      </c>
      <c r="E217" s="210" t="s">
        <v>1</v>
      </c>
      <c r="F217" s="211" t="s">
        <v>1</v>
      </c>
      <c r="G217" s="212" t="s">
        <v>1</v>
      </c>
      <c r="H217" s="213"/>
      <c r="I217" s="214"/>
      <c r="J217" s="215">
        <f t="shared" si="0"/>
        <v>0</v>
      </c>
      <c r="K217" s="197"/>
      <c r="L217" s="36"/>
      <c r="M217" s="216" t="s">
        <v>1</v>
      </c>
      <c r="N217" s="217" t="s">
        <v>43</v>
      </c>
      <c r="O217" s="218"/>
      <c r="P217" s="218"/>
      <c r="Q217" s="218"/>
      <c r="R217" s="218"/>
      <c r="S217" s="218"/>
      <c r="T217" s="219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4" t="s">
        <v>333</v>
      </c>
      <c r="AU217" s="14" t="s">
        <v>84</v>
      </c>
      <c r="AY217" s="14" t="s">
        <v>333</v>
      </c>
      <c r="BE217" s="203">
        <f>IF(N217="základná",J217,0)</f>
        <v>0</v>
      </c>
      <c r="BF217" s="203">
        <f>IF(N217="znížená",J217,0)</f>
        <v>0</v>
      </c>
      <c r="BG217" s="203">
        <f>IF(N217="zákl. prenesená",J217,0)</f>
        <v>0</v>
      </c>
      <c r="BH217" s="203">
        <f>IF(N217="zníž. prenesená",J217,0)</f>
        <v>0</v>
      </c>
      <c r="BI217" s="203">
        <f>IF(N217="nulová",J217,0)</f>
        <v>0</v>
      </c>
      <c r="BJ217" s="14" t="s">
        <v>90</v>
      </c>
      <c r="BK217" s="203">
        <f>I217*H217</f>
        <v>0</v>
      </c>
    </row>
    <row r="218" spans="1:65" s="2" customFormat="1" ht="7" customHeight="1">
      <c r="A218" s="31"/>
      <c r="B218" s="51"/>
      <c r="C218" s="52"/>
      <c r="D218" s="52"/>
      <c r="E218" s="52"/>
      <c r="F218" s="52"/>
      <c r="G218" s="52"/>
      <c r="H218" s="52"/>
      <c r="I218" s="52"/>
      <c r="J218" s="52"/>
      <c r="K218" s="52"/>
      <c r="L218" s="36"/>
      <c r="M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</row>
  </sheetData>
  <sheetProtection algorithmName="SHA-512" hashValue="jPirpYuDIpzG8ty5I1mpR0UE4P7PtAhTjk5d6UcsP2B2KmE3VwMNdQZX8wifnRPnwY4H02OTZMXxmIbLhizphA==" saltValue="hCzRnR/kQvjR9GGSN/4hEfX0sFqp/OgRaVrVJ8rsatFUgOMzVs5A91b+s2jJ8RBVnlq3EcIHk5U4gg134EdDNw==" spinCount="100000" sheet="1" objects="1" scenarios="1" formatColumns="0" formatRows="0" autoFilter="0"/>
  <autoFilter ref="C128:K217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13:D218">
      <formula1>"K, M"</formula1>
    </dataValidation>
    <dataValidation type="list" allowBlank="1" showInputMessage="1" showErrorMessage="1" error="Povolené sú hodnoty základná, znížená, nulová." sqref="N213:N218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94</v>
      </c>
    </row>
    <row r="3" spans="1:46" s="1" customFormat="1" ht="7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7"/>
      <c r="AT3" s="14" t="s">
        <v>77</v>
      </c>
    </row>
    <row r="4" spans="1:46" s="1" customFormat="1" ht="25" customHeight="1">
      <c r="B4" s="17"/>
      <c r="D4" s="114" t="s">
        <v>107</v>
      </c>
      <c r="L4" s="17"/>
      <c r="M4" s="115" t="s">
        <v>9</v>
      </c>
      <c r="AT4" s="14" t="s">
        <v>4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116" t="s">
        <v>15</v>
      </c>
      <c r="L6" s="17"/>
    </row>
    <row r="7" spans="1:46" s="1" customFormat="1" ht="16.5" customHeight="1">
      <c r="B7" s="17"/>
      <c r="E7" s="265" t="str">
        <f>'Rekapitulácia stavby'!K6</f>
        <v>Nerezové bazény a bazénové technológie</v>
      </c>
      <c r="F7" s="266"/>
      <c r="G7" s="266"/>
      <c r="H7" s="266"/>
      <c r="L7" s="17"/>
    </row>
    <row r="8" spans="1:46" s="1" customFormat="1" ht="12" customHeight="1">
      <c r="B8" s="17"/>
      <c r="D8" s="116" t="s">
        <v>108</v>
      </c>
      <c r="L8" s="17"/>
    </row>
    <row r="9" spans="1:46" s="2" customFormat="1" ht="23.25" customHeight="1">
      <c r="A9" s="31"/>
      <c r="B9" s="36"/>
      <c r="C9" s="31"/>
      <c r="D9" s="31"/>
      <c r="E9" s="265" t="s">
        <v>109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16" t="s">
        <v>110</v>
      </c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68" t="s">
        <v>334</v>
      </c>
      <c r="F11" s="267"/>
      <c r="G11" s="267"/>
      <c r="H11" s="267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16" t="s">
        <v>17</v>
      </c>
      <c r="E13" s="31"/>
      <c r="F13" s="107" t="s">
        <v>1</v>
      </c>
      <c r="G13" s="31"/>
      <c r="H13" s="31"/>
      <c r="I13" s="116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6" t="s">
        <v>19</v>
      </c>
      <c r="E14" s="31"/>
      <c r="F14" s="107" t="s">
        <v>20</v>
      </c>
      <c r="G14" s="31"/>
      <c r="H14" s="31"/>
      <c r="I14" s="116" t="s">
        <v>21</v>
      </c>
      <c r="J14" s="117" t="str">
        <f>'Rekapitulácia stavby'!AN8</f>
        <v>26. 3. 2021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75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16" t="s">
        <v>23</v>
      </c>
      <c r="E16" s="31"/>
      <c r="F16" s="31"/>
      <c r="G16" s="31"/>
      <c r="H16" s="31"/>
      <c r="I16" s="116" t="s">
        <v>24</v>
      </c>
      <c r="J16" s="107" t="s">
        <v>25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07" t="s">
        <v>26</v>
      </c>
      <c r="F17" s="31"/>
      <c r="G17" s="31"/>
      <c r="H17" s="31"/>
      <c r="I17" s="116" t="s">
        <v>27</v>
      </c>
      <c r="J17" s="107" t="s">
        <v>28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7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16" t="s">
        <v>29</v>
      </c>
      <c r="E19" s="31"/>
      <c r="F19" s="31"/>
      <c r="G19" s="31"/>
      <c r="H19" s="31"/>
      <c r="I19" s="116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69" t="str">
        <f>'Rekapitulácia stavby'!E14</f>
        <v>Vyplň údaj</v>
      </c>
      <c r="F20" s="270"/>
      <c r="G20" s="270"/>
      <c r="H20" s="270"/>
      <c r="I20" s="116" t="s">
        <v>27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7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16" t="s">
        <v>31</v>
      </c>
      <c r="E22" s="31"/>
      <c r="F22" s="31"/>
      <c r="G22" s="31"/>
      <c r="H22" s="31"/>
      <c r="I22" s="116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07" t="s">
        <v>32</v>
      </c>
      <c r="F23" s="31"/>
      <c r="G23" s="31"/>
      <c r="H23" s="31"/>
      <c r="I23" s="116" t="s">
        <v>27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7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16" t="s">
        <v>34</v>
      </c>
      <c r="E25" s="31"/>
      <c r="F25" s="31"/>
      <c r="G25" s="31"/>
      <c r="H25" s="31"/>
      <c r="I25" s="116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07" t="s">
        <v>35</v>
      </c>
      <c r="F26" s="31"/>
      <c r="G26" s="31"/>
      <c r="H26" s="31"/>
      <c r="I26" s="116" t="s">
        <v>27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7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16" t="s">
        <v>36</v>
      </c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18"/>
      <c r="B29" s="119"/>
      <c r="C29" s="118"/>
      <c r="D29" s="118"/>
      <c r="E29" s="271" t="s">
        <v>1</v>
      </c>
      <c r="F29" s="271"/>
      <c r="G29" s="271"/>
      <c r="H29" s="271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6"/>
      <c r="C31" s="31"/>
      <c r="D31" s="121"/>
      <c r="E31" s="121"/>
      <c r="F31" s="121"/>
      <c r="G31" s="121"/>
      <c r="H31" s="121"/>
      <c r="I31" s="121"/>
      <c r="J31" s="121"/>
      <c r="K31" s="12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4" customHeight="1">
      <c r="A32" s="31"/>
      <c r="B32" s="36"/>
      <c r="C32" s="31"/>
      <c r="D32" s="122" t="s">
        <v>37</v>
      </c>
      <c r="E32" s="31"/>
      <c r="F32" s="31"/>
      <c r="G32" s="31"/>
      <c r="H32" s="31"/>
      <c r="I32" s="31"/>
      <c r="J32" s="123">
        <f>ROUND(J123,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7" customHeight="1">
      <c r="A33" s="31"/>
      <c r="B33" s="36"/>
      <c r="C33" s="31"/>
      <c r="D33" s="121"/>
      <c r="E33" s="121"/>
      <c r="F33" s="121"/>
      <c r="G33" s="121"/>
      <c r="H33" s="121"/>
      <c r="I33" s="121"/>
      <c r="J33" s="121"/>
      <c r="K33" s="12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24" t="s">
        <v>39</v>
      </c>
      <c r="G34" s="31"/>
      <c r="H34" s="31"/>
      <c r="I34" s="124" t="s">
        <v>38</v>
      </c>
      <c r="J34" s="124" t="s">
        <v>40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25" t="s">
        <v>41</v>
      </c>
      <c r="E35" s="116" t="s">
        <v>42</v>
      </c>
      <c r="F35" s="126">
        <f>ROUND((ROUND((SUM(BE123:BE143)),  2) + SUM(BE145:BE149)), 2)</f>
        <v>0</v>
      </c>
      <c r="G35" s="31"/>
      <c r="H35" s="31"/>
      <c r="I35" s="127">
        <v>0.2</v>
      </c>
      <c r="J35" s="126">
        <f>ROUND((ROUND(((SUM(BE123:BE143))*I35),  2) + (SUM(BE145:BE149)*I35)),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16" t="s">
        <v>43</v>
      </c>
      <c r="F36" s="126">
        <f>ROUND((ROUND((SUM(BF123:BF143)),  2) + SUM(BF145:BF149)), 2)</f>
        <v>0</v>
      </c>
      <c r="G36" s="31"/>
      <c r="H36" s="31"/>
      <c r="I36" s="127">
        <v>0.2</v>
      </c>
      <c r="J36" s="126">
        <f>ROUND((ROUND(((SUM(BF123:BF143))*I36),  2) + (SUM(BF145:BF149)*I36)),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16" t="s">
        <v>44</v>
      </c>
      <c r="F37" s="126">
        <f>ROUND((ROUND((SUM(BG123:BG143)),  2) + SUM(BG145:BG149)), 2)</f>
        <v>0</v>
      </c>
      <c r="G37" s="31"/>
      <c r="H37" s="31"/>
      <c r="I37" s="127">
        <v>0.2</v>
      </c>
      <c r="J37" s="12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16" t="s">
        <v>45</v>
      </c>
      <c r="F38" s="126">
        <f>ROUND((ROUND((SUM(BH123:BH143)),  2) + SUM(BH145:BH149)), 2)</f>
        <v>0</v>
      </c>
      <c r="G38" s="31"/>
      <c r="H38" s="31"/>
      <c r="I38" s="127">
        <v>0.2</v>
      </c>
      <c r="J38" s="126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16" t="s">
        <v>46</v>
      </c>
      <c r="F39" s="126">
        <f>ROUND((ROUND((SUM(BI123:BI143)),  2) + SUM(BI145:BI149)), 2)</f>
        <v>0</v>
      </c>
      <c r="G39" s="31"/>
      <c r="H39" s="31"/>
      <c r="I39" s="127">
        <v>0</v>
      </c>
      <c r="J39" s="126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7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4" customHeight="1">
      <c r="A41" s="31"/>
      <c r="B41" s="36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35" t="s">
        <v>50</v>
      </c>
      <c r="E50" s="136"/>
      <c r="F50" s="136"/>
      <c r="G50" s="135" t="s">
        <v>51</v>
      </c>
      <c r="H50" s="136"/>
      <c r="I50" s="136"/>
      <c r="J50" s="136"/>
      <c r="K50" s="136"/>
      <c r="L50" s="48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1"/>
      <c r="B61" s="36"/>
      <c r="C61" s="31"/>
      <c r="D61" s="137" t="s">
        <v>52</v>
      </c>
      <c r="E61" s="138"/>
      <c r="F61" s="139" t="s">
        <v>53</v>
      </c>
      <c r="G61" s="137" t="s">
        <v>52</v>
      </c>
      <c r="H61" s="138"/>
      <c r="I61" s="138"/>
      <c r="J61" s="140" t="s">
        <v>53</v>
      </c>
      <c r="K61" s="13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1"/>
      <c r="B65" s="36"/>
      <c r="C65" s="31"/>
      <c r="D65" s="135" t="s">
        <v>54</v>
      </c>
      <c r="E65" s="141"/>
      <c r="F65" s="141"/>
      <c r="G65" s="135" t="s">
        <v>55</v>
      </c>
      <c r="H65" s="141"/>
      <c r="I65" s="141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1"/>
      <c r="B76" s="36"/>
      <c r="C76" s="31"/>
      <c r="D76" s="137" t="s">
        <v>52</v>
      </c>
      <c r="E76" s="138"/>
      <c r="F76" s="139" t="s">
        <v>53</v>
      </c>
      <c r="G76" s="137" t="s">
        <v>52</v>
      </c>
      <c r="H76" s="138"/>
      <c r="I76" s="138"/>
      <c r="J76" s="140" t="s">
        <v>53</v>
      </c>
      <c r="K76" s="13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7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5" customHeight="1">
      <c r="A82" s="31"/>
      <c r="B82" s="32"/>
      <c r="C82" s="20" t="s">
        <v>112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72" t="str">
        <f>E7</f>
        <v>Nerezové bazény a bazénové technológie</v>
      </c>
      <c r="F85" s="273"/>
      <c r="G85" s="273"/>
      <c r="H85" s="27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23.25" customHeight="1">
      <c r="A87" s="31"/>
      <c r="B87" s="32"/>
      <c r="C87" s="33"/>
      <c r="D87" s="33"/>
      <c r="E87" s="272" t="s">
        <v>109</v>
      </c>
      <c r="F87" s="274"/>
      <c r="G87" s="274"/>
      <c r="H87" s="27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110</v>
      </c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20" t="str">
        <f>E11</f>
        <v>02 - Technológia 25m plaveckého bazéna</v>
      </c>
      <c r="F89" s="274"/>
      <c r="G89" s="274"/>
      <c r="H89" s="274"/>
      <c r="I89" s="33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7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Žiar nad Hronom</v>
      </c>
      <c r="G91" s="33"/>
      <c r="H91" s="33"/>
      <c r="I91" s="26" t="s">
        <v>21</v>
      </c>
      <c r="J91" s="63" t="str">
        <f>IF(J14="","",J14)</f>
        <v>26. 3. 2021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7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65" customHeight="1">
      <c r="A93" s="31"/>
      <c r="B93" s="32"/>
      <c r="C93" s="26" t="s">
        <v>23</v>
      </c>
      <c r="D93" s="33"/>
      <c r="E93" s="33"/>
      <c r="F93" s="24" t="str">
        <f>E17</f>
        <v>Technické služby Žiar nad Hronom s.r.o.</v>
      </c>
      <c r="G93" s="33"/>
      <c r="H93" s="33"/>
      <c r="I93" s="26" t="s">
        <v>31</v>
      </c>
      <c r="J93" s="29" t="str">
        <f>E23</f>
        <v>Magic Design Henč s.r.o.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34</v>
      </c>
      <c r="J94" s="29" t="str">
        <f>E26</f>
        <v>Pilnik Vladimír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2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46" t="s">
        <v>113</v>
      </c>
      <c r="D96" s="147"/>
      <c r="E96" s="147"/>
      <c r="F96" s="147"/>
      <c r="G96" s="147"/>
      <c r="H96" s="147"/>
      <c r="I96" s="147"/>
      <c r="J96" s="148" t="s">
        <v>114</v>
      </c>
      <c r="K96" s="147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2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75" customHeight="1">
      <c r="A98" s="31"/>
      <c r="B98" s="32"/>
      <c r="C98" s="149" t="s">
        <v>115</v>
      </c>
      <c r="D98" s="33"/>
      <c r="E98" s="33"/>
      <c r="F98" s="33"/>
      <c r="G98" s="33"/>
      <c r="H98" s="33"/>
      <c r="I98" s="33"/>
      <c r="J98" s="81">
        <f>J123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116</v>
      </c>
    </row>
    <row r="99" spans="1:47" s="9" customFormat="1" ht="25" customHeight="1">
      <c r="B99" s="150"/>
      <c r="C99" s="151"/>
      <c r="D99" s="152" t="s">
        <v>117</v>
      </c>
      <c r="E99" s="153"/>
      <c r="F99" s="153"/>
      <c r="G99" s="153"/>
      <c r="H99" s="153"/>
      <c r="I99" s="153"/>
      <c r="J99" s="154">
        <f>J124</f>
        <v>0</v>
      </c>
      <c r="K99" s="151"/>
      <c r="L99" s="155"/>
    </row>
    <row r="100" spans="1:47" s="10" customFormat="1" ht="19.899999999999999" customHeight="1">
      <c r="B100" s="156"/>
      <c r="C100" s="101"/>
      <c r="D100" s="157" t="s">
        <v>335</v>
      </c>
      <c r="E100" s="158"/>
      <c r="F100" s="158"/>
      <c r="G100" s="158"/>
      <c r="H100" s="158"/>
      <c r="I100" s="158"/>
      <c r="J100" s="159">
        <f>J125</f>
        <v>0</v>
      </c>
      <c r="K100" s="101"/>
      <c r="L100" s="160"/>
    </row>
    <row r="101" spans="1:47" s="9" customFormat="1" ht="21.75" customHeight="1">
      <c r="B101" s="150"/>
      <c r="C101" s="151"/>
      <c r="D101" s="161" t="s">
        <v>125</v>
      </c>
      <c r="E101" s="151"/>
      <c r="F101" s="151"/>
      <c r="G101" s="151"/>
      <c r="H101" s="151"/>
      <c r="I101" s="151"/>
      <c r="J101" s="162">
        <f>J144</f>
        <v>0</v>
      </c>
      <c r="K101" s="151"/>
      <c r="L101" s="155"/>
    </row>
    <row r="102" spans="1:47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47" s="2" customFormat="1" ht="7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47" s="2" customFormat="1" ht="7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5" customHeight="1">
      <c r="A108" s="31"/>
      <c r="B108" s="32"/>
      <c r="C108" s="20" t="s">
        <v>126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7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6.5" customHeight="1">
      <c r="A111" s="31"/>
      <c r="B111" s="32"/>
      <c r="C111" s="33"/>
      <c r="D111" s="33"/>
      <c r="E111" s="272" t="str">
        <f>E7</f>
        <v>Nerezové bazény a bazénové technológie</v>
      </c>
      <c r="F111" s="273"/>
      <c r="G111" s="273"/>
      <c r="H111" s="27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1" customFormat="1" ht="12" customHeight="1">
      <c r="B112" s="18"/>
      <c r="C112" s="26" t="s">
        <v>108</v>
      </c>
      <c r="D112" s="19"/>
      <c r="E112" s="19"/>
      <c r="F112" s="19"/>
      <c r="G112" s="19"/>
      <c r="H112" s="19"/>
      <c r="I112" s="19"/>
      <c r="J112" s="19"/>
      <c r="K112" s="19"/>
      <c r="L112" s="17"/>
    </row>
    <row r="113" spans="1:65" s="2" customFormat="1" ht="23.25" customHeight="1">
      <c r="A113" s="31"/>
      <c r="B113" s="32"/>
      <c r="C113" s="33"/>
      <c r="D113" s="33"/>
      <c r="E113" s="272" t="s">
        <v>109</v>
      </c>
      <c r="F113" s="274"/>
      <c r="G113" s="274"/>
      <c r="H113" s="274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110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0" t="str">
        <f>E11</f>
        <v>02 - Technológia 25m plaveckého bazéna</v>
      </c>
      <c r="F115" s="274"/>
      <c r="G115" s="274"/>
      <c r="H115" s="274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7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F14</f>
        <v>Žiar nad Hronom</v>
      </c>
      <c r="G117" s="33"/>
      <c r="H117" s="33"/>
      <c r="I117" s="26" t="s">
        <v>21</v>
      </c>
      <c r="J117" s="63" t="str">
        <f>IF(J14="","",J14)</f>
        <v>26. 3. 2021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7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65" customHeight="1">
      <c r="A119" s="31"/>
      <c r="B119" s="32"/>
      <c r="C119" s="26" t="s">
        <v>23</v>
      </c>
      <c r="D119" s="33"/>
      <c r="E119" s="33"/>
      <c r="F119" s="24" t="str">
        <f>E17</f>
        <v>Technické služby Žiar nad Hronom s.r.o.</v>
      </c>
      <c r="G119" s="33"/>
      <c r="H119" s="33"/>
      <c r="I119" s="26" t="s">
        <v>31</v>
      </c>
      <c r="J119" s="29" t="str">
        <f>E23</f>
        <v>Magic Design Henč s.r.o.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29</v>
      </c>
      <c r="D120" s="33"/>
      <c r="E120" s="33"/>
      <c r="F120" s="24" t="str">
        <f>IF(E20="","",E20)</f>
        <v>Vyplň údaj</v>
      </c>
      <c r="G120" s="33"/>
      <c r="H120" s="33"/>
      <c r="I120" s="26" t="s">
        <v>34</v>
      </c>
      <c r="J120" s="29" t="str">
        <f>E26</f>
        <v>Pilnik Vladimír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2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63"/>
      <c r="B122" s="164"/>
      <c r="C122" s="165" t="s">
        <v>127</v>
      </c>
      <c r="D122" s="166" t="s">
        <v>62</v>
      </c>
      <c r="E122" s="166" t="s">
        <v>58</v>
      </c>
      <c r="F122" s="166" t="s">
        <v>59</v>
      </c>
      <c r="G122" s="166" t="s">
        <v>128</v>
      </c>
      <c r="H122" s="166" t="s">
        <v>129</v>
      </c>
      <c r="I122" s="166" t="s">
        <v>130</v>
      </c>
      <c r="J122" s="167" t="s">
        <v>114</v>
      </c>
      <c r="K122" s="168" t="s">
        <v>131</v>
      </c>
      <c r="L122" s="169"/>
      <c r="M122" s="72" t="s">
        <v>1</v>
      </c>
      <c r="N122" s="73" t="s">
        <v>41</v>
      </c>
      <c r="O122" s="73" t="s">
        <v>132</v>
      </c>
      <c r="P122" s="73" t="s">
        <v>133</v>
      </c>
      <c r="Q122" s="73" t="s">
        <v>134</v>
      </c>
      <c r="R122" s="73" t="s">
        <v>135</v>
      </c>
      <c r="S122" s="73" t="s">
        <v>136</v>
      </c>
      <c r="T122" s="74" t="s">
        <v>137</v>
      </c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</row>
    <row r="123" spans="1:65" s="2" customFormat="1" ht="22.75" customHeight="1">
      <c r="A123" s="31"/>
      <c r="B123" s="32"/>
      <c r="C123" s="79" t="s">
        <v>115</v>
      </c>
      <c r="D123" s="33"/>
      <c r="E123" s="33"/>
      <c r="F123" s="33"/>
      <c r="G123" s="33"/>
      <c r="H123" s="33"/>
      <c r="I123" s="33"/>
      <c r="J123" s="170">
        <f>BK123</f>
        <v>0</v>
      </c>
      <c r="K123" s="33"/>
      <c r="L123" s="36"/>
      <c r="M123" s="75"/>
      <c r="N123" s="171"/>
      <c r="O123" s="76"/>
      <c r="P123" s="172">
        <f>P124+P144</f>
        <v>0</v>
      </c>
      <c r="Q123" s="76"/>
      <c r="R123" s="172">
        <f>R124+R144</f>
        <v>0</v>
      </c>
      <c r="S123" s="76"/>
      <c r="T123" s="173">
        <f>T124+T144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76</v>
      </c>
      <c r="AU123" s="14" t="s">
        <v>116</v>
      </c>
      <c r="BK123" s="174">
        <f>BK124+BK144</f>
        <v>0</v>
      </c>
    </row>
    <row r="124" spans="1:65" s="12" customFormat="1" ht="25.9" customHeight="1">
      <c r="B124" s="175"/>
      <c r="C124" s="176"/>
      <c r="D124" s="177" t="s">
        <v>76</v>
      </c>
      <c r="E124" s="178" t="s">
        <v>138</v>
      </c>
      <c r="F124" s="178" t="s">
        <v>139</v>
      </c>
      <c r="G124" s="176"/>
      <c r="H124" s="176"/>
      <c r="I124" s="179"/>
      <c r="J124" s="162">
        <f>BK124</f>
        <v>0</v>
      </c>
      <c r="K124" s="176"/>
      <c r="L124" s="180"/>
      <c r="M124" s="181"/>
      <c r="N124" s="182"/>
      <c r="O124" s="182"/>
      <c r="P124" s="183">
        <f>P125</f>
        <v>0</v>
      </c>
      <c r="Q124" s="182"/>
      <c r="R124" s="183">
        <f>R125</f>
        <v>0</v>
      </c>
      <c r="S124" s="182"/>
      <c r="T124" s="184">
        <f>T125</f>
        <v>0</v>
      </c>
      <c r="AR124" s="185" t="s">
        <v>140</v>
      </c>
      <c r="AT124" s="186" t="s">
        <v>76</v>
      </c>
      <c r="AU124" s="186" t="s">
        <v>77</v>
      </c>
      <c r="AY124" s="185" t="s">
        <v>141</v>
      </c>
      <c r="BK124" s="187">
        <f>BK125</f>
        <v>0</v>
      </c>
    </row>
    <row r="125" spans="1:65" s="12" customFormat="1" ht="22.75" customHeight="1">
      <c r="B125" s="175"/>
      <c r="C125" s="176"/>
      <c r="D125" s="177" t="s">
        <v>76</v>
      </c>
      <c r="E125" s="188" t="s">
        <v>142</v>
      </c>
      <c r="F125" s="188" t="s">
        <v>336</v>
      </c>
      <c r="G125" s="176"/>
      <c r="H125" s="176"/>
      <c r="I125" s="179"/>
      <c r="J125" s="189">
        <f>BK125</f>
        <v>0</v>
      </c>
      <c r="K125" s="176"/>
      <c r="L125" s="180"/>
      <c r="M125" s="181"/>
      <c r="N125" s="182"/>
      <c r="O125" s="182"/>
      <c r="P125" s="183">
        <f>SUM(P126:P143)</f>
        <v>0</v>
      </c>
      <c r="Q125" s="182"/>
      <c r="R125" s="183">
        <f>SUM(R126:R143)</f>
        <v>0</v>
      </c>
      <c r="S125" s="182"/>
      <c r="T125" s="184">
        <f>SUM(T126:T143)</f>
        <v>0</v>
      </c>
      <c r="AR125" s="185" t="s">
        <v>140</v>
      </c>
      <c r="AT125" s="186" t="s">
        <v>76</v>
      </c>
      <c r="AU125" s="186" t="s">
        <v>84</v>
      </c>
      <c r="AY125" s="185" t="s">
        <v>141</v>
      </c>
      <c r="BK125" s="187">
        <f>SUM(BK126:BK143)</f>
        <v>0</v>
      </c>
    </row>
    <row r="126" spans="1:65" s="2" customFormat="1" ht="62.75" customHeight="1">
      <c r="A126" s="31"/>
      <c r="B126" s="32"/>
      <c r="C126" s="190" t="s">
        <v>84</v>
      </c>
      <c r="D126" s="190" t="s">
        <v>146</v>
      </c>
      <c r="E126" s="191" t="s">
        <v>337</v>
      </c>
      <c r="F126" s="192" t="s">
        <v>338</v>
      </c>
      <c r="G126" s="193" t="s">
        <v>339</v>
      </c>
      <c r="H126" s="194">
        <v>0</v>
      </c>
      <c r="I126" s="195"/>
      <c r="J126" s="196">
        <f>ROUND(I126*H126,2)</f>
        <v>0</v>
      </c>
      <c r="K126" s="197"/>
      <c r="L126" s="36"/>
      <c r="M126" s="198" t="s">
        <v>1</v>
      </c>
      <c r="N126" s="199" t="s">
        <v>43</v>
      </c>
      <c r="O126" s="68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2" t="s">
        <v>150</v>
      </c>
      <c r="AT126" s="202" t="s">
        <v>146</v>
      </c>
      <c r="AU126" s="202" t="s">
        <v>90</v>
      </c>
      <c r="AY126" s="14" t="s">
        <v>141</v>
      </c>
      <c r="BE126" s="203">
        <f>IF(N126="základná",J126,0)</f>
        <v>0</v>
      </c>
      <c r="BF126" s="203">
        <f>IF(N126="znížená",J126,0)</f>
        <v>0</v>
      </c>
      <c r="BG126" s="203">
        <f>IF(N126="zákl. prenesená",J126,0)</f>
        <v>0</v>
      </c>
      <c r="BH126" s="203">
        <f>IF(N126="zníž. prenesená",J126,0)</f>
        <v>0</v>
      </c>
      <c r="BI126" s="203">
        <f>IF(N126="nulová",J126,0)</f>
        <v>0</v>
      </c>
      <c r="BJ126" s="14" t="s">
        <v>90</v>
      </c>
      <c r="BK126" s="203">
        <f>ROUND(I126*H126,2)</f>
        <v>0</v>
      </c>
      <c r="BL126" s="14" t="s">
        <v>150</v>
      </c>
      <c r="BM126" s="202" t="s">
        <v>90</v>
      </c>
    </row>
    <row r="127" spans="1:65" s="2" customFormat="1" ht="18">
      <c r="A127" s="31"/>
      <c r="B127" s="32"/>
      <c r="C127" s="33"/>
      <c r="D127" s="204" t="s">
        <v>152</v>
      </c>
      <c r="E127" s="33"/>
      <c r="F127" s="205" t="s">
        <v>340</v>
      </c>
      <c r="G127" s="33"/>
      <c r="H127" s="33"/>
      <c r="I127" s="206"/>
      <c r="J127" s="33"/>
      <c r="K127" s="33"/>
      <c r="L127" s="36"/>
      <c r="M127" s="207"/>
      <c r="N127" s="208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152</v>
      </c>
      <c r="AU127" s="14" t="s">
        <v>90</v>
      </c>
    </row>
    <row r="128" spans="1:65" s="2" customFormat="1" ht="14.4" customHeight="1">
      <c r="A128" s="31"/>
      <c r="B128" s="32"/>
      <c r="C128" s="190" t="s">
        <v>90</v>
      </c>
      <c r="D128" s="190" t="s">
        <v>146</v>
      </c>
      <c r="E128" s="191" t="s">
        <v>341</v>
      </c>
      <c r="F128" s="192" t="s">
        <v>342</v>
      </c>
      <c r="G128" s="193" t="s">
        <v>339</v>
      </c>
      <c r="H128" s="194">
        <v>171</v>
      </c>
      <c r="I128" s="195"/>
      <c r="J128" s="196">
        <f t="shared" ref="J128:J134" si="0">ROUND(I128*H128,2)</f>
        <v>0</v>
      </c>
      <c r="K128" s="197"/>
      <c r="L128" s="36"/>
      <c r="M128" s="198" t="s">
        <v>1</v>
      </c>
      <c r="N128" s="199" t="s">
        <v>43</v>
      </c>
      <c r="O128" s="68"/>
      <c r="P128" s="200">
        <f t="shared" ref="P128:P134" si="1">O128*H128</f>
        <v>0</v>
      </c>
      <c r="Q128" s="200">
        <v>0</v>
      </c>
      <c r="R128" s="200">
        <f t="shared" ref="R128:R134" si="2">Q128*H128</f>
        <v>0</v>
      </c>
      <c r="S128" s="200">
        <v>0</v>
      </c>
      <c r="T128" s="201">
        <f t="shared" ref="T128:T134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150</v>
      </c>
      <c r="AT128" s="202" t="s">
        <v>146</v>
      </c>
      <c r="AU128" s="202" t="s">
        <v>90</v>
      </c>
      <c r="AY128" s="14" t="s">
        <v>141</v>
      </c>
      <c r="BE128" s="203">
        <f t="shared" ref="BE128:BE134" si="4">IF(N128="základná",J128,0)</f>
        <v>0</v>
      </c>
      <c r="BF128" s="203">
        <f t="shared" ref="BF128:BF134" si="5">IF(N128="znížená",J128,0)</f>
        <v>0</v>
      </c>
      <c r="BG128" s="203">
        <f t="shared" ref="BG128:BG134" si="6">IF(N128="zákl. prenesená",J128,0)</f>
        <v>0</v>
      </c>
      <c r="BH128" s="203">
        <f t="shared" ref="BH128:BH134" si="7">IF(N128="zníž. prenesená",J128,0)</f>
        <v>0</v>
      </c>
      <c r="BI128" s="203">
        <f t="shared" ref="BI128:BI134" si="8">IF(N128="nulová",J128,0)</f>
        <v>0</v>
      </c>
      <c r="BJ128" s="14" t="s">
        <v>90</v>
      </c>
      <c r="BK128" s="203">
        <f t="shared" ref="BK128:BK134" si="9">ROUND(I128*H128,2)</f>
        <v>0</v>
      </c>
      <c r="BL128" s="14" t="s">
        <v>150</v>
      </c>
      <c r="BM128" s="202" t="s">
        <v>161</v>
      </c>
    </row>
    <row r="129" spans="1:65" s="2" customFormat="1" ht="14.4" customHeight="1">
      <c r="A129" s="31"/>
      <c r="B129" s="32"/>
      <c r="C129" s="190" t="s">
        <v>140</v>
      </c>
      <c r="D129" s="190" t="s">
        <v>146</v>
      </c>
      <c r="E129" s="191" t="s">
        <v>343</v>
      </c>
      <c r="F129" s="192" t="s">
        <v>344</v>
      </c>
      <c r="G129" s="193" t="s">
        <v>339</v>
      </c>
      <c r="H129" s="194">
        <v>42</v>
      </c>
      <c r="I129" s="195"/>
      <c r="J129" s="196">
        <f t="shared" si="0"/>
        <v>0</v>
      </c>
      <c r="K129" s="197"/>
      <c r="L129" s="36"/>
      <c r="M129" s="198" t="s">
        <v>1</v>
      </c>
      <c r="N129" s="199" t="s">
        <v>43</v>
      </c>
      <c r="O129" s="68"/>
      <c r="P129" s="200">
        <f t="shared" si="1"/>
        <v>0</v>
      </c>
      <c r="Q129" s="200">
        <v>0</v>
      </c>
      <c r="R129" s="200">
        <f t="shared" si="2"/>
        <v>0</v>
      </c>
      <c r="S129" s="200">
        <v>0</v>
      </c>
      <c r="T129" s="201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150</v>
      </c>
      <c r="AT129" s="202" t="s">
        <v>146</v>
      </c>
      <c r="AU129" s="202" t="s">
        <v>90</v>
      </c>
      <c r="AY129" s="14" t="s">
        <v>141</v>
      </c>
      <c r="BE129" s="203">
        <f t="shared" si="4"/>
        <v>0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4" t="s">
        <v>90</v>
      </c>
      <c r="BK129" s="203">
        <f t="shared" si="9"/>
        <v>0</v>
      </c>
      <c r="BL129" s="14" t="s">
        <v>150</v>
      </c>
      <c r="BM129" s="202" t="s">
        <v>167</v>
      </c>
    </row>
    <row r="130" spans="1:65" s="2" customFormat="1" ht="62.75" customHeight="1">
      <c r="A130" s="31"/>
      <c r="B130" s="32"/>
      <c r="C130" s="190" t="s">
        <v>161</v>
      </c>
      <c r="D130" s="190" t="s">
        <v>146</v>
      </c>
      <c r="E130" s="191" t="s">
        <v>345</v>
      </c>
      <c r="F130" s="192" t="s">
        <v>346</v>
      </c>
      <c r="G130" s="193" t="s">
        <v>339</v>
      </c>
      <c r="H130" s="194">
        <v>1</v>
      </c>
      <c r="I130" s="195"/>
      <c r="J130" s="196">
        <f t="shared" si="0"/>
        <v>0</v>
      </c>
      <c r="K130" s="197"/>
      <c r="L130" s="36"/>
      <c r="M130" s="198" t="s">
        <v>1</v>
      </c>
      <c r="N130" s="199" t="s">
        <v>43</v>
      </c>
      <c r="O130" s="68"/>
      <c r="P130" s="200">
        <f t="shared" si="1"/>
        <v>0</v>
      </c>
      <c r="Q130" s="200">
        <v>0</v>
      </c>
      <c r="R130" s="200">
        <f t="shared" si="2"/>
        <v>0</v>
      </c>
      <c r="S130" s="200">
        <v>0</v>
      </c>
      <c r="T130" s="201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2" t="s">
        <v>150</v>
      </c>
      <c r="AT130" s="202" t="s">
        <v>146</v>
      </c>
      <c r="AU130" s="202" t="s">
        <v>90</v>
      </c>
      <c r="AY130" s="14" t="s">
        <v>141</v>
      </c>
      <c r="BE130" s="203">
        <f t="shared" si="4"/>
        <v>0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4" t="s">
        <v>90</v>
      </c>
      <c r="BK130" s="203">
        <f t="shared" si="9"/>
        <v>0</v>
      </c>
      <c r="BL130" s="14" t="s">
        <v>150</v>
      </c>
      <c r="BM130" s="202" t="s">
        <v>172</v>
      </c>
    </row>
    <row r="131" spans="1:65" s="2" customFormat="1" ht="37.75" customHeight="1">
      <c r="A131" s="31"/>
      <c r="B131" s="32"/>
      <c r="C131" s="190" t="s">
        <v>169</v>
      </c>
      <c r="D131" s="190" t="s">
        <v>146</v>
      </c>
      <c r="E131" s="191" t="s">
        <v>347</v>
      </c>
      <c r="F131" s="192" t="s">
        <v>348</v>
      </c>
      <c r="G131" s="193" t="s">
        <v>339</v>
      </c>
      <c r="H131" s="194">
        <v>2</v>
      </c>
      <c r="I131" s="195"/>
      <c r="J131" s="196">
        <f t="shared" si="0"/>
        <v>0</v>
      </c>
      <c r="K131" s="197"/>
      <c r="L131" s="36"/>
      <c r="M131" s="198" t="s">
        <v>1</v>
      </c>
      <c r="N131" s="199" t="s">
        <v>43</v>
      </c>
      <c r="O131" s="68"/>
      <c r="P131" s="200">
        <f t="shared" si="1"/>
        <v>0</v>
      </c>
      <c r="Q131" s="200">
        <v>0</v>
      </c>
      <c r="R131" s="200">
        <f t="shared" si="2"/>
        <v>0</v>
      </c>
      <c r="S131" s="200">
        <v>0</v>
      </c>
      <c r="T131" s="20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150</v>
      </c>
      <c r="AT131" s="202" t="s">
        <v>146</v>
      </c>
      <c r="AU131" s="202" t="s">
        <v>90</v>
      </c>
      <c r="AY131" s="14" t="s">
        <v>141</v>
      </c>
      <c r="BE131" s="203">
        <f t="shared" si="4"/>
        <v>0</v>
      </c>
      <c r="BF131" s="203">
        <f t="shared" si="5"/>
        <v>0</v>
      </c>
      <c r="BG131" s="203">
        <f t="shared" si="6"/>
        <v>0</v>
      </c>
      <c r="BH131" s="203">
        <f t="shared" si="7"/>
        <v>0</v>
      </c>
      <c r="BI131" s="203">
        <f t="shared" si="8"/>
        <v>0</v>
      </c>
      <c r="BJ131" s="14" t="s">
        <v>90</v>
      </c>
      <c r="BK131" s="203">
        <f t="shared" si="9"/>
        <v>0</v>
      </c>
      <c r="BL131" s="14" t="s">
        <v>150</v>
      </c>
      <c r="BM131" s="202" t="s">
        <v>176</v>
      </c>
    </row>
    <row r="132" spans="1:65" s="2" customFormat="1" ht="62.75" customHeight="1">
      <c r="A132" s="31"/>
      <c r="B132" s="32"/>
      <c r="C132" s="190" t="s">
        <v>167</v>
      </c>
      <c r="D132" s="190" t="s">
        <v>146</v>
      </c>
      <c r="E132" s="191" t="s">
        <v>349</v>
      </c>
      <c r="F132" s="192" t="s">
        <v>350</v>
      </c>
      <c r="G132" s="193" t="s">
        <v>339</v>
      </c>
      <c r="H132" s="194">
        <v>3</v>
      </c>
      <c r="I132" s="195"/>
      <c r="J132" s="196">
        <f t="shared" si="0"/>
        <v>0</v>
      </c>
      <c r="K132" s="197"/>
      <c r="L132" s="36"/>
      <c r="M132" s="198" t="s">
        <v>1</v>
      </c>
      <c r="N132" s="199" t="s">
        <v>43</v>
      </c>
      <c r="O132" s="68"/>
      <c r="P132" s="200">
        <f t="shared" si="1"/>
        <v>0</v>
      </c>
      <c r="Q132" s="200">
        <v>0</v>
      </c>
      <c r="R132" s="200">
        <f t="shared" si="2"/>
        <v>0</v>
      </c>
      <c r="S132" s="200">
        <v>0</v>
      </c>
      <c r="T132" s="20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150</v>
      </c>
      <c r="AT132" s="202" t="s">
        <v>146</v>
      </c>
      <c r="AU132" s="202" t="s">
        <v>90</v>
      </c>
      <c r="AY132" s="14" t="s">
        <v>141</v>
      </c>
      <c r="BE132" s="203">
        <f t="shared" si="4"/>
        <v>0</v>
      </c>
      <c r="BF132" s="203">
        <f t="shared" si="5"/>
        <v>0</v>
      </c>
      <c r="BG132" s="203">
        <f t="shared" si="6"/>
        <v>0</v>
      </c>
      <c r="BH132" s="203">
        <f t="shared" si="7"/>
        <v>0</v>
      </c>
      <c r="BI132" s="203">
        <f t="shared" si="8"/>
        <v>0</v>
      </c>
      <c r="BJ132" s="14" t="s">
        <v>90</v>
      </c>
      <c r="BK132" s="203">
        <f t="shared" si="9"/>
        <v>0</v>
      </c>
      <c r="BL132" s="14" t="s">
        <v>150</v>
      </c>
      <c r="BM132" s="202" t="s">
        <v>181</v>
      </c>
    </row>
    <row r="133" spans="1:65" s="2" customFormat="1" ht="62.75" customHeight="1">
      <c r="A133" s="31"/>
      <c r="B133" s="32"/>
      <c r="C133" s="190" t="s">
        <v>178</v>
      </c>
      <c r="D133" s="190" t="s">
        <v>146</v>
      </c>
      <c r="E133" s="191" t="s">
        <v>351</v>
      </c>
      <c r="F133" s="192" t="s">
        <v>352</v>
      </c>
      <c r="G133" s="193" t="s">
        <v>339</v>
      </c>
      <c r="H133" s="194">
        <v>4</v>
      </c>
      <c r="I133" s="195"/>
      <c r="J133" s="196">
        <f t="shared" si="0"/>
        <v>0</v>
      </c>
      <c r="K133" s="197"/>
      <c r="L133" s="36"/>
      <c r="M133" s="198" t="s">
        <v>1</v>
      </c>
      <c r="N133" s="199" t="s">
        <v>43</v>
      </c>
      <c r="O133" s="68"/>
      <c r="P133" s="200">
        <f t="shared" si="1"/>
        <v>0</v>
      </c>
      <c r="Q133" s="200">
        <v>0</v>
      </c>
      <c r="R133" s="200">
        <f t="shared" si="2"/>
        <v>0</v>
      </c>
      <c r="S133" s="200">
        <v>0</v>
      </c>
      <c r="T133" s="20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150</v>
      </c>
      <c r="AT133" s="202" t="s">
        <v>146</v>
      </c>
      <c r="AU133" s="202" t="s">
        <v>90</v>
      </c>
      <c r="AY133" s="14" t="s">
        <v>141</v>
      </c>
      <c r="BE133" s="203">
        <f t="shared" si="4"/>
        <v>0</v>
      </c>
      <c r="BF133" s="203">
        <f t="shared" si="5"/>
        <v>0</v>
      </c>
      <c r="BG133" s="203">
        <f t="shared" si="6"/>
        <v>0</v>
      </c>
      <c r="BH133" s="203">
        <f t="shared" si="7"/>
        <v>0</v>
      </c>
      <c r="BI133" s="203">
        <f t="shared" si="8"/>
        <v>0</v>
      </c>
      <c r="BJ133" s="14" t="s">
        <v>90</v>
      </c>
      <c r="BK133" s="203">
        <f t="shared" si="9"/>
        <v>0</v>
      </c>
      <c r="BL133" s="14" t="s">
        <v>150</v>
      </c>
      <c r="BM133" s="202" t="s">
        <v>185</v>
      </c>
    </row>
    <row r="134" spans="1:65" s="2" customFormat="1" ht="24.15" customHeight="1">
      <c r="A134" s="31"/>
      <c r="B134" s="32"/>
      <c r="C134" s="190" t="s">
        <v>172</v>
      </c>
      <c r="D134" s="190" t="s">
        <v>146</v>
      </c>
      <c r="E134" s="191" t="s">
        <v>353</v>
      </c>
      <c r="F134" s="192" t="s">
        <v>354</v>
      </c>
      <c r="G134" s="193" t="s">
        <v>339</v>
      </c>
      <c r="H134" s="194">
        <v>0</v>
      </c>
      <c r="I134" s="195"/>
      <c r="J134" s="196">
        <f t="shared" si="0"/>
        <v>0</v>
      </c>
      <c r="K134" s="197"/>
      <c r="L134" s="36"/>
      <c r="M134" s="198" t="s">
        <v>1</v>
      </c>
      <c r="N134" s="199" t="s">
        <v>43</v>
      </c>
      <c r="O134" s="68"/>
      <c r="P134" s="200">
        <f t="shared" si="1"/>
        <v>0</v>
      </c>
      <c r="Q134" s="200">
        <v>0</v>
      </c>
      <c r="R134" s="200">
        <f t="shared" si="2"/>
        <v>0</v>
      </c>
      <c r="S134" s="200">
        <v>0</v>
      </c>
      <c r="T134" s="20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150</v>
      </c>
      <c r="AT134" s="202" t="s">
        <v>146</v>
      </c>
      <c r="AU134" s="202" t="s">
        <v>90</v>
      </c>
      <c r="AY134" s="14" t="s">
        <v>141</v>
      </c>
      <c r="BE134" s="203">
        <f t="shared" si="4"/>
        <v>0</v>
      </c>
      <c r="BF134" s="203">
        <f t="shared" si="5"/>
        <v>0</v>
      </c>
      <c r="BG134" s="203">
        <f t="shared" si="6"/>
        <v>0</v>
      </c>
      <c r="BH134" s="203">
        <f t="shared" si="7"/>
        <v>0</v>
      </c>
      <c r="BI134" s="203">
        <f t="shared" si="8"/>
        <v>0</v>
      </c>
      <c r="BJ134" s="14" t="s">
        <v>90</v>
      </c>
      <c r="BK134" s="203">
        <f t="shared" si="9"/>
        <v>0</v>
      </c>
      <c r="BL134" s="14" t="s">
        <v>150</v>
      </c>
      <c r="BM134" s="202" t="s">
        <v>190</v>
      </c>
    </row>
    <row r="135" spans="1:65" s="2" customFormat="1" ht="18">
      <c r="A135" s="31"/>
      <c r="B135" s="32"/>
      <c r="C135" s="33"/>
      <c r="D135" s="204" t="s">
        <v>152</v>
      </c>
      <c r="E135" s="33"/>
      <c r="F135" s="205" t="s">
        <v>355</v>
      </c>
      <c r="G135" s="33"/>
      <c r="H135" s="33"/>
      <c r="I135" s="206"/>
      <c r="J135" s="33"/>
      <c r="K135" s="33"/>
      <c r="L135" s="36"/>
      <c r="M135" s="207"/>
      <c r="N135" s="208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152</v>
      </c>
      <c r="AU135" s="14" t="s">
        <v>90</v>
      </c>
    </row>
    <row r="136" spans="1:65" s="2" customFormat="1" ht="14.4" customHeight="1">
      <c r="A136" s="31"/>
      <c r="B136" s="32"/>
      <c r="C136" s="190" t="s">
        <v>187</v>
      </c>
      <c r="D136" s="190" t="s">
        <v>146</v>
      </c>
      <c r="E136" s="191" t="s">
        <v>356</v>
      </c>
      <c r="F136" s="192" t="s">
        <v>357</v>
      </c>
      <c r="G136" s="193" t="s">
        <v>339</v>
      </c>
      <c r="H136" s="194">
        <v>1</v>
      </c>
      <c r="I136" s="195"/>
      <c r="J136" s="196">
        <f t="shared" ref="J136:J143" si="10">ROUND(I136*H136,2)</f>
        <v>0</v>
      </c>
      <c r="K136" s="197"/>
      <c r="L136" s="36"/>
      <c r="M136" s="198" t="s">
        <v>1</v>
      </c>
      <c r="N136" s="199" t="s">
        <v>43</v>
      </c>
      <c r="O136" s="68"/>
      <c r="P136" s="200">
        <f t="shared" ref="P136:P143" si="11">O136*H136</f>
        <v>0</v>
      </c>
      <c r="Q136" s="200">
        <v>0</v>
      </c>
      <c r="R136" s="200">
        <f t="shared" ref="R136:R143" si="12">Q136*H136</f>
        <v>0</v>
      </c>
      <c r="S136" s="200">
        <v>0</v>
      </c>
      <c r="T136" s="201">
        <f t="shared" ref="T136:T143" si="1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150</v>
      </c>
      <c r="AT136" s="202" t="s">
        <v>146</v>
      </c>
      <c r="AU136" s="202" t="s">
        <v>90</v>
      </c>
      <c r="AY136" s="14" t="s">
        <v>141</v>
      </c>
      <c r="BE136" s="203">
        <f t="shared" ref="BE136:BE143" si="14">IF(N136="základná",J136,0)</f>
        <v>0</v>
      </c>
      <c r="BF136" s="203">
        <f t="shared" ref="BF136:BF143" si="15">IF(N136="znížená",J136,0)</f>
        <v>0</v>
      </c>
      <c r="BG136" s="203">
        <f t="shared" ref="BG136:BG143" si="16">IF(N136="zákl. prenesená",J136,0)</f>
        <v>0</v>
      </c>
      <c r="BH136" s="203">
        <f t="shared" ref="BH136:BH143" si="17">IF(N136="zníž. prenesená",J136,0)</f>
        <v>0</v>
      </c>
      <c r="BI136" s="203">
        <f t="shared" ref="BI136:BI143" si="18">IF(N136="nulová",J136,0)</f>
        <v>0</v>
      </c>
      <c r="BJ136" s="14" t="s">
        <v>90</v>
      </c>
      <c r="BK136" s="203">
        <f t="shared" ref="BK136:BK143" si="19">ROUND(I136*H136,2)</f>
        <v>0</v>
      </c>
      <c r="BL136" s="14" t="s">
        <v>150</v>
      </c>
      <c r="BM136" s="202" t="s">
        <v>196</v>
      </c>
    </row>
    <row r="137" spans="1:65" s="2" customFormat="1" ht="62.75" customHeight="1">
      <c r="A137" s="31"/>
      <c r="B137" s="32"/>
      <c r="C137" s="190" t="s">
        <v>176</v>
      </c>
      <c r="D137" s="190" t="s">
        <v>146</v>
      </c>
      <c r="E137" s="191" t="s">
        <v>358</v>
      </c>
      <c r="F137" s="192" t="s">
        <v>359</v>
      </c>
      <c r="G137" s="193" t="s">
        <v>339</v>
      </c>
      <c r="H137" s="194">
        <v>1</v>
      </c>
      <c r="I137" s="195"/>
      <c r="J137" s="196">
        <f t="shared" si="10"/>
        <v>0</v>
      </c>
      <c r="K137" s="197"/>
      <c r="L137" s="36"/>
      <c r="M137" s="198" t="s">
        <v>1</v>
      </c>
      <c r="N137" s="199" t="s">
        <v>43</v>
      </c>
      <c r="O137" s="68"/>
      <c r="P137" s="200">
        <f t="shared" si="11"/>
        <v>0</v>
      </c>
      <c r="Q137" s="200">
        <v>0</v>
      </c>
      <c r="R137" s="200">
        <f t="shared" si="12"/>
        <v>0</v>
      </c>
      <c r="S137" s="200">
        <v>0</v>
      </c>
      <c r="T137" s="201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150</v>
      </c>
      <c r="AT137" s="202" t="s">
        <v>146</v>
      </c>
      <c r="AU137" s="202" t="s">
        <v>90</v>
      </c>
      <c r="AY137" s="14" t="s">
        <v>141</v>
      </c>
      <c r="BE137" s="203">
        <f t="shared" si="14"/>
        <v>0</v>
      </c>
      <c r="BF137" s="203">
        <f t="shared" si="15"/>
        <v>0</v>
      </c>
      <c r="BG137" s="203">
        <f t="shared" si="16"/>
        <v>0</v>
      </c>
      <c r="BH137" s="203">
        <f t="shared" si="17"/>
        <v>0</v>
      </c>
      <c r="BI137" s="203">
        <f t="shared" si="18"/>
        <v>0</v>
      </c>
      <c r="BJ137" s="14" t="s">
        <v>90</v>
      </c>
      <c r="BK137" s="203">
        <f t="shared" si="19"/>
        <v>0</v>
      </c>
      <c r="BL137" s="14" t="s">
        <v>150</v>
      </c>
      <c r="BM137" s="202" t="s">
        <v>7</v>
      </c>
    </row>
    <row r="138" spans="1:65" s="2" customFormat="1" ht="37.75" customHeight="1">
      <c r="A138" s="31"/>
      <c r="B138" s="32"/>
      <c r="C138" s="190" t="s">
        <v>198</v>
      </c>
      <c r="D138" s="190" t="s">
        <v>146</v>
      </c>
      <c r="E138" s="191" t="s">
        <v>360</v>
      </c>
      <c r="F138" s="192" t="s">
        <v>361</v>
      </c>
      <c r="G138" s="193" t="s">
        <v>339</v>
      </c>
      <c r="H138" s="194">
        <v>1</v>
      </c>
      <c r="I138" s="195"/>
      <c r="J138" s="196">
        <f t="shared" si="10"/>
        <v>0</v>
      </c>
      <c r="K138" s="197"/>
      <c r="L138" s="36"/>
      <c r="M138" s="198" t="s">
        <v>1</v>
      </c>
      <c r="N138" s="199" t="s">
        <v>43</v>
      </c>
      <c r="O138" s="68"/>
      <c r="P138" s="200">
        <f t="shared" si="11"/>
        <v>0</v>
      </c>
      <c r="Q138" s="200">
        <v>0</v>
      </c>
      <c r="R138" s="200">
        <f t="shared" si="12"/>
        <v>0</v>
      </c>
      <c r="S138" s="200">
        <v>0</v>
      </c>
      <c r="T138" s="201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150</v>
      </c>
      <c r="AT138" s="202" t="s">
        <v>146</v>
      </c>
      <c r="AU138" s="202" t="s">
        <v>90</v>
      </c>
      <c r="AY138" s="14" t="s">
        <v>141</v>
      </c>
      <c r="BE138" s="203">
        <f t="shared" si="14"/>
        <v>0</v>
      </c>
      <c r="BF138" s="203">
        <f t="shared" si="15"/>
        <v>0</v>
      </c>
      <c r="BG138" s="203">
        <f t="shared" si="16"/>
        <v>0</v>
      </c>
      <c r="BH138" s="203">
        <f t="shared" si="17"/>
        <v>0</v>
      </c>
      <c r="BI138" s="203">
        <f t="shared" si="18"/>
        <v>0</v>
      </c>
      <c r="BJ138" s="14" t="s">
        <v>90</v>
      </c>
      <c r="BK138" s="203">
        <f t="shared" si="19"/>
        <v>0</v>
      </c>
      <c r="BL138" s="14" t="s">
        <v>150</v>
      </c>
      <c r="BM138" s="202" t="s">
        <v>204</v>
      </c>
    </row>
    <row r="139" spans="1:65" s="2" customFormat="1" ht="14.4" customHeight="1">
      <c r="A139" s="31"/>
      <c r="B139" s="32"/>
      <c r="C139" s="190" t="s">
        <v>181</v>
      </c>
      <c r="D139" s="190" t="s">
        <v>146</v>
      </c>
      <c r="E139" s="191" t="s">
        <v>362</v>
      </c>
      <c r="F139" s="192" t="s">
        <v>363</v>
      </c>
      <c r="G139" s="193" t="s">
        <v>339</v>
      </c>
      <c r="H139" s="194">
        <v>1</v>
      </c>
      <c r="I139" s="195"/>
      <c r="J139" s="196">
        <f t="shared" si="10"/>
        <v>0</v>
      </c>
      <c r="K139" s="197"/>
      <c r="L139" s="36"/>
      <c r="M139" s="198" t="s">
        <v>1</v>
      </c>
      <c r="N139" s="199" t="s">
        <v>43</v>
      </c>
      <c r="O139" s="68"/>
      <c r="P139" s="200">
        <f t="shared" si="11"/>
        <v>0</v>
      </c>
      <c r="Q139" s="200">
        <v>0</v>
      </c>
      <c r="R139" s="200">
        <f t="shared" si="12"/>
        <v>0</v>
      </c>
      <c r="S139" s="200">
        <v>0</v>
      </c>
      <c r="T139" s="201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150</v>
      </c>
      <c r="AT139" s="202" t="s">
        <v>146</v>
      </c>
      <c r="AU139" s="202" t="s">
        <v>90</v>
      </c>
      <c r="AY139" s="14" t="s">
        <v>141</v>
      </c>
      <c r="BE139" s="203">
        <f t="shared" si="14"/>
        <v>0</v>
      </c>
      <c r="BF139" s="203">
        <f t="shared" si="15"/>
        <v>0</v>
      </c>
      <c r="BG139" s="203">
        <f t="shared" si="16"/>
        <v>0</v>
      </c>
      <c r="BH139" s="203">
        <f t="shared" si="17"/>
        <v>0</v>
      </c>
      <c r="BI139" s="203">
        <f t="shared" si="18"/>
        <v>0</v>
      </c>
      <c r="BJ139" s="14" t="s">
        <v>90</v>
      </c>
      <c r="BK139" s="203">
        <f t="shared" si="19"/>
        <v>0</v>
      </c>
      <c r="BL139" s="14" t="s">
        <v>150</v>
      </c>
      <c r="BM139" s="202" t="s">
        <v>209</v>
      </c>
    </row>
    <row r="140" spans="1:65" s="2" customFormat="1" ht="24.15" customHeight="1">
      <c r="A140" s="31"/>
      <c r="B140" s="32"/>
      <c r="C140" s="190" t="s">
        <v>206</v>
      </c>
      <c r="D140" s="190" t="s">
        <v>146</v>
      </c>
      <c r="E140" s="191" t="s">
        <v>364</v>
      </c>
      <c r="F140" s="192" t="s">
        <v>365</v>
      </c>
      <c r="G140" s="193" t="s">
        <v>339</v>
      </c>
      <c r="H140" s="194">
        <v>1</v>
      </c>
      <c r="I140" s="195"/>
      <c r="J140" s="196">
        <f t="shared" si="10"/>
        <v>0</v>
      </c>
      <c r="K140" s="197"/>
      <c r="L140" s="36"/>
      <c r="M140" s="198" t="s">
        <v>1</v>
      </c>
      <c r="N140" s="199" t="s">
        <v>43</v>
      </c>
      <c r="O140" s="68"/>
      <c r="P140" s="200">
        <f t="shared" si="11"/>
        <v>0</v>
      </c>
      <c r="Q140" s="200">
        <v>0</v>
      </c>
      <c r="R140" s="200">
        <f t="shared" si="12"/>
        <v>0</v>
      </c>
      <c r="S140" s="200">
        <v>0</v>
      </c>
      <c r="T140" s="201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150</v>
      </c>
      <c r="AT140" s="202" t="s">
        <v>146</v>
      </c>
      <c r="AU140" s="202" t="s">
        <v>90</v>
      </c>
      <c r="AY140" s="14" t="s">
        <v>141</v>
      </c>
      <c r="BE140" s="203">
        <f t="shared" si="14"/>
        <v>0</v>
      </c>
      <c r="BF140" s="203">
        <f t="shared" si="15"/>
        <v>0</v>
      </c>
      <c r="BG140" s="203">
        <f t="shared" si="16"/>
        <v>0</v>
      </c>
      <c r="BH140" s="203">
        <f t="shared" si="17"/>
        <v>0</v>
      </c>
      <c r="BI140" s="203">
        <f t="shared" si="18"/>
        <v>0</v>
      </c>
      <c r="BJ140" s="14" t="s">
        <v>90</v>
      </c>
      <c r="BK140" s="203">
        <f t="shared" si="19"/>
        <v>0</v>
      </c>
      <c r="BL140" s="14" t="s">
        <v>150</v>
      </c>
      <c r="BM140" s="202" t="s">
        <v>213</v>
      </c>
    </row>
    <row r="141" spans="1:65" s="2" customFormat="1" ht="14.4" customHeight="1">
      <c r="A141" s="31"/>
      <c r="B141" s="32"/>
      <c r="C141" s="190" t="s">
        <v>185</v>
      </c>
      <c r="D141" s="190" t="s">
        <v>146</v>
      </c>
      <c r="E141" s="191" t="s">
        <v>366</v>
      </c>
      <c r="F141" s="192" t="s">
        <v>367</v>
      </c>
      <c r="G141" s="193" t="s">
        <v>339</v>
      </c>
      <c r="H141" s="194">
        <v>1</v>
      </c>
      <c r="I141" s="195"/>
      <c r="J141" s="196">
        <f t="shared" si="10"/>
        <v>0</v>
      </c>
      <c r="K141" s="197"/>
      <c r="L141" s="36"/>
      <c r="M141" s="198" t="s">
        <v>1</v>
      </c>
      <c r="N141" s="199" t="s">
        <v>43</v>
      </c>
      <c r="O141" s="68"/>
      <c r="P141" s="200">
        <f t="shared" si="11"/>
        <v>0</v>
      </c>
      <c r="Q141" s="200">
        <v>0</v>
      </c>
      <c r="R141" s="200">
        <f t="shared" si="12"/>
        <v>0</v>
      </c>
      <c r="S141" s="200">
        <v>0</v>
      </c>
      <c r="T141" s="201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2" t="s">
        <v>150</v>
      </c>
      <c r="AT141" s="202" t="s">
        <v>146</v>
      </c>
      <c r="AU141" s="202" t="s">
        <v>90</v>
      </c>
      <c r="AY141" s="14" t="s">
        <v>141</v>
      </c>
      <c r="BE141" s="203">
        <f t="shared" si="14"/>
        <v>0</v>
      </c>
      <c r="BF141" s="203">
        <f t="shared" si="15"/>
        <v>0</v>
      </c>
      <c r="BG141" s="203">
        <f t="shared" si="16"/>
        <v>0</v>
      </c>
      <c r="BH141" s="203">
        <f t="shared" si="17"/>
        <v>0</v>
      </c>
      <c r="BI141" s="203">
        <f t="shared" si="18"/>
        <v>0</v>
      </c>
      <c r="BJ141" s="14" t="s">
        <v>90</v>
      </c>
      <c r="BK141" s="203">
        <f t="shared" si="19"/>
        <v>0</v>
      </c>
      <c r="BL141" s="14" t="s">
        <v>150</v>
      </c>
      <c r="BM141" s="202" t="s">
        <v>218</v>
      </c>
    </row>
    <row r="142" spans="1:65" s="2" customFormat="1" ht="14.4" customHeight="1">
      <c r="A142" s="31"/>
      <c r="B142" s="32"/>
      <c r="C142" s="190" t="s">
        <v>215</v>
      </c>
      <c r="D142" s="190" t="s">
        <v>146</v>
      </c>
      <c r="E142" s="191" t="s">
        <v>368</v>
      </c>
      <c r="F142" s="192" t="s">
        <v>369</v>
      </c>
      <c r="G142" s="193" t="s">
        <v>339</v>
      </c>
      <c r="H142" s="194">
        <v>1</v>
      </c>
      <c r="I142" s="195"/>
      <c r="J142" s="196">
        <f t="shared" si="10"/>
        <v>0</v>
      </c>
      <c r="K142" s="197"/>
      <c r="L142" s="36"/>
      <c r="M142" s="198" t="s">
        <v>1</v>
      </c>
      <c r="N142" s="199" t="s">
        <v>43</v>
      </c>
      <c r="O142" s="68"/>
      <c r="P142" s="200">
        <f t="shared" si="11"/>
        <v>0</v>
      </c>
      <c r="Q142" s="200">
        <v>0</v>
      </c>
      <c r="R142" s="200">
        <f t="shared" si="12"/>
        <v>0</v>
      </c>
      <c r="S142" s="200">
        <v>0</v>
      </c>
      <c r="T142" s="201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150</v>
      </c>
      <c r="AT142" s="202" t="s">
        <v>146</v>
      </c>
      <c r="AU142" s="202" t="s">
        <v>90</v>
      </c>
      <c r="AY142" s="14" t="s">
        <v>141</v>
      </c>
      <c r="BE142" s="203">
        <f t="shared" si="14"/>
        <v>0</v>
      </c>
      <c r="BF142" s="203">
        <f t="shared" si="15"/>
        <v>0</v>
      </c>
      <c r="BG142" s="203">
        <f t="shared" si="16"/>
        <v>0</v>
      </c>
      <c r="BH142" s="203">
        <f t="shared" si="17"/>
        <v>0</v>
      </c>
      <c r="BI142" s="203">
        <f t="shared" si="18"/>
        <v>0</v>
      </c>
      <c r="BJ142" s="14" t="s">
        <v>90</v>
      </c>
      <c r="BK142" s="203">
        <f t="shared" si="19"/>
        <v>0</v>
      </c>
      <c r="BL142" s="14" t="s">
        <v>150</v>
      </c>
      <c r="BM142" s="202" t="s">
        <v>222</v>
      </c>
    </row>
    <row r="143" spans="1:65" s="2" customFormat="1" ht="14.4" customHeight="1">
      <c r="A143" s="31"/>
      <c r="B143" s="32"/>
      <c r="C143" s="190" t="s">
        <v>190</v>
      </c>
      <c r="D143" s="190" t="s">
        <v>146</v>
      </c>
      <c r="E143" s="191" t="s">
        <v>370</v>
      </c>
      <c r="F143" s="192" t="s">
        <v>371</v>
      </c>
      <c r="G143" s="193" t="s">
        <v>372</v>
      </c>
      <c r="H143" s="194">
        <v>1</v>
      </c>
      <c r="I143" s="195"/>
      <c r="J143" s="196">
        <f t="shared" si="10"/>
        <v>0</v>
      </c>
      <c r="K143" s="197"/>
      <c r="L143" s="36"/>
      <c r="M143" s="198" t="s">
        <v>1</v>
      </c>
      <c r="N143" s="199" t="s">
        <v>43</v>
      </c>
      <c r="O143" s="68"/>
      <c r="P143" s="200">
        <f t="shared" si="11"/>
        <v>0</v>
      </c>
      <c r="Q143" s="200">
        <v>0</v>
      </c>
      <c r="R143" s="200">
        <f t="shared" si="12"/>
        <v>0</v>
      </c>
      <c r="S143" s="200">
        <v>0</v>
      </c>
      <c r="T143" s="201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2" t="s">
        <v>150</v>
      </c>
      <c r="AT143" s="202" t="s">
        <v>146</v>
      </c>
      <c r="AU143" s="202" t="s">
        <v>90</v>
      </c>
      <c r="AY143" s="14" t="s">
        <v>141</v>
      </c>
      <c r="BE143" s="203">
        <f t="shared" si="14"/>
        <v>0</v>
      </c>
      <c r="BF143" s="203">
        <f t="shared" si="15"/>
        <v>0</v>
      </c>
      <c r="BG143" s="203">
        <f t="shared" si="16"/>
        <v>0</v>
      </c>
      <c r="BH143" s="203">
        <f t="shared" si="17"/>
        <v>0</v>
      </c>
      <c r="BI143" s="203">
        <f t="shared" si="18"/>
        <v>0</v>
      </c>
      <c r="BJ143" s="14" t="s">
        <v>90</v>
      </c>
      <c r="BK143" s="203">
        <f t="shared" si="19"/>
        <v>0</v>
      </c>
      <c r="BL143" s="14" t="s">
        <v>150</v>
      </c>
      <c r="BM143" s="202" t="s">
        <v>227</v>
      </c>
    </row>
    <row r="144" spans="1:65" s="2" customFormat="1" ht="49.9" customHeight="1">
      <c r="A144" s="31"/>
      <c r="B144" s="32"/>
      <c r="C144" s="33"/>
      <c r="D144" s="33"/>
      <c r="E144" s="178" t="s">
        <v>331</v>
      </c>
      <c r="F144" s="178" t="s">
        <v>332</v>
      </c>
      <c r="G144" s="33"/>
      <c r="H144" s="33"/>
      <c r="I144" s="33"/>
      <c r="J144" s="162">
        <f t="shared" ref="J144:J149" si="20">BK144</f>
        <v>0</v>
      </c>
      <c r="K144" s="33"/>
      <c r="L144" s="36"/>
      <c r="M144" s="207"/>
      <c r="N144" s="208"/>
      <c r="O144" s="68"/>
      <c r="P144" s="68"/>
      <c r="Q144" s="68"/>
      <c r="R144" s="68"/>
      <c r="S144" s="68"/>
      <c r="T144" s="69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4" t="s">
        <v>76</v>
      </c>
      <c r="AU144" s="14" t="s">
        <v>77</v>
      </c>
      <c r="AY144" s="14" t="s">
        <v>333</v>
      </c>
      <c r="BK144" s="203">
        <f>SUM(BK145:BK149)</f>
        <v>0</v>
      </c>
    </row>
    <row r="145" spans="1:63" s="2" customFormat="1" ht="16.25" customHeight="1">
      <c r="A145" s="31"/>
      <c r="B145" s="32"/>
      <c r="C145" s="209" t="s">
        <v>1</v>
      </c>
      <c r="D145" s="209" t="s">
        <v>146</v>
      </c>
      <c r="E145" s="210" t="s">
        <v>1</v>
      </c>
      <c r="F145" s="211" t="s">
        <v>1</v>
      </c>
      <c r="G145" s="212" t="s">
        <v>1</v>
      </c>
      <c r="H145" s="213"/>
      <c r="I145" s="214"/>
      <c r="J145" s="215">
        <f t="shared" si="20"/>
        <v>0</v>
      </c>
      <c r="K145" s="197"/>
      <c r="L145" s="36"/>
      <c r="M145" s="216" t="s">
        <v>1</v>
      </c>
      <c r="N145" s="217" t="s">
        <v>43</v>
      </c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333</v>
      </c>
      <c r="AU145" s="14" t="s">
        <v>84</v>
      </c>
      <c r="AY145" s="14" t="s">
        <v>333</v>
      </c>
      <c r="BE145" s="203">
        <f>IF(N145="základná",J145,0)</f>
        <v>0</v>
      </c>
      <c r="BF145" s="203">
        <f>IF(N145="znížená",J145,0)</f>
        <v>0</v>
      </c>
      <c r="BG145" s="203">
        <f>IF(N145="zákl. prenesená",J145,0)</f>
        <v>0</v>
      </c>
      <c r="BH145" s="203">
        <f>IF(N145="zníž. prenesená",J145,0)</f>
        <v>0</v>
      </c>
      <c r="BI145" s="203">
        <f>IF(N145="nulová",J145,0)</f>
        <v>0</v>
      </c>
      <c r="BJ145" s="14" t="s">
        <v>90</v>
      </c>
      <c r="BK145" s="203">
        <f>I145*H145</f>
        <v>0</v>
      </c>
    </row>
    <row r="146" spans="1:63" s="2" customFormat="1" ht="16.25" customHeight="1">
      <c r="A146" s="31"/>
      <c r="B146" s="32"/>
      <c r="C146" s="209" t="s">
        <v>1</v>
      </c>
      <c r="D146" s="209" t="s">
        <v>146</v>
      </c>
      <c r="E146" s="210" t="s">
        <v>1</v>
      </c>
      <c r="F146" s="211" t="s">
        <v>1</v>
      </c>
      <c r="G146" s="212" t="s">
        <v>1</v>
      </c>
      <c r="H146" s="213"/>
      <c r="I146" s="214"/>
      <c r="J146" s="215">
        <f t="shared" si="20"/>
        <v>0</v>
      </c>
      <c r="K146" s="197"/>
      <c r="L146" s="36"/>
      <c r="M146" s="216" t="s">
        <v>1</v>
      </c>
      <c r="N146" s="217" t="s">
        <v>43</v>
      </c>
      <c r="O146" s="68"/>
      <c r="P146" s="68"/>
      <c r="Q146" s="68"/>
      <c r="R146" s="68"/>
      <c r="S146" s="68"/>
      <c r="T146" s="69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4" t="s">
        <v>333</v>
      </c>
      <c r="AU146" s="14" t="s">
        <v>84</v>
      </c>
      <c r="AY146" s="14" t="s">
        <v>333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90</v>
      </c>
      <c r="BK146" s="203">
        <f>I146*H146</f>
        <v>0</v>
      </c>
    </row>
    <row r="147" spans="1:63" s="2" customFormat="1" ht="16.25" customHeight="1">
      <c r="A147" s="31"/>
      <c r="B147" s="32"/>
      <c r="C147" s="209" t="s">
        <v>1</v>
      </c>
      <c r="D147" s="209" t="s">
        <v>146</v>
      </c>
      <c r="E147" s="210" t="s">
        <v>1</v>
      </c>
      <c r="F147" s="211" t="s">
        <v>1</v>
      </c>
      <c r="G147" s="212" t="s">
        <v>1</v>
      </c>
      <c r="H147" s="213"/>
      <c r="I147" s="214"/>
      <c r="J147" s="215">
        <f t="shared" si="20"/>
        <v>0</v>
      </c>
      <c r="K147" s="197"/>
      <c r="L147" s="36"/>
      <c r="M147" s="216" t="s">
        <v>1</v>
      </c>
      <c r="N147" s="217" t="s">
        <v>43</v>
      </c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333</v>
      </c>
      <c r="AU147" s="14" t="s">
        <v>84</v>
      </c>
      <c r="AY147" s="14" t="s">
        <v>333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90</v>
      </c>
      <c r="BK147" s="203">
        <f>I147*H147</f>
        <v>0</v>
      </c>
    </row>
    <row r="148" spans="1:63" s="2" customFormat="1" ht="16.25" customHeight="1">
      <c r="A148" s="31"/>
      <c r="B148" s="32"/>
      <c r="C148" s="209" t="s">
        <v>1</v>
      </c>
      <c r="D148" s="209" t="s">
        <v>146</v>
      </c>
      <c r="E148" s="210" t="s">
        <v>1</v>
      </c>
      <c r="F148" s="211" t="s">
        <v>1</v>
      </c>
      <c r="G148" s="212" t="s">
        <v>1</v>
      </c>
      <c r="H148" s="213"/>
      <c r="I148" s="214"/>
      <c r="J148" s="215">
        <f t="shared" si="20"/>
        <v>0</v>
      </c>
      <c r="K148" s="197"/>
      <c r="L148" s="36"/>
      <c r="M148" s="216" t="s">
        <v>1</v>
      </c>
      <c r="N148" s="217" t="s">
        <v>43</v>
      </c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333</v>
      </c>
      <c r="AU148" s="14" t="s">
        <v>84</v>
      </c>
      <c r="AY148" s="14" t="s">
        <v>333</v>
      </c>
      <c r="BE148" s="203">
        <f>IF(N148="základná",J148,0)</f>
        <v>0</v>
      </c>
      <c r="BF148" s="203">
        <f>IF(N148="znížená",J148,0)</f>
        <v>0</v>
      </c>
      <c r="BG148" s="203">
        <f>IF(N148="zákl. prenesená",J148,0)</f>
        <v>0</v>
      </c>
      <c r="BH148" s="203">
        <f>IF(N148="zníž. prenesená",J148,0)</f>
        <v>0</v>
      </c>
      <c r="BI148" s="203">
        <f>IF(N148="nulová",J148,0)</f>
        <v>0</v>
      </c>
      <c r="BJ148" s="14" t="s">
        <v>90</v>
      </c>
      <c r="BK148" s="203">
        <f>I148*H148</f>
        <v>0</v>
      </c>
    </row>
    <row r="149" spans="1:63" s="2" customFormat="1" ht="16.25" customHeight="1">
      <c r="A149" s="31"/>
      <c r="B149" s="32"/>
      <c r="C149" s="209" t="s">
        <v>1</v>
      </c>
      <c r="D149" s="209" t="s">
        <v>146</v>
      </c>
      <c r="E149" s="210" t="s">
        <v>1</v>
      </c>
      <c r="F149" s="211" t="s">
        <v>1</v>
      </c>
      <c r="G149" s="212" t="s">
        <v>1</v>
      </c>
      <c r="H149" s="213"/>
      <c r="I149" s="214"/>
      <c r="J149" s="215">
        <f t="shared" si="20"/>
        <v>0</v>
      </c>
      <c r="K149" s="197"/>
      <c r="L149" s="36"/>
      <c r="M149" s="216" t="s">
        <v>1</v>
      </c>
      <c r="N149" s="217" t="s">
        <v>43</v>
      </c>
      <c r="O149" s="218"/>
      <c r="P149" s="218"/>
      <c r="Q149" s="218"/>
      <c r="R149" s="218"/>
      <c r="S149" s="218"/>
      <c r="T149" s="21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333</v>
      </c>
      <c r="AU149" s="14" t="s">
        <v>84</v>
      </c>
      <c r="AY149" s="14" t="s">
        <v>333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90</v>
      </c>
      <c r="BK149" s="203">
        <f>I149*H149</f>
        <v>0</v>
      </c>
    </row>
    <row r="150" spans="1:63" s="2" customFormat="1" ht="7" customHeight="1">
      <c r="A150" s="31"/>
      <c r="B150" s="51"/>
      <c r="C150" s="52"/>
      <c r="D150" s="52"/>
      <c r="E150" s="52"/>
      <c r="F150" s="52"/>
      <c r="G150" s="52"/>
      <c r="H150" s="52"/>
      <c r="I150" s="52"/>
      <c r="J150" s="52"/>
      <c r="K150" s="52"/>
      <c r="L150" s="36"/>
      <c r="M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</sheetData>
  <sheetProtection algorithmName="SHA-512" hashValue="w2p1MFBaap6om2opVbUJcu6K90zHrE/DjNVMqJC5lzTNZq9CXOfmprpsYxzddb8JFgucs11NWeMuX7Z9lcOUBw==" saltValue="8mRmw9A/7r7oVxP5MLtg8kmi47fL9BYDl5r3eNJ8vyi27t2JJ+L8q7Ctm3M5mJ193Fn3+luzx7zt62G/CrGS+A==" spinCount="100000" sheet="1" objects="1" scenarios="1" formatColumns="0" formatRows="0" autoFilter="0"/>
  <autoFilter ref="C122:K14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5:D150">
      <formula1>"K, M"</formula1>
    </dataValidation>
    <dataValidation type="list" allowBlank="1" showInputMessage="1" showErrorMessage="1" error="Povolené sú hodnoty základná, znížená, nulová." sqref="N145:N150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4"/>
  <sheetViews>
    <sheetView showGridLines="0" tabSelected="1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100</v>
      </c>
    </row>
    <row r="3" spans="1:46" s="1" customFormat="1" ht="7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7"/>
      <c r="AT3" s="14" t="s">
        <v>77</v>
      </c>
    </row>
    <row r="4" spans="1:46" s="1" customFormat="1" ht="25" customHeight="1">
      <c r="B4" s="17"/>
      <c r="D4" s="114" t="s">
        <v>107</v>
      </c>
      <c r="L4" s="17"/>
      <c r="M4" s="115" t="s">
        <v>9</v>
      </c>
      <c r="AT4" s="14" t="s">
        <v>4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116" t="s">
        <v>15</v>
      </c>
      <c r="L6" s="17"/>
    </row>
    <row r="7" spans="1:46" s="1" customFormat="1" ht="16.5" customHeight="1">
      <c r="B7" s="17"/>
      <c r="E7" s="265" t="str">
        <f>'Rekapitulácia stavby'!K6</f>
        <v>Nerezové bazény a bazénové technológie</v>
      </c>
      <c r="F7" s="266"/>
      <c r="G7" s="266"/>
      <c r="H7" s="266"/>
      <c r="L7" s="17"/>
    </row>
    <row r="8" spans="1:46" s="1" customFormat="1" ht="12" customHeight="1">
      <c r="B8" s="17"/>
      <c r="D8" s="116" t="s">
        <v>108</v>
      </c>
      <c r="L8" s="17"/>
    </row>
    <row r="9" spans="1:46" s="2" customFormat="1" ht="16.5" customHeight="1">
      <c r="A9" s="31"/>
      <c r="B9" s="36"/>
      <c r="C9" s="31"/>
      <c r="D9" s="31"/>
      <c r="E9" s="265" t="s">
        <v>373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16" t="s">
        <v>110</v>
      </c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68" t="s">
        <v>374</v>
      </c>
      <c r="F11" s="267"/>
      <c r="G11" s="267"/>
      <c r="H11" s="267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16" t="s">
        <v>17</v>
      </c>
      <c r="E13" s="31"/>
      <c r="F13" s="107" t="s">
        <v>1</v>
      </c>
      <c r="G13" s="31"/>
      <c r="H13" s="31"/>
      <c r="I13" s="116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6" t="s">
        <v>19</v>
      </c>
      <c r="E14" s="31"/>
      <c r="F14" s="107" t="s">
        <v>20</v>
      </c>
      <c r="G14" s="31"/>
      <c r="H14" s="31"/>
      <c r="I14" s="116" t="s">
        <v>21</v>
      </c>
      <c r="J14" s="117" t="str">
        <f>'Rekapitulácia stavby'!AN8</f>
        <v>26. 3. 2021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75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16" t="s">
        <v>23</v>
      </c>
      <c r="E16" s="31"/>
      <c r="F16" s="31"/>
      <c r="G16" s="31"/>
      <c r="H16" s="31"/>
      <c r="I16" s="116" t="s">
        <v>24</v>
      </c>
      <c r="J16" s="107" t="s">
        <v>25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07" t="s">
        <v>26</v>
      </c>
      <c r="F17" s="31"/>
      <c r="G17" s="31"/>
      <c r="H17" s="31"/>
      <c r="I17" s="116" t="s">
        <v>27</v>
      </c>
      <c r="J17" s="107" t="s">
        <v>28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7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16" t="s">
        <v>29</v>
      </c>
      <c r="E19" s="31"/>
      <c r="F19" s="31"/>
      <c r="G19" s="31"/>
      <c r="H19" s="31"/>
      <c r="I19" s="116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69" t="str">
        <f>'Rekapitulácia stavby'!E14</f>
        <v>Vyplň údaj</v>
      </c>
      <c r="F20" s="270"/>
      <c r="G20" s="270"/>
      <c r="H20" s="270"/>
      <c r="I20" s="116" t="s">
        <v>27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7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16" t="s">
        <v>31</v>
      </c>
      <c r="E22" s="31"/>
      <c r="F22" s="31"/>
      <c r="G22" s="31"/>
      <c r="H22" s="31"/>
      <c r="I22" s="116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07" t="s">
        <v>32</v>
      </c>
      <c r="F23" s="31"/>
      <c r="G23" s="31"/>
      <c r="H23" s="31"/>
      <c r="I23" s="116" t="s">
        <v>27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7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16" t="s">
        <v>34</v>
      </c>
      <c r="E25" s="31"/>
      <c r="F25" s="31"/>
      <c r="G25" s="31"/>
      <c r="H25" s="31"/>
      <c r="I25" s="116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07" t="s">
        <v>35</v>
      </c>
      <c r="F26" s="31"/>
      <c r="G26" s="31"/>
      <c r="H26" s="31"/>
      <c r="I26" s="116" t="s">
        <v>27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7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16" t="s">
        <v>36</v>
      </c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18"/>
      <c r="B29" s="119"/>
      <c r="C29" s="118"/>
      <c r="D29" s="118"/>
      <c r="E29" s="271" t="s">
        <v>1</v>
      </c>
      <c r="F29" s="271"/>
      <c r="G29" s="271"/>
      <c r="H29" s="271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6"/>
      <c r="C31" s="31"/>
      <c r="D31" s="121"/>
      <c r="E31" s="121"/>
      <c r="F31" s="121"/>
      <c r="G31" s="121"/>
      <c r="H31" s="121"/>
      <c r="I31" s="121"/>
      <c r="J31" s="121"/>
      <c r="K31" s="12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4" customHeight="1">
      <c r="A32" s="31"/>
      <c r="B32" s="36"/>
      <c r="C32" s="31"/>
      <c r="D32" s="122" t="s">
        <v>37</v>
      </c>
      <c r="E32" s="31"/>
      <c r="F32" s="31"/>
      <c r="G32" s="31"/>
      <c r="H32" s="31"/>
      <c r="I32" s="31"/>
      <c r="J32" s="123">
        <f>ROUND(J129,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7" customHeight="1">
      <c r="A33" s="31"/>
      <c r="B33" s="36"/>
      <c r="C33" s="31"/>
      <c r="D33" s="121"/>
      <c r="E33" s="121"/>
      <c r="F33" s="121"/>
      <c r="G33" s="121"/>
      <c r="H33" s="121"/>
      <c r="I33" s="121"/>
      <c r="J33" s="121"/>
      <c r="K33" s="12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24" t="s">
        <v>39</v>
      </c>
      <c r="G34" s="31"/>
      <c r="H34" s="31"/>
      <c r="I34" s="124" t="s">
        <v>38</v>
      </c>
      <c r="J34" s="124" t="s">
        <v>40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25" t="s">
        <v>41</v>
      </c>
      <c r="E35" s="116" t="s">
        <v>42</v>
      </c>
      <c r="F35" s="126">
        <f>ROUND((ROUND((SUM(BE129:BE197)),  2) + SUM(BE199:BE203)), 2)</f>
        <v>0</v>
      </c>
      <c r="G35" s="31"/>
      <c r="H35" s="31"/>
      <c r="I35" s="127">
        <v>0.2</v>
      </c>
      <c r="J35" s="126">
        <f>ROUND((ROUND(((SUM(BE129:BE197))*I35),  2) + (SUM(BE199:BE203)*I35)),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16" t="s">
        <v>43</v>
      </c>
      <c r="F36" s="126">
        <f>ROUND((ROUND((SUM(BF129:BF197)),  2) + SUM(BF199:BF203)), 2)</f>
        <v>0</v>
      </c>
      <c r="G36" s="31"/>
      <c r="H36" s="31"/>
      <c r="I36" s="127">
        <v>0.2</v>
      </c>
      <c r="J36" s="126">
        <f>ROUND((ROUND(((SUM(BF129:BF197))*I36),  2) + (SUM(BF199:BF203)*I36)),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16" t="s">
        <v>44</v>
      </c>
      <c r="F37" s="126">
        <f>ROUND((ROUND((SUM(BG129:BG197)),  2) + SUM(BG199:BG203)), 2)</f>
        <v>0</v>
      </c>
      <c r="G37" s="31"/>
      <c r="H37" s="31"/>
      <c r="I37" s="127">
        <v>0.2</v>
      </c>
      <c r="J37" s="12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16" t="s">
        <v>45</v>
      </c>
      <c r="F38" s="126">
        <f>ROUND((ROUND((SUM(BH129:BH197)),  2) + SUM(BH199:BH203)), 2)</f>
        <v>0</v>
      </c>
      <c r="G38" s="31"/>
      <c r="H38" s="31"/>
      <c r="I38" s="127">
        <v>0.2</v>
      </c>
      <c r="J38" s="126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16" t="s">
        <v>46</v>
      </c>
      <c r="F39" s="126">
        <f>ROUND((ROUND((SUM(BI129:BI197)),  2) + SUM(BI199:BI203)), 2)</f>
        <v>0</v>
      </c>
      <c r="G39" s="31"/>
      <c r="H39" s="31"/>
      <c r="I39" s="127">
        <v>0</v>
      </c>
      <c r="J39" s="126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7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4" customHeight="1">
      <c r="A41" s="31"/>
      <c r="B41" s="36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35" t="s">
        <v>50</v>
      </c>
      <c r="E50" s="136"/>
      <c r="F50" s="136"/>
      <c r="G50" s="135" t="s">
        <v>51</v>
      </c>
      <c r="H50" s="136"/>
      <c r="I50" s="136"/>
      <c r="J50" s="136"/>
      <c r="K50" s="136"/>
      <c r="L50" s="48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1"/>
      <c r="B61" s="36"/>
      <c r="C61" s="31"/>
      <c r="D61" s="137" t="s">
        <v>52</v>
      </c>
      <c r="E61" s="138"/>
      <c r="F61" s="139" t="s">
        <v>53</v>
      </c>
      <c r="G61" s="137" t="s">
        <v>52</v>
      </c>
      <c r="H61" s="138"/>
      <c r="I61" s="138"/>
      <c r="J61" s="140" t="s">
        <v>53</v>
      </c>
      <c r="K61" s="13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1"/>
      <c r="B65" s="36"/>
      <c r="C65" s="31"/>
      <c r="D65" s="135" t="s">
        <v>54</v>
      </c>
      <c r="E65" s="141"/>
      <c r="F65" s="141"/>
      <c r="G65" s="135" t="s">
        <v>55</v>
      </c>
      <c r="H65" s="141"/>
      <c r="I65" s="141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1"/>
      <c r="B76" s="36"/>
      <c r="C76" s="31"/>
      <c r="D76" s="137" t="s">
        <v>52</v>
      </c>
      <c r="E76" s="138"/>
      <c r="F76" s="139" t="s">
        <v>53</v>
      </c>
      <c r="G76" s="137" t="s">
        <v>52</v>
      </c>
      <c r="H76" s="138"/>
      <c r="I76" s="138"/>
      <c r="J76" s="140" t="s">
        <v>53</v>
      </c>
      <c r="K76" s="13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7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5" customHeight="1">
      <c r="A82" s="31"/>
      <c r="B82" s="32"/>
      <c r="C82" s="20" t="s">
        <v>112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72" t="str">
        <f>E7</f>
        <v>Nerezové bazény a bazénové technológie</v>
      </c>
      <c r="F85" s="273"/>
      <c r="G85" s="273"/>
      <c r="H85" s="27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72" t="s">
        <v>373</v>
      </c>
      <c r="F87" s="274"/>
      <c r="G87" s="274"/>
      <c r="H87" s="27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110</v>
      </c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20" t="str">
        <f>E11</f>
        <v>04 - Nerezový neplavecký a detský bazén</v>
      </c>
      <c r="F89" s="274"/>
      <c r="G89" s="274"/>
      <c r="H89" s="274"/>
      <c r="I89" s="33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7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Žiar nad Hronom</v>
      </c>
      <c r="G91" s="33"/>
      <c r="H91" s="33"/>
      <c r="I91" s="26" t="s">
        <v>21</v>
      </c>
      <c r="J91" s="63" t="str">
        <f>IF(J14="","",J14)</f>
        <v>26. 3. 2021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7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65" customHeight="1">
      <c r="A93" s="31"/>
      <c r="B93" s="32"/>
      <c r="C93" s="26" t="s">
        <v>23</v>
      </c>
      <c r="D93" s="33"/>
      <c r="E93" s="33"/>
      <c r="F93" s="24" t="str">
        <f>E17</f>
        <v>Technické služby Žiar nad Hronom s.r.o.</v>
      </c>
      <c r="G93" s="33"/>
      <c r="H93" s="33"/>
      <c r="I93" s="26" t="s">
        <v>31</v>
      </c>
      <c r="J93" s="29" t="str">
        <f>E23</f>
        <v>Magic Design Henč s.r.o.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34</v>
      </c>
      <c r="J94" s="29" t="str">
        <f>E26</f>
        <v>Pilnik Vladimír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2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46" t="s">
        <v>113</v>
      </c>
      <c r="D96" s="147"/>
      <c r="E96" s="147"/>
      <c r="F96" s="147"/>
      <c r="G96" s="147"/>
      <c r="H96" s="147"/>
      <c r="I96" s="147"/>
      <c r="J96" s="148" t="s">
        <v>114</v>
      </c>
      <c r="K96" s="147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2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75" customHeight="1">
      <c r="A98" s="31"/>
      <c r="B98" s="32"/>
      <c r="C98" s="149" t="s">
        <v>115</v>
      </c>
      <c r="D98" s="33"/>
      <c r="E98" s="33"/>
      <c r="F98" s="33"/>
      <c r="G98" s="33"/>
      <c r="H98" s="33"/>
      <c r="I98" s="33"/>
      <c r="J98" s="81">
        <f>J129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116</v>
      </c>
    </row>
    <row r="99" spans="1:47" s="9" customFormat="1" ht="25" customHeight="1">
      <c r="B99" s="150"/>
      <c r="C99" s="151"/>
      <c r="D99" s="152" t="s">
        <v>117</v>
      </c>
      <c r="E99" s="153"/>
      <c r="F99" s="153"/>
      <c r="G99" s="153"/>
      <c r="H99" s="153"/>
      <c r="I99" s="153"/>
      <c r="J99" s="154">
        <f>J130</f>
        <v>0</v>
      </c>
      <c r="K99" s="151"/>
      <c r="L99" s="155"/>
    </row>
    <row r="100" spans="1:47" s="10" customFormat="1" ht="19.899999999999999" customHeight="1">
      <c r="B100" s="156"/>
      <c r="C100" s="101"/>
      <c r="D100" s="157" t="s">
        <v>118</v>
      </c>
      <c r="E100" s="158"/>
      <c r="F100" s="158"/>
      <c r="G100" s="158"/>
      <c r="H100" s="158"/>
      <c r="I100" s="158"/>
      <c r="J100" s="159">
        <f>J131</f>
        <v>0</v>
      </c>
      <c r="K100" s="101"/>
      <c r="L100" s="160"/>
    </row>
    <row r="101" spans="1:47" s="10" customFormat="1" ht="14.9" customHeight="1">
      <c r="B101" s="156"/>
      <c r="C101" s="101"/>
      <c r="D101" s="157" t="s">
        <v>375</v>
      </c>
      <c r="E101" s="158"/>
      <c r="F101" s="158"/>
      <c r="G101" s="158"/>
      <c r="H101" s="158"/>
      <c r="I101" s="158"/>
      <c r="J101" s="159">
        <f>J132</f>
        <v>0</v>
      </c>
      <c r="K101" s="101"/>
      <c r="L101" s="160"/>
    </row>
    <row r="102" spans="1:47" s="10" customFormat="1" ht="14.9" customHeight="1">
      <c r="B102" s="156"/>
      <c r="C102" s="101"/>
      <c r="D102" s="157" t="s">
        <v>376</v>
      </c>
      <c r="E102" s="158"/>
      <c r="F102" s="158"/>
      <c r="G102" s="158"/>
      <c r="H102" s="158"/>
      <c r="I102" s="158"/>
      <c r="J102" s="159">
        <f>J139</f>
        <v>0</v>
      </c>
      <c r="K102" s="101"/>
      <c r="L102" s="160"/>
    </row>
    <row r="103" spans="1:47" s="10" customFormat="1" ht="14.9" customHeight="1">
      <c r="B103" s="156"/>
      <c r="C103" s="101"/>
      <c r="D103" s="157" t="s">
        <v>377</v>
      </c>
      <c r="E103" s="158"/>
      <c r="F103" s="158"/>
      <c r="G103" s="158"/>
      <c r="H103" s="158"/>
      <c r="I103" s="158"/>
      <c r="J103" s="159">
        <f>J153</f>
        <v>0</v>
      </c>
      <c r="K103" s="101"/>
      <c r="L103" s="160"/>
    </row>
    <row r="104" spans="1:47" s="10" customFormat="1" ht="14.9" customHeight="1">
      <c r="B104" s="156"/>
      <c r="C104" s="101"/>
      <c r="D104" s="157" t="s">
        <v>378</v>
      </c>
      <c r="E104" s="158"/>
      <c r="F104" s="158"/>
      <c r="G104" s="158"/>
      <c r="H104" s="158"/>
      <c r="I104" s="158"/>
      <c r="J104" s="159">
        <f>J175</f>
        <v>0</v>
      </c>
      <c r="K104" s="101"/>
      <c r="L104" s="160"/>
    </row>
    <row r="105" spans="1:47" s="10" customFormat="1" ht="14.9" customHeight="1">
      <c r="B105" s="156"/>
      <c r="C105" s="101"/>
      <c r="D105" s="157" t="s">
        <v>379</v>
      </c>
      <c r="E105" s="158"/>
      <c r="F105" s="158"/>
      <c r="G105" s="158"/>
      <c r="H105" s="158"/>
      <c r="I105" s="158"/>
      <c r="J105" s="159">
        <f>J182</f>
        <v>0</v>
      </c>
      <c r="K105" s="101"/>
      <c r="L105" s="160"/>
    </row>
    <row r="106" spans="1:47" s="10" customFormat="1" ht="14.9" customHeight="1">
      <c r="B106" s="156"/>
      <c r="C106" s="101"/>
      <c r="D106" s="157" t="s">
        <v>380</v>
      </c>
      <c r="E106" s="158"/>
      <c r="F106" s="158"/>
      <c r="G106" s="158"/>
      <c r="H106" s="158"/>
      <c r="I106" s="158"/>
      <c r="J106" s="159">
        <f>J196</f>
        <v>0</v>
      </c>
      <c r="K106" s="101"/>
      <c r="L106" s="160"/>
    </row>
    <row r="107" spans="1:47" s="9" customFormat="1" ht="21.75" customHeight="1">
      <c r="B107" s="150"/>
      <c r="C107" s="151"/>
      <c r="D107" s="161" t="s">
        <v>125</v>
      </c>
      <c r="E107" s="151"/>
      <c r="F107" s="151"/>
      <c r="G107" s="151"/>
      <c r="H107" s="151"/>
      <c r="I107" s="151"/>
      <c r="J107" s="162">
        <f>J198</f>
        <v>0</v>
      </c>
      <c r="K107" s="151"/>
      <c r="L107" s="155"/>
    </row>
    <row r="108" spans="1:47" s="2" customFormat="1" ht="21.75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7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7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5" customHeight="1">
      <c r="A114" s="31"/>
      <c r="B114" s="32"/>
      <c r="C114" s="20" t="s">
        <v>126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7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>
      <c r="A116" s="31"/>
      <c r="B116" s="32"/>
      <c r="C116" s="26" t="s">
        <v>15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>
      <c r="A117" s="31"/>
      <c r="B117" s="32"/>
      <c r="C117" s="33"/>
      <c r="D117" s="33"/>
      <c r="E117" s="272" t="str">
        <f>E7</f>
        <v>Nerezové bazény a bazénové technológie</v>
      </c>
      <c r="F117" s="273"/>
      <c r="G117" s="273"/>
      <c r="H117" s="27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>
      <c r="B118" s="18"/>
      <c r="C118" s="26" t="s">
        <v>108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2" customFormat="1" ht="16.5" customHeight="1">
      <c r="A119" s="31"/>
      <c r="B119" s="32"/>
      <c r="C119" s="33"/>
      <c r="D119" s="33"/>
      <c r="E119" s="272" t="s">
        <v>373</v>
      </c>
      <c r="F119" s="274"/>
      <c r="G119" s="274"/>
      <c r="H119" s="27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110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20" t="str">
        <f>E11</f>
        <v>04 - Nerezový neplavecký a detský bazén</v>
      </c>
      <c r="F121" s="274"/>
      <c r="G121" s="274"/>
      <c r="H121" s="274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7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3"/>
      <c r="E123" s="33"/>
      <c r="F123" s="24" t="str">
        <f>F14</f>
        <v>Žiar nad Hronom</v>
      </c>
      <c r="G123" s="33"/>
      <c r="H123" s="33"/>
      <c r="I123" s="26" t="s">
        <v>21</v>
      </c>
      <c r="J123" s="63" t="str">
        <f>IF(J14="","",J14)</f>
        <v>26. 3. 2021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7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5.65" customHeight="1">
      <c r="A125" s="31"/>
      <c r="B125" s="32"/>
      <c r="C125" s="26" t="s">
        <v>23</v>
      </c>
      <c r="D125" s="33"/>
      <c r="E125" s="33"/>
      <c r="F125" s="24" t="str">
        <f>E17</f>
        <v>Technické služby Žiar nad Hronom s.r.o.</v>
      </c>
      <c r="G125" s="33"/>
      <c r="H125" s="33"/>
      <c r="I125" s="26" t="s">
        <v>31</v>
      </c>
      <c r="J125" s="29" t="str">
        <f>E23</f>
        <v>Magic Design Henč s.r.o.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29</v>
      </c>
      <c r="D126" s="33"/>
      <c r="E126" s="33"/>
      <c r="F126" s="24" t="str">
        <f>IF(E20="","",E20)</f>
        <v>Vyplň údaj</v>
      </c>
      <c r="G126" s="33"/>
      <c r="H126" s="33"/>
      <c r="I126" s="26" t="s">
        <v>34</v>
      </c>
      <c r="J126" s="29" t="str">
        <f>E26</f>
        <v>Pilnik Vladimír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2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63"/>
      <c r="B128" s="164"/>
      <c r="C128" s="165" t="s">
        <v>127</v>
      </c>
      <c r="D128" s="166" t="s">
        <v>62</v>
      </c>
      <c r="E128" s="166" t="s">
        <v>58</v>
      </c>
      <c r="F128" s="166" t="s">
        <v>59</v>
      </c>
      <c r="G128" s="166" t="s">
        <v>128</v>
      </c>
      <c r="H128" s="166" t="s">
        <v>129</v>
      </c>
      <c r="I128" s="166" t="s">
        <v>130</v>
      </c>
      <c r="J128" s="167" t="s">
        <v>114</v>
      </c>
      <c r="K128" s="168" t="s">
        <v>131</v>
      </c>
      <c r="L128" s="169"/>
      <c r="M128" s="72" t="s">
        <v>1</v>
      </c>
      <c r="N128" s="73" t="s">
        <v>41</v>
      </c>
      <c r="O128" s="73" t="s">
        <v>132</v>
      </c>
      <c r="P128" s="73" t="s">
        <v>133</v>
      </c>
      <c r="Q128" s="73" t="s">
        <v>134</v>
      </c>
      <c r="R128" s="73" t="s">
        <v>135</v>
      </c>
      <c r="S128" s="73" t="s">
        <v>136</v>
      </c>
      <c r="T128" s="74" t="s">
        <v>137</v>
      </c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</row>
    <row r="129" spans="1:65" s="2" customFormat="1" ht="22.75" customHeight="1">
      <c r="A129" s="31"/>
      <c r="B129" s="32"/>
      <c r="C129" s="79" t="s">
        <v>115</v>
      </c>
      <c r="D129" s="33"/>
      <c r="E129" s="33"/>
      <c r="F129" s="33"/>
      <c r="G129" s="33"/>
      <c r="H129" s="33"/>
      <c r="I129" s="33"/>
      <c r="J129" s="170">
        <f>BK129</f>
        <v>0</v>
      </c>
      <c r="K129" s="33"/>
      <c r="L129" s="36"/>
      <c r="M129" s="75"/>
      <c r="N129" s="171"/>
      <c r="O129" s="76"/>
      <c r="P129" s="172">
        <f>P130+P198</f>
        <v>0</v>
      </c>
      <c r="Q129" s="76"/>
      <c r="R129" s="172">
        <f>R130+R198</f>
        <v>0</v>
      </c>
      <c r="S129" s="76"/>
      <c r="T129" s="173">
        <f>T130+T198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76</v>
      </c>
      <c r="AU129" s="14" t="s">
        <v>116</v>
      </c>
      <c r="BK129" s="174">
        <f>BK130+BK198</f>
        <v>0</v>
      </c>
    </row>
    <row r="130" spans="1:65" s="12" customFormat="1" ht="25.9" customHeight="1">
      <c r="B130" s="175"/>
      <c r="C130" s="176"/>
      <c r="D130" s="177" t="s">
        <v>76</v>
      </c>
      <c r="E130" s="178" t="s">
        <v>138</v>
      </c>
      <c r="F130" s="178" t="s">
        <v>139</v>
      </c>
      <c r="G130" s="176"/>
      <c r="H130" s="176"/>
      <c r="I130" s="179"/>
      <c r="J130" s="162">
        <f>BK130</f>
        <v>0</v>
      </c>
      <c r="K130" s="176"/>
      <c r="L130" s="180"/>
      <c r="M130" s="181"/>
      <c r="N130" s="182"/>
      <c r="O130" s="182"/>
      <c r="P130" s="183">
        <f>P131</f>
        <v>0</v>
      </c>
      <c r="Q130" s="182"/>
      <c r="R130" s="183">
        <f>R131</f>
        <v>0</v>
      </c>
      <c r="S130" s="182"/>
      <c r="T130" s="184">
        <f>T131</f>
        <v>0</v>
      </c>
      <c r="AR130" s="185" t="s">
        <v>140</v>
      </c>
      <c r="AT130" s="186" t="s">
        <v>76</v>
      </c>
      <c r="AU130" s="186" t="s">
        <v>77</v>
      </c>
      <c r="AY130" s="185" t="s">
        <v>141</v>
      </c>
      <c r="BK130" s="187">
        <f>BK131</f>
        <v>0</v>
      </c>
    </row>
    <row r="131" spans="1:65" s="12" customFormat="1" ht="22.75" customHeight="1">
      <c r="B131" s="175"/>
      <c r="C131" s="176"/>
      <c r="D131" s="177" t="s">
        <v>76</v>
      </c>
      <c r="E131" s="188" t="s">
        <v>142</v>
      </c>
      <c r="F131" s="188" t="s">
        <v>143</v>
      </c>
      <c r="G131" s="176"/>
      <c r="H131" s="176"/>
      <c r="I131" s="179"/>
      <c r="J131" s="189">
        <f>BK131</f>
        <v>0</v>
      </c>
      <c r="K131" s="176"/>
      <c r="L131" s="180"/>
      <c r="M131" s="181"/>
      <c r="N131" s="182"/>
      <c r="O131" s="182"/>
      <c r="P131" s="183">
        <f>P132+P139+P153+P175+P182+P196</f>
        <v>0</v>
      </c>
      <c r="Q131" s="182"/>
      <c r="R131" s="183">
        <f>R132+R139+R153+R175+R182+R196</f>
        <v>0</v>
      </c>
      <c r="S131" s="182"/>
      <c r="T131" s="184">
        <f>T132+T139+T153+T175+T182+T196</f>
        <v>0</v>
      </c>
      <c r="AR131" s="185" t="s">
        <v>140</v>
      </c>
      <c r="AT131" s="186" t="s">
        <v>76</v>
      </c>
      <c r="AU131" s="186" t="s">
        <v>84</v>
      </c>
      <c r="AY131" s="185" t="s">
        <v>141</v>
      </c>
      <c r="BK131" s="187">
        <f>BK132+BK139+BK153+BK175+BK182+BK196</f>
        <v>0</v>
      </c>
    </row>
    <row r="132" spans="1:65" s="12" customFormat="1" ht="20.9" customHeight="1">
      <c r="B132" s="175"/>
      <c r="C132" s="176"/>
      <c r="D132" s="177" t="s">
        <v>76</v>
      </c>
      <c r="E132" s="188" t="s">
        <v>381</v>
      </c>
      <c r="F132" s="188" t="s">
        <v>382</v>
      </c>
      <c r="G132" s="176"/>
      <c r="H132" s="176"/>
      <c r="I132" s="179"/>
      <c r="J132" s="189">
        <f>BK132</f>
        <v>0</v>
      </c>
      <c r="K132" s="176"/>
      <c r="L132" s="180"/>
      <c r="M132" s="181"/>
      <c r="N132" s="182"/>
      <c r="O132" s="182"/>
      <c r="P132" s="183">
        <f>SUM(P133:P138)</f>
        <v>0</v>
      </c>
      <c r="Q132" s="182"/>
      <c r="R132" s="183">
        <f>SUM(R133:R138)</f>
        <v>0</v>
      </c>
      <c r="S132" s="182"/>
      <c r="T132" s="184">
        <f>SUM(T133:T138)</f>
        <v>0</v>
      </c>
      <c r="AR132" s="185" t="s">
        <v>84</v>
      </c>
      <c r="AT132" s="186" t="s">
        <v>76</v>
      </c>
      <c r="AU132" s="186" t="s">
        <v>90</v>
      </c>
      <c r="AY132" s="185" t="s">
        <v>141</v>
      </c>
      <c r="BK132" s="187">
        <f>SUM(BK133:BK138)</f>
        <v>0</v>
      </c>
    </row>
    <row r="133" spans="1:65" s="2" customFormat="1" ht="14.4" customHeight="1">
      <c r="A133" s="31"/>
      <c r="B133" s="32"/>
      <c r="C133" s="190" t="s">
        <v>84</v>
      </c>
      <c r="D133" s="190" t="s">
        <v>146</v>
      </c>
      <c r="E133" s="191" t="s">
        <v>147</v>
      </c>
      <c r="F133" s="192" t="s">
        <v>383</v>
      </c>
      <c r="G133" s="193" t="s">
        <v>149</v>
      </c>
      <c r="H133" s="194">
        <v>1</v>
      </c>
      <c r="I133" s="195"/>
      <c r="J133" s="196">
        <f>ROUND(I133*H133,2)</f>
        <v>0</v>
      </c>
      <c r="K133" s="197"/>
      <c r="L133" s="36"/>
      <c r="M133" s="198" t="s">
        <v>1</v>
      </c>
      <c r="N133" s="199" t="s">
        <v>43</v>
      </c>
      <c r="O133" s="68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150</v>
      </c>
      <c r="AT133" s="202" t="s">
        <v>146</v>
      </c>
      <c r="AU133" s="202" t="s">
        <v>140</v>
      </c>
      <c r="AY133" s="14" t="s">
        <v>141</v>
      </c>
      <c r="BE133" s="203">
        <f>IF(N133="základná",J133,0)</f>
        <v>0</v>
      </c>
      <c r="BF133" s="203">
        <f>IF(N133="znížená",J133,0)</f>
        <v>0</v>
      </c>
      <c r="BG133" s="203">
        <f>IF(N133="zákl. prenesená",J133,0)</f>
        <v>0</v>
      </c>
      <c r="BH133" s="203">
        <f>IF(N133="zníž. prenesená",J133,0)</f>
        <v>0</v>
      </c>
      <c r="BI133" s="203">
        <f>IF(N133="nulová",J133,0)</f>
        <v>0</v>
      </c>
      <c r="BJ133" s="14" t="s">
        <v>90</v>
      </c>
      <c r="BK133" s="203">
        <f>ROUND(I133*H133,2)</f>
        <v>0</v>
      </c>
      <c r="BL133" s="14" t="s">
        <v>150</v>
      </c>
      <c r="BM133" s="202" t="s">
        <v>90</v>
      </c>
    </row>
    <row r="134" spans="1:65" s="2" customFormat="1" ht="153">
      <c r="A134" s="31"/>
      <c r="B134" s="32"/>
      <c r="C134" s="33"/>
      <c r="D134" s="204" t="s">
        <v>152</v>
      </c>
      <c r="E134" s="33"/>
      <c r="F134" s="205" t="s">
        <v>384</v>
      </c>
      <c r="G134" s="33"/>
      <c r="H134" s="33"/>
      <c r="I134" s="206"/>
      <c r="J134" s="33"/>
      <c r="K134" s="33"/>
      <c r="L134" s="36"/>
      <c r="M134" s="207"/>
      <c r="N134" s="208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152</v>
      </c>
      <c r="AU134" s="14" t="s">
        <v>140</v>
      </c>
    </row>
    <row r="135" spans="1:65" s="2" customFormat="1" ht="14.4" customHeight="1">
      <c r="A135" s="31"/>
      <c r="B135" s="32"/>
      <c r="C135" s="190" t="s">
        <v>90</v>
      </c>
      <c r="D135" s="190" t="s">
        <v>146</v>
      </c>
      <c r="E135" s="191" t="s">
        <v>154</v>
      </c>
      <c r="F135" s="192" t="s">
        <v>155</v>
      </c>
      <c r="G135" s="193" t="s">
        <v>156</v>
      </c>
      <c r="H135" s="194">
        <v>72.400000000000006</v>
      </c>
      <c r="I135" s="195"/>
      <c r="J135" s="196">
        <f>ROUND(I135*H135,2)</f>
        <v>0</v>
      </c>
      <c r="K135" s="197"/>
      <c r="L135" s="36"/>
      <c r="M135" s="198" t="s">
        <v>1</v>
      </c>
      <c r="N135" s="199" t="s">
        <v>43</v>
      </c>
      <c r="O135" s="68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2" t="s">
        <v>150</v>
      </c>
      <c r="AT135" s="202" t="s">
        <v>146</v>
      </c>
      <c r="AU135" s="202" t="s">
        <v>140</v>
      </c>
      <c r="AY135" s="14" t="s">
        <v>141</v>
      </c>
      <c r="BE135" s="203">
        <f>IF(N135="základná",J135,0)</f>
        <v>0</v>
      </c>
      <c r="BF135" s="203">
        <f>IF(N135="znížená",J135,0)</f>
        <v>0</v>
      </c>
      <c r="BG135" s="203">
        <f>IF(N135="zákl. prenesená",J135,0)</f>
        <v>0</v>
      </c>
      <c r="BH135" s="203">
        <f>IF(N135="zníž. prenesená",J135,0)</f>
        <v>0</v>
      </c>
      <c r="BI135" s="203">
        <f>IF(N135="nulová",J135,0)</f>
        <v>0</v>
      </c>
      <c r="BJ135" s="14" t="s">
        <v>90</v>
      </c>
      <c r="BK135" s="203">
        <f>ROUND(I135*H135,2)</f>
        <v>0</v>
      </c>
      <c r="BL135" s="14" t="s">
        <v>150</v>
      </c>
      <c r="BM135" s="202" t="s">
        <v>161</v>
      </c>
    </row>
    <row r="136" spans="1:65" s="2" customFormat="1" ht="81">
      <c r="A136" s="31"/>
      <c r="B136" s="32"/>
      <c r="C136" s="33"/>
      <c r="D136" s="204" t="s">
        <v>152</v>
      </c>
      <c r="E136" s="33"/>
      <c r="F136" s="205" t="s">
        <v>385</v>
      </c>
      <c r="G136" s="33"/>
      <c r="H136" s="33"/>
      <c r="I136" s="206"/>
      <c r="J136" s="33"/>
      <c r="K136" s="33"/>
      <c r="L136" s="36"/>
      <c r="M136" s="207"/>
      <c r="N136" s="208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152</v>
      </c>
      <c r="AU136" s="14" t="s">
        <v>140</v>
      </c>
    </row>
    <row r="137" spans="1:65" s="2" customFormat="1" ht="14.4" customHeight="1">
      <c r="A137" s="31"/>
      <c r="B137" s="32"/>
      <c r="C137" s="190" t="s">
        <v>140</v>
      </c>
      <c r="D137" s="190" t="s">
        <v>146</v>
      </c>
      <c r="E137" s="191" t="s">
        <v>158</v>
      </c>
      <c r="F137" s="192" t="s">
        <v>386</v>
      </c>
      <c r="G137" s="193" t="s">
        <v>149</v>
      </c>
      <c r="H137" s="194">
        <v>1</v>
      </c>
      <c r="I137" s="195"/>
      <c r="J137" s="196">
        <f>ROUND(I137*H137,2)</f>
        <v>0</v>
      </c>
      <c r="K137" s="197"/>
      <c r="L137" s="36"/>
      <c r="M137" s="198" t="s">
        <v>1</v>
      </c>
      <c r="N137" s="199" t="s">
        <v>43</v>
      </c>
      <c r="O137" s="68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2" t="s">
        <v>150</v>
      </c>
      <c r="AT137" s="202" t="s">
        <v>146</v>
      </c>
      <c r="AU137" s="202" t="s">
        <v>140</v>
      </c>
      <c r="AY137" s="14" t="s">
        <v>141</v>
      </c>
      <c r="BE137" s="203">
        <f>IF(N137="základná",J137,0)</f>
        <v>0</v>
      </c>
      <c r="BF137" s="203">
        <f>IF(N137="znížená",J137,0)</f>
        <v>0</v>
      </c>
      <c r="BG137" s="203">
        <f>IF(N137="zákl. prenesená",J137,0)</f>
        <v>0</v>
      </c>
      <c r="BH137" s="203">
        <f>IF(N137="zníž. prenesená",J137,0)</f>
        <v>0</v>
      </c>
      <c r="BI137" s="203">
        <f>IF(N137="nulová",J137,0)</f>
        <v>0</v>
      </c>
      <c r="BJ137" s="14" t="s">
        <v>90</v>
      </c>
      <c r="BK137" s="203">
        <f>ROUND(I137*H137,2)</f>
        <v>0</v>
      </c>
      <c r="BL137" s="14" t="s">
        <v>150</v>
      </c>
      <c r="BM137" s="202" t="s">
        <v>167</v>
      </c>
    </row>
    <row r="138" spans="1:65" s="2" customFormat="1" ht="90">
      <c r="A138" s="31"/>
      <c r="B138" s="32"/>
      <c r="C138" s="33"/>
      <c r="D138" s="204" t="s">
        <v>152</v>
      </c>
      <c r="E138" s="33"/>
      <c r="F138" s="205" t="s">
        <v>387</v>
      </c>
      <c r="G138" s="33"/>
      <c r="H138" s="33"/>
      <c r="I138" s="206"/>
      <c r="J138" s="33"/>
      <c r="K138" s="33"/>
      <c r="L138" s="36"/>
      <c r="M138" s="207"/>
      <c r="N138" s="208"/>
      <c r="O138" s="68"/>
      <c r="P138" s="68"/>
      <c r="Q138" s="68"/>
      <c r="R138" s="68"/>
      <c r="S138" s="68"/>
      <c r="T138" s="69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152</v>
      </c>
      <c r="AU138" s="14" t="s">
        <v>140</v>
      </c>
    </row>
    <row r="139" spans="1:65" s="12" customFormat="1" ht="20.9" customHeight="1">
      <c r="B139" s="175"/>
      <c r="C139" s="176"/>
      <c r="D139" s="177" t="s">
        <v>76</v>
      </c>
      <c r="E139" s="188" t="s">
        <v>144</v>
      </c>
      <c r="F139" s="188" t="s">
        <v>164</v>
      </c>
      <c r="G139" s="176"/>
      <c r="H139" s="176"/>
      <c r="I139" s="179"/>
      <c r="J139" s="189">
        <f>BK139</f>
        <v>0</v>
      </c>
      <c r="K139" s="176"/>
      <c r="L139" s="180"/>
      <c r="M139" s="181"/>
      <c r="N139" s="182"/>
      <c r="O139" s="182"/>
      <c r="P139" s="183">
        <f>SUM(P140:P152)</f>
        <v>0</v>
      </c>
      <c r="Q139" s="182"/>
      <c r="R139" s="183">
        <f>SUM(R140:R152)</f>
        <v>0</v>
      </c>
      <c r="S139" s="182"/>
      <c r="T139" s="184">
        <f>SUM(T140:T152)</f>
        <v>0</v>
      </c>
      <c r="AR139" s="185" t="s">
        <v>84</v>
      </c>
      <c r="AT139" s="186" t="s">
        <v>76</v>
      </c>
      <c r="AU139" s="186" t="s">
        <v>90</v>
      </c>
      <c r="AY139" s="185" t="s">
        <v>141</v>
      </c>
      <c r="BK139" s="187">
        <f>SUM(BK140:BK152)</f>
        <v>0</v>
      </c>
    </row>
    <row r="140" spans="1:65" s="2" customFormat="1" ht="24.15" customHeight="1">
      <c r="A140" s="31"/>
      <c r="B140" s="32"/>
      <c r="C140" s="190" t="s">
        <v>161</v>
      </c>
      <c r="D140" s="190" t="s">
        <v>146</v>
      </c>
      <c r="E140" s="191" t="s">
        <v>165</v>
      </c>
      <c r="F140" s="192" t="s">
        <v>388</v>
      </c>
      <c r="G140" s="193" t="s">
        <v>149</v>
      </c>
      <c r="H140" s="194">
        <v>1</v>
      </c>
      <c r="I140" s="195"/>
      <c r="J140" s="196">
        <f>ROUND(I140*H140,2)</f>
        <v>0</v>
      </c>
      <c r="K140" s="197"/>
      <c r="L140" s="36"/>
      <c r="M140" s="198" t="s">
        <v>1</v>
      </c>
      <c r="N140" s="199" t="s">
        <v>43</v>
      </c>
      <c r="O140" s="68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150</v>
      </c>
      <c r="AT140" s="202" t="s">
        <v>146</v>
      </c>
      <c r="AU140" s="202" t="s">
        <v>140</v>
      </c>
      <c r="AY140" s="14" t="s">
        <v>141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90</v>
      </c>
      <c r="BK140" s="203">
        <f>ROUND(I140*H140,2)</f>
        <v>0</v>
      </c>
      <c r="BL140" s="14" t="s">
        <v>150</v>
      </c>
      <c r="BM140" s="202" t="s">
        <v>172</v>
      </c>
    </row>
    <row r="141" spans="1:65" s="2" customFormat="1" ht="180">
      <c r="A141" s="31"/>
      <c r="B141" s="32"/>
      <c r="C141" s="33"/>
      <c r="D141" s="204" t="s">
        <v>152</v>
      </c>
      <c r="E141" s="33"/>
      <c r="F141" s="205" t="s">
        <v>389</v>
      </c>
      <c r="G141" s="33"/>
      <c r="H141" s="33"/>
      <c r="I141" s="206"/>
      <c r="J141" s="33"/>
      <c r="K141" s="33"/>
      <c r="L141" s="36"/>
      <c r="M141" s="207"/>
      <c r="N141" s="208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152</v>
      </c>
      <c r="AU141" s="14" t="s">
        <v>140</v>
      </c>
    </row>
    <row r="142" spans="1:65" s="2" customFormat="1" ht="14.4" customHeight="1">
      <c r="A142" s="31"/>
      <c r="B142" s="32"/>
      <c r="C142" s="190" t="s">
        <v>169</v>
      </c>
      <c r="D142" s="190" t="s">
        <v>146</v>
      </c>
      <c r="E142" s="191" t="s">
        <v>170</v>
      </c>
      <c r="F142" s="192" t="s">
        <v>390</v>
      </c>
      <c r="G142" s="193" t="s">
        <v>149</v>
      </c>
      <c r="H142" s="194">
        <v>1</v>
      </c>
      <c r="I142" s="195"/>
      <c r="J142" s="196">
        <f>ROUND(I142*H142,2)</f>
        <v>0</v>
      </c>
      <c r="K142" s="197"/>
      <c r="L142" s="36"/>
      <c r="M142" s="198" t="s">
        <v>1</v>
      </c>
      <c r="N142" s="199" t="s">
        <v>43</v>
      </c>
      <c r="O142" s="68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150</v>
      </c>
      <c r="AT142" s="202" t="s">
        <v>146</v>
      </c>
      <c r="AU142" s="202" t="s">
        <v>140</v>
      </c>
      <c r="AY142" s="14" t="s">
        <v>141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90</v>
      </c>
      <c r="BK142" s="203">
        <f>ROUND(I142*H142,2)</f>
        <v>0</v>
      </c>
      <c r="BL142" s="14" t="s">
        <v>150</v>
      </c>
      <c r="BM142" s="202" t="s">
        <v>176</v>
      </c>
    </row>
    <row r="143" spans="1:65" s="2" customFormat="1" ht="180">
      <c r="A143" s="31"/>
      <c r="B143" s="32"/>
      <c r="C143" s="33"/>
      <c r="D143" s="204" t="s">
        <v>152</v>
      </c>
      <c r="E143" s="33"/>
      <c r="F143" s="205" t="s">
        <v>389</v>
      </c>
      <c r="G143" s="33"/>
      <c r="H143" s="33"/>
      <c r="I143" s="206"/>
      <c r="J143" s="33"/>
      <c r="K143" s="33"/>
      <c r="L143" s="36"/>
      <c r="M143" s="207"/>
      <c r="N143" s="208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152</v>
      </c>
      <c r="AU143" s="14" t="s">
        <v>140</v>
      </c>
    </row>
    <row r="144" spans="1:65" s="2" customFormat="1" ht="14.4" customHeight="1">
      <c r="A144" s="31"/>
      <c r="B144" s="32"/>
      <c r="C144" s="190" t="s">
        <v>167</v>
      </c>
      <c r="D144" s="190" t="s">
        <v>146</v>
      </c>
      <c r="E144" s="191" t="s">
        <v>174</v>
      </c>
      <c r="F144" s="192" t="s">
        <v>391</v>
      </c>
      <c r="G144" s="193" t="s">
        <v>160</v>
      </c>
      <c r="H144" s="194">
        <v>6</v>
      </c>
      <c r="I144" s="195"/>
      <c r="J144" s="196">
        <f>ROUND(I144*H144,2)</f>
        <v>0</v>
      </c>
      <c r="K144" s="197"/>
      <c r="L144" s="36"/>
      <c r="M144" s="198" t="s">
        <v>1</v>
      </c>
      <c r="N144" s="199" t="s">
        <v>43</v>
      </c>
      <c r="O144" s="68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150</v>
      </c>
      <c r="AT144" s="202" t="s">
        <v>146</v>
      </c>
      <c r="AU144" s="202" t="s">
        <v>140</v>
      </c>
      <c r="AY144" s="14" t="s">
        <v>141</v>
      </c>
      <c r="BE144" s="203">
        <f>IF(N144="základná",J144,0)</f>
        <v>0</v>
      </c>
      <c r="BF144" s="203">
        <f>IF(N144="znížená",J144,0)</f>
        <v>0</v>
      </c>
      <c r="BG144" s="203">
        <f>IF(N144="zákl. prenesená",J144,0)</f>
        <v>0</v>
      </c>
      <c r="BH144" s="203">
        <f>IF(N144="zníž. prenesená",J144,0)</f>
        <v>0</v>
      </c>
      <c r="BI144" s="203">
        <f>IF(N144="nulová",J144,0)</f>
        <v>0</v>
      </c>
      <c r="BJ144" s="14" t="s">
        <v>90</v>
      </c>
      <c r="BK144" s="203">
        <f>ROUND(I144*H144,2)</f>
        <v>0</v>
      </c>
      <c r="BL144" s="14" t="s">
        <v>150</v>
      </c>
      <c r="BM144" s="202" t="s">
        <v>181</v>
      </c>
    </row>
    <row r="145" spans="1:65" s="2" customFormat="1" ht="24.15" customHeight="1">
      <c r="A145" s="31"/>
      <c r="B145" s="32"/>
      <c r="C145" s="190" t="s">
        <v>178</v>
      </c>
      <c r="D145" s="190" t="s">
        <v>146</v>
      </c>
      <c r="E145" s="191" t="s">
        <v>179</v>
      </c>
      <c r="F145" s="192" t="s">
        <v>392</v>
      </c>
      <c r="G145" s="193" t="s">
        <v>149</v>
      </c>
      <c r="H145" s="194">
        <v>1</v>
      </c>
      <c r="I145" s="195"/>
      <c r="J145" s="196">
        <f>ROUND(I145*H145,2)</f>
        <v>0</v>
      </c>
      <c r="K145" s="197"/>
      <c r="L145" s="36"/>
      <c r="M145" s="198" t="s">
        <v>1</v>
      </c>
      <c r="N145" s="199" t="s">
        <v>43</v>
      </c>
      <c r="O145" s="68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2" t="s">
        <v>150</v>
      </c>
      <c r="AT145" s="202" t="s">
        <v>146</v>
      </c>
      <c r="AU145" s="202" t="s">
        <v>140</v>
      </c>
      <c r="AY145" s="14" t="s">
        <v>141</v>
      </c>
      <c r="BE145" s="203">
        <f>IF(N145="základná",J145,0)</f>
        <v>0</v>
      </c>
      <c r="BF145" s="203">
        <f>IF(N145="znížená",J145,0)</f>
        <v>0</v>
      </c>
      <c r="BG145" s="203">
        <f>IF(N145="zákl. prenesená",J145,0)</f>
        <v>0</v>
      </c>
      <c r="BH145" s="203">
        <f>IF(N145="zníž. prenesená",J145,0)</f>
        <v>0</v>
      </c>
      <c r="BI145" s="203">
        <f>IF(N145="nulová",J145,0)</f>
        <v>0</v>
      </c>
      <c r="BJ145" s="14" t="s">
        <v>90</v>
      </c>
      <c r="BK145" s="203">
        <f>ROUND(I145*H145,2)</f>
        <v>0</v>
      </c>
      <c r="BL145" s="14" t="s">
        <v>150</v>
      </c>
      <c r="BM145" s="202" t="s">
        <v>185</v>
      </c>
    </row>
    <row r="146" spans="1:65" s="2" customFormat="1" ht="54">
      <c r="A146" s="31"/>
      <c r="B146" s="32"/>
      <c r="C146" s="33"/>
      <c r="D146" s="204" t="s">
        <v>152</v>
      </c>
      <c r="E146" s="33"/>
      <c r="F146" s="205" t="s">
        <v>393</v>
      </c>
      <c r="G146" s="33"/>
      <c r="H146" s="33"/>
      <c r="I146" s="206"/>
      <c r="J146" s="33"/>
      <c r="K146" s="33"/>
      <c r="L146" s="36"/>
      <c r="M146" s="207"/>
      <c r="N146" s="208"/>
      <c r="O146" s="68"/>
      <c r="P146" s="68"/>
      <c r="Q146" s="68"/>
      <c r="R146" s="68"/>
      <c r="S146" s="68"/>
      <c r="T146" s="69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4" t="s">
        <v>152</v>
      </c>
      <c r="AU146" s="14" t="s">
        <v>140</v>
      </c>
    </row>
    <row r="147" spans="1:65" s="2" customFormat="1" ht="24.15" customHeight="1">
      <c r="A147" s="31"/>
      <c r="B147" s="32"/>
      <c r="C147" s="190" t="s">
        <v>172</v>
      </c>
      <c r="D147" s="190" t="s">
        <v>146</v>
      </c>
      <c r="E147" s="191" t="s">
        <v>183</v>
      </c>
      <c r="F147" s="192" t="s">
        <v>394</v>
      </c>
      <c r="G147" s="193" t="s">
        <v>149</v>
      </c>
      <c r="H147" s="194">
        <v>1</v>
      </c>
      <c r="I147" s="195"/>
      <c r="J147" s="196">
        <f>ROUND(I147*H147,2)</f>
        <v>0</v>
      </c>
      <c r="K147" s="197"/>
      <c r="L147" s="36"/>
      <c r="M147" s="198" t="s">
        <v>1</v>
      </c>
      <c r="N147" s="199" t="s">
        <v>43</v>
      </c>
      <c r="O147" s="68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150</v>
      </c>
      <c r="AT147" s="202" t="s">
        <v>146</v>
      </c>
      <c r="AU147" s="202" t="s">
        <v>140</v>
      </c>
      <c r="AY147" s="14" t="s">
        <v>141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90</v>
      </c>
      <c r="BK147" s="203">
        <f>ROUND(I147*H147,2)</f>
        <v>0</v>
      </c>
      <c r="BL147" s="14" t="s">
        <v>150</v>
      </c>
      <c r="BM147" s="202" t="s">
        <v>190</v>
      </c>
    </row>
    <row r="148" spans="1:65" s="2" customFormat="1" ht="54">
      <c r="A148" s="31"/>
      <c r="B148" s="32"/>
      <c r="C148" s="33"/>
      <c r="D148" s="204" t="s">
        <v>152</v>
      </c>
      <c r="E148" s="33"/>
      <c r="F148" s="205" t="s">
        <v>395</v>
      </c>
      <c r="G148" s="33"/>
      <c r="H148" s="33"/>
      <c r="I148" s="206"/>
      <c r="J148" s="33"/>
      <c r="K148" s="33"/>
      <c r="L148" s="36"/>
      <c r="M148" s="207"/>
      <c r="N148" s="208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152</v>
      </c>
      <c r="AU148" s="14" t="s">
        <v>140</v>
      </c>
    </row>
    <row r="149" spans="1:65" s="2" customFormat="1" ht="14.4" customHeight="1">
      <c r="A149" s="31"/>
      <c r="B149" s="32"/>
      <c r="C149" s="190" t="s">
        <v>187</v>
      </c>
      <c r="D149" s="190" t="s">
        <v>146</v>
      </c>
      <c r="E149" s="191" t="s">
        <v>188</v>
      </c>
      <c r="F149" s="192" t="s">
        <v>396</v>
      </c>
      <c r="G149" s="193" t="s">
        <v>149</v>
      </c>
      <c r="H149" s="194">
        <v>1</v>
      </c>
      <c r="I149" s="195"/>
      <c r="J149" s="196">
        <f>ROUND(I149*H149,2)</f>
        <v>0</v>
      </c>
      <c r="K149" s="197"/>
      <c r="L149" s="36"/>
      <c r="M149" s="198" t="s">
        <v>1</v>
      </c>
      <c r="N149" s="199" t="s">
        <v>43</v>
      </c>
      <c r="O149" s="68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150</v>
      </c>
      <c r="AT149" s="202" t="s">
        <v>146</v>
      </c>
      <c r="AU149" s="202" t="s">
        <v>140</v>
      </c>
      <c r="AY149" s="14" t="s">
        <v>141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90</v>
      </c>
      <c r="BK149" s="203">
        <f>ROUND(I149*H149,2)</f>
        <v>0</v>
      </c>
      <c r="BL149" s="14" t="s">
        <v>150</v>
      </c>
      <c r="BM149" s="202" t="s">
        <v>196</v>
      </c>
    </row>
    <row r="150" spans="1:65" s="2" customFormat="1" ht="27">
      <c r="A150" s="31"/>
      <c r="B150" s="32"/>
      <c r="C150" s="33"/>
      <c r="D150" s="204" t="s">
        <v>152</v>
      </c>
      <c r="E150" s="33"/>
      <c r="F150" s="205" t="s">
        <v>397</v>
      </c>
      <c r="G150" s="33"/>
      <c r="H150" s="33"/>
      <c r="I150" s="206"/>
      <c r="J150" s="33"/>
      <c r="K150" s="33"/>
      <c r="L150" s="36"/>
      <c r="M150" s="207"/>
      <c r="N150" s="208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152</v>
      </c>
      <c r="AU150" s="14" t="s">
        <v>140</v>
      </c>
    </row>
    <row r="151" spans="1:65" s="2" customFormat="1" ht="14.4" customHeight="1">
      <c r="A151" s="31"/>
      <c r="B151" s="32"/>
      <c r="C151" s="190" t="s">
        <v>176</v>
      </c>
      <c r="D151" s="190" t="s">
        <v>146</v>
      </c>
      <c r="E151" s="191" t="s">
        <v>398</v>
      </c>
      <c r="F151" s="192" t="s">
        <v>399</v>
      </c>
      <c r="G151" s="193" t="s">
        <v>149</v>
      </c>
      <c r="H151" s="194">
        <v>1</v>
      </c>
      <c r="I151" s="195"/>
      <c r="J151" s="196">
        <f>ROUND(I151*H151,2)</f>
        <v>0</v>
      </c>
      <c r="K151" s="197"/>
      <c r="L151" s="36"/>
      <c r="M151" s="198" t="s">
        <v>1</v>
      </c>
      <c r="N151" s="199" t="s">
        <v>43</v>
      </c>
      <c r="O151" s="68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150</v>
      </c>
      <c r="AT151" s="202" t="s">
        <v>146</v>
      </c>
      <c r="AU151" s="202" t="s">
        <v>140</v>
      </c>
      <c r="AY151" s="14" t="s">
        <v>141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90</v>
      </c>
      <c r="BK151" s="203">
        <f>ROUND(I151*H151,2)</f>
        <v>0</v>
      </c>
      <c r="BL151" s="14" t="s">
        <v>150</v>
      </c>
      <c r="BM151" s="202" t="s">
        <v>7</v>
      </c>
    </row>
    <row r="152" spans="1:65" s="2" customFormat="1" ht="24.15" customHeight="1">
      <c r="A152" s="31"/>
      <c r="B152" s="32"/>
      <c r="C152" s="190" t="s">
        <v>198</v>
      </c>
      <c r="D152" s="190" t="s">
        <v>146</v>
      </c>
      <c r="E152" s="191" t="s">
        <v>400</v>
      </c>
      <c r="F152" s="192" t="s">
        <v>401</v>
      </c>
      <c r="G152" s="193" t="s">
        <v>149</v>
      </c>
      <c r="H152" s="194">
        <v>1</v>
      </c>
      <c r="I152" s="195"/>
      <c r="J152" s="196">
        <f>ROUND(I152*H152,2)</f>
        <v>0</v>
      </c>
      <c r="K152" s="197"/>
      <c r="L152" s="36"/>
      <c r="M152" s="198" t="s">
        <v>1</v>
      </c>
      <c r="N152" s="199" t="s">
        <v>43</v>
      </c>
      <c r="O152" s="68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150</v>
      </c>
      <c r="AT152" s="202" t="s">
        <v>146</v>
      </c>
      <c r="AU152" s="202" t="s">
        <v>140</v>
      </c>
      <c r="AY152" s="14" t="s">
        <v>141</v>
      </c>
      <c r="BE152" s="203">
        <f>IF(N152="základná",J152,0)</f>
        <v>0</v>
      </c>
      <c r="BF152" s="203">
        <f>IF(N152="znížená",J152,0)</f>
        <v>0</v>
      </c>
      <c r="BG152" s="203">
        <f>IF(N152="zákl. prenesená",J152,0)</f>
        <v>0</v>
      </c>
      <c r="BH152" s="203">
        <f>IF(N152="zníž. prenesená",J152,0)</f>
        <v>0</v>
      </c>
      <c r="BI152" s="203">
        <f>IF(N152="nulová",J152,0)</f>
        <v>0</v>
      </c>
      <c r="BJ152" s="14" t="s">
        <v>90</v>
      </c>
      <c r="BK152" s="203">
        <f>ROUND(I152*H152,2)</f>
        <v>0</v>
      </c>
      <c r="BL152" s="14" t="s">
        <v>150</v>
      </c>
      <c r="BM152" s="202" t="s">
        <v>204</v>
      </c>
    </row>
    <row r="153" spans="1:65" s="12" customFormat="1" ht="20.9" customHeight="1">
      <c r="B153" s="175"/>
      <c r="C153" s="176"/>
      <c r="D153" s="177" t="s">
        <v>76</v>
      </c>
      <c r="E153" s="188" t="s">
        <v>163</v>
      </c>
      <c r="F153" s="188" t="s">
        <v>193</v>
      </c>
      <c r="G153" s="176"/>
      <c r="H153" s="176"/>
      <c r="I153" s="179"/>
      <c r="J153" s="189">
        <f>BK153</f>
        <v>0</v>
      </c>
      <c r="K153" s="176"/>
      <c r="L153" s="180"/>
      <c r="M153" s="181"/>
      <c r="N153" s="182"/>
      <c r="O153" s="182"/>
      <c r="P153" s="183">
        <f>SUM(P154:P174)</f>
        <v>0</v>
      </c>
      <c r="Q153" s="182"/>
      <c r="R153" s="183">
        <f>SUM(R154:R174)</f>
        <v>0</v>
      </c>
      <c r="S153" s="182"/>
      <c r="T153" s="184">
        <f>SUM(T154:T174)</f>
        <v>0</v>
      </c>
      <c r="AR153" s="185" t="s">
        <v>84</v>
      </c>
      <c r="AT153" s="186" t="s">
        <v>76</v>
      </c>
      <c r="AU153" s="186" t="s">
        <v>90</v>
      </c>
      <c r="AY153" s="185" t="s">
        <v>141</v>
      </c>
      <c r="BK153" s="187">
        <f>SUM(BK154:BK174)</f>
        <v>0</v>
      </c>
    </row>
    <row r="154" spans="1:65" s="2" customFormat="1" ht="14.4" customHeight="1">
      <c r="A154" s="31"/>
      <c r="B154" s="32"/>
      <c r="C154" s="190" t="s">
        <v>181</v>
      </c>
      <c r="D154" s="190" t="s">
        <v>146</v>
      </c>
      <c r="E154" s="191" t="s">
        <v>194</v>
      </c>
      <c r="F154" s="192" t="s">
        <v>195</v>
      </c>
      <c r="G154" s="193" t="s">
        <v>160</v>
      </c>
      <c r="H154" s="194">
        <v>8.1999999999999993</v>
      </c>
      <c r="I154" s="195"/>
      <c r="J154" s="196">
        <f>ROUND(I154*H154,2)</f>
        <v>0</v>
      </c>
      <c r="K154" s="197"/>
      <c r="L154" s="36"/>
      <c r="M154" s="198" t="s">
        <v>1</v>
      </c>
      <c r="N154" s="199" t="s">
        <v>43</v>
      </c>
      <c r="O154" s="68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2" t="s">
        <v>150</v>
      </c>
      <c r="AT154" s="202" t="s">
        <v>146</v>
      </c>
      <c r="AU154" s="202" t="s">
        <v>140</v>
      </c>
      <c r="AY154" s="14" t="s">
        <v>141</v>
      </c>
      <c r="BE154" s="203">
        <f>IF(N154="základná",J154,0)</f>
        <v>0</v>
      </c>
      <c r="BF154" s="203">
        <f>IF(N154="znížená",J154,0)</f>
        <v>0</v>
      </c>
      <c r="BG154" s="203">
        <f>IF(N154="zákl. prenesená",J154,0)</f>
        <v>0</v>
      </c>
      <c r="BH154" s="203">
        <f>IF(N154="zníž. prenesená",J154,0)</f>
        <v>0</v>
      </c>
      <c r="BI154" s="203">
        <f>IF(N154="nulová",J154,0)</f>
        <v>0</v>
      </c>
      <c r="BJ154" s="14" t="s">
        <v>90</v>
      </c>
      <c r="BK154" s="203">
        <f>ROUND(I154*H154,2)</f>
        <v>0</v>
      </c>
      <c r="BL154" s="14" t="s">
        <v>150</v>
      </c>
      <c r="BM154" s="202" t="s">
        <v>209</v>
      </c>
    </row>
    <row r="155" spans="1:65" s="2" customFormat="1" ht="270">
      <c r="A155" s="31"/>
      <c r="B155" s="32"/>
      <c r="C155" s="33"/>
      <c r="D155" s="204" t="s">
        <v>152</v>
      </c>
      <c r="E155" s="33"/>
      <c r="F155" s="205" t="s">
        <v>197</v>
      </c>
      <c r="G155" s="33"/>
      <c r="H155" s="33"/>
      <c r="I155" s="206"/>
      <c r="J155" s="33"/>
      <c r="K155" s="33"/>
      <c r="L155" s="36"/>
      <c r="M155" s="207"/>
      <c r="N155" s="208"/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152</v>
      </c>
      <c r="AU155" s="14" t="s">
        <v>140</v>
      </c>
    </row>
    <row r="156" spans="1:65" s="2" customFormat="1" ht="24.15" customHeight="1">
      <c r="A156" s="31"/>
      <c r="B156" s="32"/>
      <c r="C156" s="190" t="s">
        <v>206</v>
      </c>
      <c r="D156" s="190" t="s">
        <v>146</v>
      </c>
      <c r="E156" s="191" t="s">
        <v>199</v>
      </c>
      <c r="F156" s="192" t="s">
        <v>200</v>
      </c>
      <c r="G156" s="193" t="s">
        <v>149</v>
      </c>
      <c r="H156" s="194">
        <v>1</v>
      </c>
      <c r="I156" s="195"/>
      <c r="J156" s="196">
        <f>ROUND(I156*H156,2)</f>
        <v>0</v>
      </c>
      <c r="K156" s="197"/>
      <c r="L156" s="36"/>
      <c r="M156" s="198" t="s">
        <v>1</v>
      </c>
      <c r="N156" s="199" t="s">
        <v>43</v>
      </c>
      <c r="O156" s="68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2" t="s">
        <v>150</v>
      </c>
      <c r="AT156" s="202" t="s">
        <v>146</v>
      </c>
      <c r="AU156" s="202" t="s">
        <v>140</v>
      </c>
      <c r="AY156" s="14" t="s">
        <v>141</v>
      </c>
      <c r="BE156" s="203">
        <f>IF(N156="základná",J156,0)</f>
        <v>0</v>
      </c>
      <c r="BF156" s="203">
        <f>IF(N156="znížená",J156,0)</f>
        <v>0</v>
      </c>
      <c r="BG156" s="203">
        <f>IF(N156="zákl. prenesená",J156,0)</f>
        <v>0</v>
      </c>
      <c r="BH156" s="203">
        <f>IF(N156="zníž. prenesená",J156,0)</f>
        <v>0</v>
      </c>
      <c r="BI156" s="203">
        <f>IF(N156="nulová",J156,0)</f>
        <v>0</v>
      </c>
      <c r="BJ156" s="14" t="s">
        <v>90</v>
      </c>
      <c r="BK156" s="203">
        <f>ROUND(I156*H156,2)</f>
        <v>0</v>
      </c>
      <c r="BL156" s="14" t="s">
        <v>150</v>
      </c>
      <c r="BM156" s="202" t="s">
        <v>213</v>
      </c>
    </row>
    <row r="157" spans="1:65" s="2" customFormat="1" ht="162">
      <c r="A157" s="31"/>
      <c r="B157" s="32"/>
      <c r="C157" s="33"/>
      <c r="D157" s="204" t="s">
        <v>152</v>
      </c>
      <c r="E157" s="33"/>
      <c r="F157" s="205" t="s">
        <v>402</v>
      </c>
      <c r="G157" s="33"/>
      <c r="H157" s="33"/>
      <c r="I157" s="206"/>
      <c r="J157" s="33"/>
      <c r="K157" s="33"/>
      <c r="L157" s="36"/>
      <c r="M157" s="207"/>
      <c r="N157" s="208"/>
      <c r="O157" s="68"/>
      <c r="P157" s="68"/>
      <c r="Q157" s="68"/>
      <c r="R157" s="68"/>
      <c r="S157" s="68"/>
      <c r="T157" s="69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4" t="s">
        <v>152</v>
      </c>
      <c r="AU157" s="14" t="s">
        <v>140</v>
      </c>
    </row>
    <row r="158" spans="1:65" s="2" customFormat="1" ht="24.15" customHeight="1">
      <c r="A158" s="31"/>
      <c r="B158" s="32"/>
      <c r="C158" s="190" t="s">
        <v>185</v>
      </c>
      <c r="D158" s="190" t="s">
        <v>146</v>
      </c>
      <c r="E158" s="191" t="s">
        <v>202</v>
      </c>
      <c r="F158" s="192" t="s">
        <v>203</v>
      </c>
      <c r="G158" s="193" t="s">
        <v>149</v>
      </c>
      <c r="H158" s="194">
        <v>3</v>
      </c>
      <c r="I158" s="195"/>
      <c r="J158" s="196">
        <f>ROUND(I158*H158,2)</f>
        <v>0</v>
      </c>
      <c r="K158" s="197"/>
      <c r="L158" s="36"/>
      <c r="M158" s="198" t="s">
        <v>1</v>
      </c>
      <c r="N158" s="199" t="s">
        <v>43</v>
      </c>
      <c r="O158" s="68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2" t="s">
        <v>150</v>
      </c>
      <c r="AT158" s="202" t="s">
        <v>146</v>
      </c>
      <c r="AU158" s="202" t="s">
        <v>140</v>
      </c>
      <c r="AY158" s="14" t="s">
        <v>141</v>
      </c>
      <c r="BE158" s="203">
        <f>IF(N158="základná",J158,0)</f>
        <v>0</v>
      </c>
      <c r="BF158" s="203">
        <f>IF(N158="znížená",J158,0)</f>
        <v>0</v>
      </c>
      <c r="BG158" s="203">
        <f>IF(N158="zákl. prenesená",J158,0)</f>
        <v>0</v>
      </c>
      <c r="BH158" s="203">
        <f>IF(N158="zníž. prenesená",J158,0)</f>
        <v>0</v>
      </c>
      <c r="BI158" s="203">
        <f>IF(N158="nulová",J158,0)</f>
        <v>0</v>
      </c>
      <c r="BJ158" s="14" t="s">
        <v>90</v>
      </c>
      <c r="BK158" s="203">
        <f>ROUND(I158*H158,2)</f>
        <v>0</v>
      </c>
      <c r="BL158" s="14" t="s">
        <v>150</v>
      </c>
      <c r="BM158" s="202" t="s">
        <v>218</v>
      </c>
    </row>
    <row r="159" spans="1:65" s="2" customFormat="1" ht="162">
      <c r="A159" s="31"/>
      <c r="B159" s="32"/>
      <c r="C159" s="33"/>
      <c r="D159" s="204" t="s">
        <v>152</v>
      </c>
      <c r="E159" s="33"/>
      <c r="F159" s="205" t="s">
        <v>205</v>
      </c>
      <c r="G159" s="33"/>
      <c r="H159" s="33"/>
      <c r="I159" s="206"/>
      <c r="J159" s="33"/>
      <c r="K159" s="33"/>
      <c r="L159" s="36"/>
      <c r="M159" s="207"/>
      <c r="N159" s="208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152</v>
      </c>
      <c r="AU159" s="14" t="s">
        <v>140</v>
      </c>
    </row>
    <row r="160" spans="1:65" s="2" customFormat="1" ht="14.4" customHeight="1">
      <c r="A160" s="31"/>
      <c r="B160" s="32"/>
      <c r="C160" s="190" t="s">
        <v>215</v>
      </c>
      <c r="D160" s="190" t="s">
        <v>146</v>
      </c>
      <c r="E160" s="191" t="s">
        <v>207</v>
      </c>
      <c r="F160" s="192" t="s">
        <v>403</v>
      </c>
      <c r="G160" s="193" t="s">
        <v>149</v>
      </c>
      <c r="H160" s="194">
        <v>2</v>
      </c>
      <c r="I160" s="195"/>
      <c r="J160" s="196">
        <f>ROUND(I160*H160,2)</f>
        <v>0</v>
      </c>
      <c r="K160" s="197"/>
      <c r="L160" s="36"/>
      <c r="M160" s="198" t="s">
        <v>1</v>
      </c>
      <c r="N160" s="199" t="s">
        <v>43</v>
      </c>
      <c r="O160" s="68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2" t="s">
        <v>150</v>
      </c>
      <c r="AT160" s="202" t="s">
        <v>146</v>
      </c>
      <c r="AU160" s="202" t="s">
        <v>140</v>
      </c>
      <c r="AY160" s="14" t="s">
        <v>141</v>
      </c>
      <c r="BE160" s="203">
        <f>IF(N160="základná",J160,0)</f>
        <v>0</v>
      </c>
      <c r="BF160" s="203">
        <f>IF(N160="znížená",J160,0)</f>
        <v>0</v>
      </c>
      <c r="BG160" s="203">
        <f>IF(N160="zákl. prenesená",J160,0)</f>
        <v>0</v>
      </c>
      <c r="BH160" s="203">
        <f>IF(N160="zníž. prenesená",J160,0)</f>
        <v>0</v>
      </c>
      <c r="BI160" s="203">
        <f>IF(N160="nulová",J160,0)</f>
        <v>0</v>
      </c>
      <c r="BJ160" s="14" t="s">
        <v>90</v>
      </c>
      <c r="BK160" s="203">
        <f>ROUND(I160*H160,2)</f>
        <v>0</v>
      </c>
      <c r="BL160" s="14" t="s">
        <v>150</v>
      </c>
      <c r="BM160" s="202" t="s">
        <v>222</v>
      </c>
    </row>
    <row r="161" spans="1:65" s="2" customFormat="1" ht="36">
      <c r="A161" s="31"/>
      <c r="B161" s="32"/>
      <c r="C161" s="33"/>
      <c r="D161" s="204" t="s">
        <v>152</v>
      </c>
      <c r="E161" s="33"/>
      <c r="F161" s="205" t="s">
        <v>210</v>
      </c>
      <c r="G161" s="33"/>
      <c r="H161" s="33"/>
      <c r="I161" s="206"/>
      <c r="J161" s="33"/>
      <c r="K161" s="33"/>
      <c r="L161" s="36"/>
      <c r="M161" s="207"/>
      <c r="N161" s="208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152</v>
      </c>
      <c r="AU161" s="14" t="s">
        <v>140</v>
      </c>
    </row>
    <row r="162" spans="1:65" s="2" customFormat="1" ht="14.4" customHeight="1">
      <c r="A162" s="31"/>
      <c r="B162" s="32"/>
      <c r="C162" s="190" t="s">
        <v>190</v>
      </c>
      <c r="D162" s="190" t="s">
        <v>146</v>
      </c>
      <c r="E162" s="191" t="s">
        <v>211</v>
      </c>
      <c r="F162" s="192" t="s">
        <v>212</v>
      </c>
      <c r="G162" s="193" t="s">
        <v>149</v>
      </c>
      <c r="H162" s="194">
        <v>3</v>
      </c>
      <c r="I162" s="195"/>
      <c r="J162" s="196">
        <f>ROUND(I162*H162,2)</f>
        <v>0</v>
      </c>
      <c r="K162" s="197"/>
      <c r="L162" s="36"/>
      <c r="M162" s="198" t="s">
        <v>1</v>
      </c>
      <c r="N162" s="199" t="s">
        <v>43</v>
      </c>
      <c r="O162" s="68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2" t="s">
        <v>150</v>
      </c>
      <c r="AT162" s="202" t="s">
        <v>146</v>
      </c>
      <c r="AU162" s="202" t="s">
        <v>140</v>
      </c>
      <c r="AY162" s="14" t="s">
        <v>141</v>
      </c>
      <c r="BE162" s="203">
        <f>IF(N162="základná",J162,0)</f>
        <v>0</v>
      </c>
      <c r="BF162" s="203">
        <f>IF(N162="znížená",J162,0)</f>
        <v>0</v>
      </c>
      <c r="BG162" s="203">
        <f>IF(N162="zákl. prenesená",J162,0)</f>
        <v>0</v>
      </c>
      <c r="BH162" s="203">
        <f>IF(N162="zníž. prenesená",J162,0)</f>
        <v>0</v>
      </c>
      <c r="BI162" s="203">
        <f>IF(N162="nulová",J162,0)</f>
        <v>0</v>
      </c>
      <c r="BJ162" s="14" t="s">
        <v>90</v>
      </c>
      <c r="BK162" s="203">
        <f>ROUND(I162*H162,2)</f>
        <v>0</v>
      </c>
      <c r="BL162" s="14" t="s">
        <v>150</v>
      </c>
      <c r="BM162" s="202" t="s">
        <v>227</v>
      </c>
    </row>
    <row r="163" spans="1:65" s="2" customFormat="1" ht="72">
      <c r="A163" s="31"/>
      <c r="B163" s="32"/>
      <c r="C163" s="33"/>
      <c r="D163" s="204" t="s">
        <v>152</v>
      </c>
      <c r="E163" s="33"/>
      <c r="F163" s="205" t="s">
        <v>214</v>
      </c>
      <c r="G163" s="33"/>
      <c r="H163" s="33"/>
      <c r="I163" s="206"/>
      <c r="J163" s="33"/>
      <c r="K163" s="33"/>
      <c r="L163" s="36"/>
      <c r="M163" s="207"/>
      <c r="N163" s="208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152</v>
      </c>
      <c r="AU163" s="14" t="s">
        <v>140</v>
      </c>
    </row>
    <row r="164" spans="1:65" s="2" customFormat="1" ht="14.4" customHeight="1">
      <c r="A164" s="31"/>
      <c r="B164" s="32"/>
      <c r="C164" s="190" t="s">
        <v>224</v>
      </c>
      <c r="D164" s="190" t="s">
        <v>146</v>
      </c>
      <c r="E164" s="191" t="s">
        <v>216</v>
      </c>
      <c r="F164" s="192" t="s">
        <v>217</v>
      </c>
      <c r="G164" s="193" t="s">
        <v>149</v>
      </c>
      <c r="H164" s="194">
        <v>7</v>
      </c>
      <c r="I164" s="195"/>
      <c r="J164" s="196">
        <f>ROUND(I164*H164,2)</f>
        <v>0</v>
      </c>
      <c r="K164" s="197"/>
      <c r="L164" s="36"/>
      <c r="M164" s="198" t="s">
        <v>1</v>
      </c>
      <c r="N164" s="199" t="s">
        <v>43</v>
      </c>
      <c r="O164" s="68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2" t="s">
        <v>150</v>
      </c>
      <c r="AT164" s="202" t="s">
        <v>146</v>
      </c>
      <c r="AU164" s="202" t="s">
        <v>140</v>
      </c>
      <c r="AY164" s="14" t="s">
        <v>141</v>
      </c>
      <c r="BE164" s="203">
        <f>IF(N164="základná",J164,0)</f>
        <v>0</v>
      </c>
      <c r="BF164" s="203">
        <f>IF(N164="znížená",J164,0)</f>
        <v>0</v>
      </c>
      <c r="BG164" s="203">
        <f>IF(N164="zákl. prenesená",J164,0)</f>
        <v>0</v>
      </c>
      <c r="BH164" s="203">
        <f>IF(N164="zníž. prenesená",J164,0)</f>
        <v>0</v>
      </c>
      <c r="BI164" s="203">
        <f>IF(N164="nulová",J164,0)</f>
        <v>0</v>
      </c>
      <c r="BJ164" s="14" t="s">
        <v>90</v>
      </c>
      <c r="BK164" s="203">
        <f>ROUND(I164*H164,2)</f>
        <v>0</v>
      </c>
      <c r="BL164" s="14" t="s">
        <v>150</v>
      </c>
      <c r="BM164" s="202" t="s">
        <v>231</v>
      </c>
    </row>
    <row r="165" spans="1:65" s="2" customFormat="1" ht="36">
      <c r="A165" s="31"/>
      <c r="B165" s="32"/>
      <c r="C165" s="33"/>
      <c r="D165" s="204" t="s">
        <v>152</v>
      </c>
      <c r="E165" s="33"/>
      <c r="F165" s="205" t="s">
        <v>219</v>
      </c>
      <c r="G165" s="33"/>
      <c r="H165" s="33"/>
      <c r="I165" s="206"/>
      <c r="J165" s="33"/>
      <c r="K165" s="33"/>
      <c r="L165" s="36"/>
      <c r="M165" s="207"/>
      <c r="N165" s="208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152</v>
      </c>
      <c r="AU165" s="14" t="s">
        <v>140</v>
      </c>
    </row>
    <row r="166" spans="1:65" s="2" customFormat="1" ht="14.4" customHeight="1">
      <c r="A166" s="31"/>
      <c r="B166" s="32"/>
      <c r="C166" s="190" t="s">
        <v>196</v>
      </c>
      <c r="D166" s="190" t="s">
        <v>146</v>
      </c>
      <c r="E166" s="191" t="s">
        <v>220</v>
      </c>
      <c r="F166" s="192" t="s">
        <v>221</v>
      </c>
      <c r="G166" s="193" t="s">
        <v>149</v>
      </c>
      <c r="H166" s="194">
        <v>3</v>
      </c>
      <c r="I166" s="195"/>
      <c r="J166" s="196">
        <f>ROUND(I166*H166,2)</f>
        <v>0</v>
      </c>
      <c r="K166" s="197"/>
      <c r="L166" s="36"/>
      <c r="M166" s="198" t="s">
        <v>1</v>
      </c>
      <c r="N166" s="199" t="s">
        <v>43</v>
      </c>
      <c r="O166" s="68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2" t="s">
        <v>150</v>
      </c>
      <c r="AT166" s="202" t="s">
        <v>146</v>
      </c>
      <c r="AU166" s="202" t="s">
        <v>140</v>
      </c>
      <c r="AY166" s="14" t="s">
        <v>141</v>
      </c>
      <c r="BE166" s="203">
        <f>IF(N166="základná",J166,0)</f>
        <v>0</v>
      </c>
      <c r="BF166" s="203">
        <f>IF(N166="znížená",J166,0)</f>
        <v>0</v>
      </c>
      <c r="BG166" s="203">
        <f>IF(N166="zákl. prenesená",J166,0)</f>
        <v>0</v>
      </c>
      <c r="BH166" s="203">
        <f>IF(N166="zníž. prenesená",J166,0)</f>
        <v>0</v>
      </c>
      <c r="BI166" s="203">
        <f>IF(N166="nulová",J166,0)</f>
        <v>0</v>
      </c>
      <c r="BJ166" s="14" t="s">
        <v>90</v>
      </c>
      <c r="BK166" s="203">
        <f>ROUND(I166*H166,2)</f>
        <v>0</v>
      </c>
      <c r="BL166" s="14" t="s">
        <v>150</v>
      </c>
      <c r="BM166" s="202" t="s">
        <v>236</v>
      </c>
    </row>
    <row r="167" spans="1:65" s="2" customFormat="1" ht="45">
      <c r="A167" s="31"/>
      <c r="B167" s="32"/>
      <c r="C167" s="33"/>
      <c r="D167" s="204" t="s">
        <v>152</v>
      </c>
      <c r="E167" s="33"/>
      <c r="F167" s="205" t="s">
        <v>223</v>
      </c>
      <c r="G167" s="33"/>
      <c r="H167" s="33"/>
      <c r="I167" s="206"/>
      <c r="J167" s="33"/>
      <c r="K167" s="33"/>
      <c r="L167" s="36"/>
      <c r="M167" s="207"/>
      <c r="N167" s="208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152</v>
      </c>
      <c r="AU167" s="14" t="s">
        <v>140</v>
      </c>
    </row>
    <row r="168" spans="1:65" s="2" customFormat="1" ht="14.4" customHeight="1">
      <c r="A168" s="31"/>
      <c r="B168" s="32"/>
      <c r="C168" s="190" t="s">
        <v>233</v>
      </c>
      <c r="D168" s="190" t="s">
        <v>146</v>
      </c>
      <c r="E168" s="191" t="s">
        <v>225</v>
      </c>
      <c r="F168" s="192" t="s">
        <v>226</v>
      </c>
      <c r="G168" s="193" t="s">
        <v>149</v>
      </c>
      <c r="H168" s="194">
        <v>2</v>
      </c>
      <c r="I168" s="195"/>
      <c r="J168" s="196">
        <f>ROUND(I168*H168,2)</f>
        <v>0</v>
      </c>
      <c r="K168" s="197"/>
      <c r="L168" s="36"/>
      <c r="M168" s="198" t="s">
        <v>1</v>
      </c>
      <c r="N168" s="199" t="s">
        <v>43</v>
      </c>
      <c r="O168" s="68"/>
      <c r="P168" s="200">
        <f>O168*H168</f>
        <v>0</v>
      </c>
      <c r="Q168" s="200">
        <v>0</v>
      </c>
      <c r="R168" s="200">
        <f>Q168*H168</f>
        <v>0</v>
      </c>
      <c r="S168" s="200">
        <v>0</v>
      </c>
      <c r="T168" s="20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2" t="s">
        <v>150</v>
      </c>
      <c r="AT168" s="202" t="s">
        <v>146</v>
      </c>
      <c r="AU168" s="202" t="s">
        <v>140</v>
      </c>
      <c r="AY168" s="14" t="s">
        <v>141</v>
      </c>
      <c r="BE168" s="203">
        <f>IF(N168="základná",J168,0)</f>
        <v>0</v>
      </c>
      <c r="BF168" s="203">
        <f>IF(N168="znížená",J168,0)</f>
        <v>0</v>
      </c>
      <c r="BG168" s="203">
        <f>IF(N168="zákl. prenesená",J168,0)</f>
        <v>0</v>
      </c>
      <c r="BH168" s="203">
        <f>IF(N168="zníž. prenesená",J168,0)</f>
        <v>0</v>
      </c>
      <c r="BI168" s="203">
        <f>IF(N168="nulová",J168,0)</f>
        <v>0</v>
      </c>
      <c r="BJ168" s="14" t="s">
        <v>90</v>
      </c>
      <c r="BK168" s="203">
        <f>ROUND(I168*H168,2)</f>
        <v>0</v>
      </c>
      <c r="BL168" s="14" t="s">
        <v>150</v>
      </c>
      <c r="BM168" s="202" t="s">
        <v>241</v>
      </c>
    </row>
    <row r="169" spans="1:65" s="2" customFormat="1" ht="153">
      <c r="A169" s="31"/>
      <c r="B169" s="32"/>
      <c r="C169" s="33"/>
      <c r="D169" s="204" t="s">
        <v>152</v>
      </c>
      <c r="E169" s="33"/>
      <c r="F169" s="205" t="s">
        <v>404</v>
      </c>
      <c r="G169" s="33"/>
      <c r="H169" s="33"/>
      <c r="I169" s="206"/>
      <c r="J169" s="33"/>
      <c r="K169" s="33"/>
      <c r="L169" s="36"/>
      <c r="M169" s="207"/>
      <c r="N169" s="208"/>
      <c r="O169" s="68"/>
      <c r="P169" s="68"/>
      <c r="Q169" s="68"/>
      <c r="R169" s="68"/>
      <c r="S169" s="68"/>
      <c r="T169" s="69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4" t="s">
        <v>152</v>
      </c>
      <c r="AU169" s="14" t="s">
        <v>140</v>
      </c>
    </row>
    <row r="170" spans="1:65" s="2" customFormat="1" ht="14.4" customHeight="1">
      <c r="A170" s="31"/>
      <c r="B170" s="32"/>
      <c r="C170" s="190" t="s">
        <v>7</v>
      </c>
      <c r="D170" s="190" t="s">
        <v>146</v>
      </c>
      <c r="E170" s="191" t="s">
        <v>229</v>
      </c>
      <c r="F170" s="192" t="s">
        <v>230</v>
      </c>
      <c r="G170" s="193" t="s">
        <v>149</v>
      </c>
      <c r="H170" s="194">
        <v>1</v>
      </c>
      <c r="I170" s="195"/>
      <c r="J170" s="196">
        <f>ROUND(I170*H170,2)</f>
        <v>0</v>
      </c>
      <c r="K170" s="197"/>
      <c r="L170" s="36"/>
      <c r="M170" s="198" t="s">
        <v>1</v>
      </c>
      <c r="N170" s="199" t="s">
        <v>43</v>
      </c>
      <c r="O170" s="68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2" t="s">
        <v>150</v>
      </c>
      <c r="AT170" s="202" t="s">
        <v>146</v>
      </c>
      <c r="AU170" s="202" t="s">
        <v>140</v>
      </c>
      <c r="AY170" s="14" t="s">
        <v>141</v>
      </c>
      <c r="BE170" s="203">
        <f>IF(N170="základná",J170,0)</f>
        <v>0</v>
      </c>
      <c r="BF170" s="203">
        <f>IF(N170="znížená",J170,0)</f>
        <v>0</v>
      </c>
      <c r="BG170" s="203">
        <f>IF(N170="zákl. prenesená",J170,0)</f>
        <v>0</v>
      </c>
      <c r="BH170" s="203">
        <f>IF(N170="zníž. prenesená",J170,0)</f>
        <v>0</v>
      </c>
      <c r="BI170" s="203">
        <f>IF(N170="nulová",J170,0)</f>
        <v>0</v>
      </c>
      <c r="BJ170" s="14" t="s">
        <v>90</v>
      </c>
      <c r="BK170" s="203">
        <f>ROUND(I170*H170,2)</f>
        <v>0</v>
      </c>
      <c r="BL170" s="14" t="s">
        <v>150</v>
      </c>
      <c r="BM170" s="202" t="s">
        <v>246</v>
      </c>
    </row>
    <row r="171" spans="1:65" s="2" customFormat="1" ht="54">
      <c r="A171" s="31"/>
      <c r="B171" s="32"/>
      <c r="C171" s="33"/>
      <c r="D171" s="204" t="s">
        <v>152</v>
      </c>
      <c r="E171" s="33"/>
      <c r="F171" s="205" t="s">
        <v>232</v>
      </c>
      <c r="G171" s="33"/>
      <c r="H171" s="33"/>
      <c r="I171" s="206"/>
      <c r="J171" s="33"/>
      <c r="K171" s="33"/>
      <c r="L171" s="36"/>
      <c r="M171" s="207"/>
      <c r="N171" s="208"/>
      <c r="O171" s="68"/>
      <c r="P171" s="68"/>
      <c r="Q171" s="68"/>
      <c r="R171" s="68"/>
      <c r="S171" s="68"/>
      <c r="T171" s="69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4" t="s">
        <v>152</v>
      </c>
      <c r="AU171" s="14" t="s">
        <v>140</v>
      </c>
    </row>
    <row r="172" spans="1:65" s="2" customFormat="1" ht="14.4" customHeight="1">
      <c r="A172" s="31"/>
      <c r="B172" s="32"/>
      <c r="C172" s="190" t="s">
        <v>243</v>
      </c>
      <c r="D172" s="190" t="s">
        <v>146</v>
      </c>
      <c r="E172" s="191" t="s">
        <v>234</v>
      </c>
      <c r="F172" s="192" t="s">
        <v>230</v>
      </c>
      <c r="G172" s="193" t="s">
        <v>149</v>
      </c>
      <c r="H172" s="194">
        <v>1</v>
      </c>
      <c r="I172" s="195"/>
      <c r="J172" s="196">
        <f>ROUND(I172*H172,2)</f>
        <v>0</v>
      </c>
      <c r="K172" s="197"/>
      <c r="L172" s="36"/>
      <c r="M172" s="198" t="s">
        <v>1</v>
      </c>
      <c r="N172" s="199" t="s">
        <v>43</v>
      </c>
      <c r="O172" s="68"/>
      <c r="P172" s="200">
        <f>O172*H172</f>
        <v>0</v>
      </c>
      <c r="Q172" s="200">
        <v>0</v>
      </c>
      <c r="R172" s="200">
        <f>Q172*H172</f>
        <v>0</v>
      </c>
      <c r="S172" s="200">
        <v>0</v>
      </c>
      <c r="T172" s="20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2" t="s">
        <v>150</v>
      </c>
      <c r="AT172" s="202" t="s">
        <v>146</v>
      </c>
      <c r="AU172" s="202" t="s">
        <v>140</v>
      </c>
      <c r="AY172" s="14" t="s">
        <v>141</v>
      </c>
      <c r="BE172" s="203">
        <f>IF(N172="základná",J172,0)</f>
        <v>0</v>
      </c>
      <c r="BF172" s="203">
        <f>IF(N172="znížená",J172,0)</f>
        <v>0</v>
      </c>
      <c r="BG172" s="203">
        <f>IF(N172="zákl. prenesená",J172,0)</f>
        <v>0</v>
      </c>
      <c r="BH172" s="203">
        <f>IF(N172="zníž. prenesená",J172,0)</f>
        <v>0</v>
      </c>
      <c r="BI172" s="203">
        <f>IF(N172="nulová",J172,0)</f>
        <v>0</v>
      </c>
      <c r="BJ172" s="14" t="s">
        <v>90</v>
      </c>
      <c r="BK172" s="203">
        <f>ROUND(I172*H172,2)</f>
        <v>0</v>
      </c>
      <c r="BL172" s="14" t="s">
        <v>150</v>
      </c>
      <c r="BM172" s="202" t="s">
        <v>250</v>
      </c>
    </row>
    <row r="173" spans="1:65" s="2" customFormat="1" ht="54">
      <c r="A173" s="31"/>
      <c r="B173" s="32"/>
      <c r="C173" s="33"/>
      <c r="D173" s="204" t="s">
        <v>152</v>
      </c>
      <c r="E173" s="33"/>
      <c r="F173" s="205" t="s">
        <v>232</v>
      </c>
      <c r="G173" s="33"/>
      <c r="H173" s="33"/>
      <c r="I173" s="206"/>
      <c r="J173" s="33"/>
      <c r="K173" s="33"/>
      <c r="L173" s="36"/>
      <c r="M173" s="207"/>
      <c r="N173" s="208"/>
      <c r="O173" s="68"/>
      <c r="P173" s="68"/>
      <c r="Q173" s="68"/>
      <c r="R173" s="68"/>
      <c r="S173" s="68"/>
      <c r="T173" s="69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4" t="s">
        <v>152</v>
      </c>
      <c r="AU173" s="14" t="s">
        <v>140</v>
      </c>
    </row>
    <row r="174" spans="1:65" s="2" customFormat="1" ht="14.4" customHeight="1">
      <c r="A174" s="31"/>
      <c r="B174" s="32"/>
      <c r="C174" s="190" t="s">
        <v>204</v>
      </c>
      <c r="D174" s="190" t="s">
        <v>146</v>
      </c>
      <c r="E174" s="191" t="s">
        <v>405</v>
      </c>
      <c r="F174" s="192" t="s">
        <v>235</v>
      </c>
      <c r="G174" s="193" t="s">
        <v>149</v>
      </c>
      <c r="H174" s="194">
        <v>1</v>
      </c>
      <c r="I174" s="195"/>
      <c r="J174" s="196">
        <f>ROUND(I174*H174,2)</f>
        <v>0</v>
      </c>
      <c r="K174" s="197"/>
      <c r="L174" s="36"/>
      <c r="M174" s="198" t="s">
        <v>1</v>
      </c>
      <c r="N174" s="199" t="s">
        <v>43</v>
      </c>
      <c r="O174" s="68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02" t="s">
        <v>150</v>
      </c>
      <c r="AT174" s="202" t="s">
        <v>146</v>
      </c>
      <c r="AU174" s="202" t="s">
        <v>140</v>
      </c>
      <c r="AY174" s="14" t="s">
        <v>141</v>
      </c>
      <c r="BE174" s="203">
        <f>IF(N174="základná",J174,0)</f>
        <v>0</v>
      </c>
      <c r="BF174" s="203">
        <f>IF(N174="znížená",J174,0)</f>
        <v>0</v>
      </c>
      <c r="BG174" s="203">
        <f>IF(N174="zákl. prenesená",J174,0)</f>
        <v>0</v>
      </c>
      <c r="BH174" s="203">
        <f>IF(N174="zníž. prenesená",J174,0)</f>
        <v>0</v>
      </c>
      <c r="BI174" s="203">
        <f>IF(N174="nulová",J174,0)</f>
        <v>0</v>
      </c>
      <c r="BJ174" s="14" t="s">
        <v>90</v>
      </c>
      <c r="BK174" s="203">
        <f>ROUND(I174*H174,2)</f>
        <v>0</v>
      </c>
      <c r="BL174" s="14" t="s">
        <v>150</v>
      </c>
      <c r="BM174" s="202" t="s">
        <v>255</v>
      </c>
    </row>
    <row r="175" spans="1:65" s="12" customFormat="1" ht="20.9" customHeight="1">
      <c r="B175" s="175"/>
      <c r="C175" s="176"/>
      <c r="D175" s="177" t="s">
        <v>76</v>
      </c>
      <c r="E175" s="188" t="s">
        <v>192</v>
      </c>
      <c r="F175" s="188" t="s">
        <v>238</v>
      </c>
      <c r="G175" s="176"/>
      <c r="H175" s="176"/>
      <c r="I175" s="179"/>
      <c r="J175" s="189">
        <f>BK175</f>
        <v>0</v>
      </c>
      <c r="K175" s="176"/>
      <c r="L175" s="180"/>
      <c r="M175" s="181"/>
      <c r="N175" s="182"/>
      <c r="O175" s="182"/>
      <c r="P175" s="183">
        <f>SUM(P176:P181)</f>
        <v>0</v>
      </c>
      <c r="Q175" s="182"/>
      <c r="R175" s="183">
        <f>SUM(R176:R181)</f>
        <v>0</v>
      </c>
      <c r="S175" s="182"/>
      <c r="T175" s="184">
        <f>SUM(T176:T181)</f>
        <v>0</v>
      </c>
      <c r="AR175" s="185" t="s">
        <v>84</v>
      </c>
      <c r="AT175" s="186" t="s">
        <v>76</v>
      </c>
      <c r="AU175" s="186" t="s">
        <v>90</v>
      </c>
      <c r="AY175" s="185" t="s">
        <v>141</v>
      </c>
      <c r="BK175" s="187">
        <f>SUM(BK176:BK181)</f>
        <v>0</v>
      </c>
    </row>
    <row r="176" spans="1:65" s="2" customFormat="1" ht="14.4" customHeight="1">
      <c r="A176" s="31"/>
      <c r="B176" s="32"/>
      <c r="C176" s="190" t="s">
        <v>252</v>
      </c>
      <c r="D176" s="190" t="s">
        <v>146</v>
      </c>
      <c r="E176" s="191" t="s">
        <v>239</v>
      </c>
      <c r="F176" s="192" t="s">
        <v>240</v>
      </c>
      <c r="G176" s="193" t="s">
        <v>160</v>
      </c>
      <c r="H176" s="194">
        <v>34</v>
      </c>
      <c r="I176" s="195"/>
      <c r="J176" s="196">
        <f>ROUND(I176*H176,2)</f>
        <v>0</v>
      </c>
      <c r="K176" s="197"/>
      <c r="L176" s="36"/>
      <c r="M176" s="198" t="s">
        <v>1</v>
      </c>
      <c r="N176" s="199" t="s">
        <v>43</v>
      </c>
      <c r="O176" s="68"/>
      <c r="P176" s="200">
        <f>O176*H176</f>
        <v>0</v>
      </c>
      <c r="Q176" s="200">
        <v>0</v>
      </c>
      <c r="R176" s="200">
        <f>Q176*H176</f>
        <v>0</v>
      </c>
      <c r="S176" s="200">
        <v>0</v>
      </c>
      <c r="T176" s="201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2" t="s">
        <v>150</v>
      </c>
      <c r="AT176" s="202" t="s">
        <v>146</v>
      </c>
      <c r="AU176" s="202" t="s">
        <v>140</v>
      </c>
      <c r="AY176" s="14" t="s">
        <v>141</v>
      </c>
      <c r="BE176" s="203">
        <f>IF(N176="základná",J176,0)</f>
        <v>0</v>
      </c>
      <c r="BF176" s="203">
        <f>IF(N176="znížená",J176,0)</f>
        <v>0</v>
      </c>
      <c r="BG176" s="203">
        <f>IF(N176="zákl. prenesená",J176,0)</f>
        <v>0</v>
      </c>
      <c r="BH176" s="203">
        <f>IF(N176="zníž. prenesená",J176,0)</f>
        <v>0</v>
      </c>
      <c r="BI176" s="203">
        <f>IF(N176="nulová",J176,0)</f>
        <v>0</v>
      </c>
      <c r="BJ176" s="14" t="s">
        <v>90</v>
      </c>
      <c r="BK176" s="203">
        <f>ROUND(I176*H176,2)</f>
        <v>0</v>
      </c>
      <c r="BL176" s="14" t="s">
        <v>150</v>
      </c>
      <c r="BM176" s="202" t="s">
        <v>259</v>
      </c>
    </row>
    <row r="177" spans="1:65" s="2" customFormat="1" ht="171">
      <c r="A177" s="31"/>
      <c r="B177" s="32"/>
      <c r="C177" s="33"/>
      <c r="D177" s="204" t="s">
        <v>152</v>
      </c>
      <c r="E177" s="33"/>
      <c r="F177" s="205" t="s">
        <v>247</v>
      </c>
      <c r="G177" s="33"/>
      <c r="H177" s="33"/>
      <c r="I177" s="206"/>
      <c r="J177" s="33"/>
      <c r="K177" s="33"/>
      <c r="L177" s="36"/>
      <c r="M177" s="207"/>
      <c r="N177" s="208"/>
      <c r="O177" s="68"/>
      <c r="P177" s="68"/>
      <c r="Q177" s="68"/>
      <c r="R177" s="68"/>
      <c r="S177" s="68"/>
      <c r="T177" s="69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4" t="s">
        <v>152</v>
      </c>
      <c r="AU177" s="14" t="s">
        <v>140</v>
      </c>
    </row>
    <row r="178" spans="1:65" s="2" customFormat="1" ht="14.4" customHeight="1">
      <c r="A178" s="31"/>
      <c r="B178" s="32"/>
      <c r="C178" s="190" t="s">
        <v>209</v>
      </c>
      <c r="D178" s="190" t="s">
        <v>146</v>
      </c>
      <c r="E178" s="191" t="s">
        <v>244</v>
      </c>
      <c r="F178" s="192" t="s">
        <v>249</v>
      </c>
      <c r="G178" s="193" t="s">
        <v>149</v>
      </c>
      <c r="H178" s="194">
        <v>7</v>
      </c>
      <c r="I178" s="195"/>
      <c r="J178" s="196">
        <f>ROUND(I178*H178,2)</f>
        <v>0</v>
      </c>
      <c r="K178" s="197"/>
      <c r="L178" s="36"/>
      <c r="M178" s="198" t="s">
        <v>1</v>
      </c>
      <c r="N178" s="199" t="s">
        <v>43</v>
      </c>
      <c r="O178" s="68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2" t="s">
        <v>150</v>
      </c>
      <c r="AT178" s="202" t="s">
        <v>146</v>
      </c>
      <c r="AU178" s="202" t="s">
        <v>140</v>
      </c>
      <c r="AY178" s="14" t="s">
        <v>141</v>
      </c>
      <c r="BE178" s="203">
        <f>IF(N178="základná",J178,0)</f>
        <v>0</v>
      </c>
      <c r="BF178" s="203">
        <f>IF(N178="znížená",J178,0)</f>
        <v>0</v>
      </c>
      <c r="BG178" s="203">
        <f>IF(N178="zákl. prenesená",J178,0)</f>
        <v>0</v>
      </c>
      <c r="BH178" s="203">
        <f>IF(N178="zníž. prenesená",J178,0)</f>
        <v>0</v>
      </c>
      <c r="BI178" s="203">
        <f>IF(N178="nulová",J178,0)</f>
        <v>0</v>
      </c>
      <c r="BJ178" s="14" t="s">
        <v>90</v>
      </c>
      <c r="BK178" s="203">
        <f>ROUND(I178*H178,2)</f>
        <v>0</v>
      </c>
      <c r="BL178" s="14" t="s">
        <v>150</v>
      </c>
      <c r="BM178" s="202" t="s">
        <v>264</v>
      </c>
    </row>
    <row r="179" spans="1:65" s="2" customFormat="1" ht="198">
      <c r="A179" s="31"/>
      <c r="B179" s="32"/>
      <c r="C179" s="33"/>
      <c r="D179" s="204" t="s">
        <v>152</v>
      </c>
      <c r="E179" s="33"/>
      <c r="F179" s="205" t="s">
        <v>251</v>
      </c>
      <c r="G179" s="33"/>
      <c r="H179" s="33"/>
      <c r="I179" s="206"/>
      <c r="J179" s="33"/>
      <c r="K179" s="33"/>
      <c r="L179" s="36"/>
      <c r="M179" s="207"/>
      <c r="N179" s="208"/>
      <c r="O179" s="68"/>
      <c r="P179" s="68"/>
      <c r="Q179" s="68"/>
      <c r="R179" s="68"/>
      <c r="S179" s="68"/>
      <c r="T179" s="69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152</v>
      </c>
      <c r="AU179" s="14" t="s">
        <v>140</v>
      </c>
    </row>
    <row r="180" spans="1:65" s="2" customFormat="1" ht="14.4" customHeight="1">
      <c r="A180" s="31"/>
      <c r="B180" s="32"/>
      <c r="C180" s="190" t="s">
        <v>261</v>
      </c>
      <c r="D180" s="190" t="s">
        <v>146</v>
      </c>
      <c r="E180" s="191" t="s">
        <v>248</v>
      </c>
      <c r="F180" s="192" t="s">
        <v>254</v>
      </c>
      <c r="G180" s="193" t="s">
        <v>149</v>
      </c>
      <c r="H180" s="194">
        <v>8</v>
      </c>
      <c r="I180" s="195"/>
      <c r="J180" s="196">
        <f>ROUND(I180*H180,2)</f>
        <v>0</v>
      </c>
      <c r="K180" s="197"/>
      <c r="L180" s="36"/>
      <c r="M180" s="198" t="s">
        <v>1</v>
      </c>
      <c r="N180" s="199" t="s">
        <v>43</v>
      </c>
      <c r="O180" s="68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2" t="s">
        <v>150</v>
      </c>
      <c r="AT180" s="202" t="s">
        <v>146</v>
      </c>
      <c r="AU180" s="202" t="s">
        <v>140</v>
      </c>
      <c r="AY180" s="14" t="s">
        <v>141</v>
      </c>
      <c r="BE180" s="203">
        <f>IF(N180="základná",J180,0)</f>
        <v>0</v>
      </c>
      <c r="BF180" s="203">
        <f>IF(N180="znížená",J180,0)</f>
        <v>0</v>
      </c>
      <c r="BG180" s="203">
        <f>IF(N180="zákl. prenesená",J180,0)</f>
        <v>0</v>
      </c>
      <c r="BH180" s="203">
        <f>IF(N180="zníž. prenesená",J180,0)</f>
        <v>0</v>
      </c>
      <c r="BI180" s="203">
        <f>IF(N180="nulová",J180,0)</f>
        <v>0</v>
      </c>
      <c r="BJ180" s="14" t="s">
        <v>90</v>
      </c>
      <c r="BK180" s="203">
        <f>ROUND(I180*H180,2)</f>
        <v>0</v>
      </c>
      <c r="BL180" s="14" t="s">
        <v>150</v>
      </c>
      <c r="BM180" s="202" t="s">
        <v>268</v>
      </c>
    </row>
    <row r="181" spans="1:65" s="2" customFormat="1" ht="36">
      <c r="A181" s="31"/>
      <c r="B181" s="32"/>
      <c r="C181" s="33"/>
      <c r="D181" s="204" t="s">
        <v>152</v>
      </c>
      <c r="E181" s="33"/>
      <c r="F181" s="205" t="s">
        <v>406</v>
      </c>
      <c r="G181" s="33"/>
      <c r="H181" s="33"/>
      <c r="I181" s="206"/>
      <c r="J181" s="33"/>
      <c r="K181" s="33"/>
      <c r="L181" s="36"/>
      <c r="M181" s="207"/>
      <c r="N181" s="208"/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152</v>
      </c>
      <c r="AU181" s="14" t="s">
        <v>140</v>
      </c>
    </row>
    <row r="182" spans="1:65" s="12" customFormat="1" ht="20.9" customHeight="1">
      <c r="B182" s="175"/>
      <c r="C182" s="176"/>
      <c r="D182" s="177" t="s">
        <v>76</v>
      </c>
      <c r="E182" s="188" t="s">
        <v>237</v>
      </c>
      <c r="F182" s="188" t="s">
        <v>407</v>
      </c>
      <c r="G182" s="176"/>
      <c r="H182" s="176"/>
      <c r="I182" s="179"/>
      <c r="J182" s="189">
        <f>BK182</f>
        <v>0</v>
      </c>
      <c r="K182" s="176"/>
      <c r="L182" s="180"/>
      <c r="M182" s="181"/>
      <c r="N182" s="182"/>
      <c r="O182" s="182"/>
      <c r="P182" s="183">
        <f>SUM(P183:P195)</f>
        <v>0</v>
      </c>
      <c r="Q182" s="182"/>
      <c r="R182" s="183">
        <f>SUM(R183:R195)</f>
        <v>0</v>
      </c>
      <c r="S182" s="182"/>
      <c r="T182" s="184">
        <f>SUM(T183:T195)</f>
        <v>0</v>
      </c>
      <c r="AR182" s="185" t="s">
        <v>84</v>
      </c>
      <c r="AT182" s="186" t="s">
        <v>76</v>
      </c>
      <c r="AU182" s="186" t="s">
        <v>90</v>
      </c>
      <c r="AY182" s="185" t="s">
        <v>141</v>
      </c>
      <c r="BK182" s="187">
        <f>SUM(BK183:BK195)</f>
        <v>0</v>
      </c>
    </row>
    <row r="183" spans="1:65" s="2" customFormat="1" ht="14.4" customHeight="1">
      <c r="A183" s="31"/>
      <c r="B183" s="32"/>
      <c r="C183" s="190" t="s">
        <v>213</v>
      </c>
      <c r="D183" s="190" t="s">
        <v>146</v>
      </c>
      <c r="E183" s="191" t="s">
        <v>273</v>
      </c>
      <c r="F183" s="192" t="s">
        <v>408</v>
      </c>
      <c r="G183" s="193" t="s">
        <v>149</v>
      </c>
      <c r="H183" s="194">
        <v>1</v>
      </c>
      <c r="I183" s="195"/>
      <c r="J183" s="196">
        <f>ROUND(I183*H183,2)</f>
        <v>0</v>
      </c>
      <c r="K183" s="197"/>
      <c r="L183" s="36"/>
      <c r="M183" s="198" t="s">
        <v>1</v>
      </c>
      <c r="N183" s="199" t="s">
        <v>43</v>
      </c>
      <c r="O183" s="68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2" t="s">
        <v>150</v>
      </c>
      <c r="AT183" s="202" t="s">
        <v>146</v>
      </c>
      <c r="AU183" s="202" t="s">
        <v>140</v>
      </c>
      <c r="AY183" s="14" t="s">
        <v>141</v>
      </c>
      <c r="BE183" s="203">
        <f>IF(N183="základná",J183,0)</f>
        <v>0</v>
      </c>
      <c r="BF183" s="203">
        <f>IF(N183="znížená",J183,0)</f>
        <v>0</v>
      </c>
      <c r="BG183" s="203">
        <f>IF(N183="zákl. prenesená",J183,0)</f>
        <v>0</v>
      </c>
      <c r="BH183" s="203">
        <f>IF(N183="zníž. prenesená",J183,0)</f>
        <v>0</v>
      </c>
      <c r="BI183" s="203">
        <f>IF(N183="nulová",J183,0)</f>
        <v>0</v>
      </c>
      <c r="BJ183" s="14" t="s">
        <v>90</v>
      </c>
      <c r="BK183" s="203">
        <f>ROUND(I183*H183,2)</f>
        <v>0</v>
      </c>
      <c r="BL183" s="14" t="s">
        <v>150</v>
      </c>
      <c r="BM183" s="202" t="s">
        <v>275</v>
      </c>
    </row>
    <row r="184" spans="1:65" s="2" customFormat="1" ht="90">
      <c r="A184" s="31"/>
      <c r="B184" s="32"/>
      <c r="C184" s="33"/>
      <c r="D184" s="204" t="s">
        <v>152</v>
      </c>
      <c r="E184" s="33"/>
      <c r="F184" s="205" t="s">
        <v>409</v>
      </c>
      <c r="G184" s="33"/>
      <c r="H184" s="33"/>
      <c r="I184" s="206"/>
      <c r="J184" s="33"/>
      <c r="K184" s="33"/>
      <c r="L184" s="36"/>
      <c r="M184" s="207"/>
      <c r="N184" s="208"/>
      <c r="O184" s="68"/>
      <c r="P184" s="68"/>
      <c r="Q184" s="68"/>
      <c r="R184" s="68"/>
      <c r="S184" s="68"/>
      <c r="T184" s="6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152</v>
      </c>
      <c r="AU184" s="14" t="s">
        <v>140</v>
      </c>
    </row>
    <row r="185" spans="1:65" s="2" customFormat="1" ht="14.4" customHeight="1">
      <c r="A185" s="31"/>
      <c r="B185" s="32"/>
      <c r="C185" s="190" t="s">
        <v>272</v>
      </c>
      <c r="D185" s="190" t="s">
        <v>146</v>
      </c>
      <c r="E185" s="191" t="s">
        <v>277</v>
      </c>
      <c r="F185" s="192" t="s">
        <v>410</v>
      </c>
      <c r="G185" s="193" t="s">
        <v>149</v>
      </c>
      <c r="H185" s="194">
        <v>1</v>
      </c>
      <c r="I185" s="195"/>
      <c r="J185" s="196">
        <f>ROUND(I185*H185,2)</f>
        <v>0</v>
      </c>
      <c r="K185" s="197"/>
      <c r="L185" s="36"/>
      <c r="M185" s="198" t="s">
        <v>1</v>
      </c>
      <c r="N185" s="199" t="s">
        <v>43</v>
      </c>
      <c r="O185" s="68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2" t="s">
        <v>150</v>
      </c>
      <c r="AT185" s="202" t="s">
        <v>146</v>
      </c>
      <c r="AU185" s="202" t="s">
        <v>140</v>
      </c>
      <c r="AY185" s="14" t="s">
        <v>141</v>
      </c>
      <c r="BE185" s="203">
        <f>IF(N185="základná",J185,0)</f>
        <v>0</v>
      </c>
      <c r="BF185" s="203">
        <f>IF(N185="znížená",J185,0)</f>
        <v>0</v>
      </c>
      <c r="BG185" s="203">
        <f>IF(N185="zákl. prenesená",J185,0)</f>
        <v>0</v>
      </c>
      <c r="BH185" s="203">
        <f>IF(N185="zníž. prenesená",J185,0)</f>
        <v>0</v>
      </c>
      <c r="BI185" s="203">
        <f>IF(N185="nulová",J185,0)</f>
        <v>0</v>
      </c>
      <c r="BJ185" s="14" t="s">
        <v>90</v>
      </c>
      <c r="BK185" s="203">
        <f>ROUND(I185*H185,2)</f>
        <v>0</v>
      </c>
      <c r="BL185" s="14" t="s">
        <v>150</v>
      </c>
      <c r="BM185" s="202" t="s">
        <v>279</v>
      </c>
    </row>
    <row r="186" spans="1:65" s="2" customFormat="1" ht="36">
      <c r="A186" s="31"/>
      <c r="B186" s="32"/>
      <c r="C186" s="33"/>
      <c r="D186" s="204" t="s">
        <v>152</v>
      </c>
      <c r="E186" s="33"/>
      <c r="F186" s="205" t="s">
        <v>411</v>
      </c>
      <c r="G186" s="33"/>
      <c r="H186" s="33"/>
      <c r="I186" s="206"/>
      <c r="J186" s="33"/>
      <c r="K186" s="33"/>
      <c r="L186" s="36"/>
      <c r="M186" s="207"/>
      <c r="N186" s="208"/>
      <c r="O186" s="68"/>
      <c r="P186" s="68"/>
      <c r="Q186" s="68"/>
      <c r="R186" s="68"/>
      <c r="S186" s="68"/>
      <c r="T186" s="69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4" t="s">
        <v>152</v>
      </c>
      <c r="AU186" s="14" t="s">
        <v>140</v>
      </c>
    </row>
    <row r="187" spans="1:65" s="2" customFormat="1" ht="14.4" customHeight="1">
      <c r="A187" s="31"/>
      <c r="B187" s="32"/>
      <c r="C187" s="190" t="s">
        <v>218</v>
      </c>
      <c r="D187" s="190" t="s">
        <v>146</v>
      </c>
      <c r="E187" s="191" t="s">
        <v>282</v>
      </c>
      <c r="F187" s="192" t="s">
        <v>412</v>
      </c>
      <c r="G187" s="193" t="s">
        <v>149</v>
      </c>
      <c r="H187" s="194">
        <v>1</v>
      </c>
      <c r="I187" s="195"/>
      <c r="J187" s="196">
        <f>ROUND(I187*H187,2)</f>
        <v>0</v>
      </c>
      <c r="K187" s="197"/>
      <c r="L187" s="36"/>
      <c r="M187" s="198" t="s">
        <v>1</v>
      </c>
      <c r="N187" s="199" t="s">
        <v>43</v>
      </c>
      <c r="O187" s="68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2" t="s">
        <v>150</v>
      </c>
      <c r="AT187" s="202" t="s">
        <v>146</v>
      </c>
      <c r="AU187" s="202" t="s">
        <v>140</v>
      </c>
      <c r="AY187" s="14" t="s">
        <v>141</v>
      </c>
      <c r="BE187" s="203">
        <f>IF(N187="základná",J187,0)</f>
        <v>0</v>
      </c>
      <c r="BF187" s="203">
        <f>IF(N187="znížená",J187,0)</f>
        <v>0</v>
      </c>
      <c r="BG187" s="203">
        <f>IF(N187="zákl. prenesená",J187,0)</f>
        <v>0</v>
      </c>
      <c r="BH187" s="203">
        <f>IF(N187="zníž. prenesená",J187,0)</f>
        <v>0</v>
      </c>
      <c r="BI187" s="203">
        <f>IF(N187="nulová",J187,0)</f>
        <v>0</v>
      </c>
      <c r="BJ187" s="14" t="s">
        <v>90</v>
      </c>
      <c r="BK187" s="203">
        <f>ROUND(I187*H187,2)</f>
        <v>0</v>
      </c>
      <c r="BL187" s="14" t="s">
        <v>150</v>
      </c>
      <c r="BM187" s="202" t="s">
        <v>284</v>
      </c>
    </row>
    <row r="188" spans="1:65" s="2" customFormat="1" ht="90">
      <c r="A188" s="31"/>
      <c r="B188" s="32"/>
      <c r="C188" s="33"/>
      <c r="D188" s="204" t="s">
        <v>152</v>
      </c>
      <c r="E188" s="33"/>
      <c r="F188" s="205" t="s">
        <v>413</v>
      </c>
      <c r="G188" s="33"/>
      <c r="H188" s="33"/>
      <c r="I188" s="206"/>
      <c r="J188" s="33"/>
      <c r="K188" s="33"/>
      <c r="L188" s="36"/>
      <c r="M188" s="207"/>
      <c r="N188" s="208"/>
      <c r="O188" s="68"/>
      <c r="P188" s="68"/>
      <c r="Q188" s="68"/>
      <c r="R188" s="68"/>
      <c r="S188" s="68"/>
      <c r="T188" s="69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4" t="s">
        <v>152</v>
      </c>
      <c r="AU188" s="14" t="s">
        <v>140</v>
      </c>
    </row>
    <row r="189" spans="1:65" s="2" customFormat="1" ht="24.15" customHeight="1">
      <c r="A189" s="31"/>
      <c r="B189" s="32"/>
      <c r="C189" s="190" t="s">
        <v>281</v>
      </c>
      <c r="D189" s="190" t="s">
        <v>146</v>
      </c>
      <c r="E189" s="191" t="s">
        <v>286</v>
      </c>
      <c r="F189" s="192" t="s">
        <v>414</v>
      </c>
      <c r="G189" s="193" t="s">
        <v>149</v>
      </c>
      <c r="H189" s="194">
        <v>2</v>
      </c>
      <c r="I189" s="195"/>
      <c r="J189" s="196">
        <f>ROUND(I189*H189,2)</f>
        <v>0</v>
      </c>
      <c r="K189" s="197"/>
      <c r="L189" s="36"/>
      <c r="M189" s="198" t="s">
        <v>1</v>
      </c>
      <c r="N189" s="199" t="s">
        <v>43</v>
      </c>
      <c r="O189" s="68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2" t="s">
        <v>150</v>
      </c>
      <c r="AT189" s="202" t="s">
        <v>146</v>
      </c>
      <c r="AU189" s="202" t="s">
        <v>140</v>
      </c>
      <c r="AY189" s="14" t="s">
        <v>141</v>
      </c>
      <c r="BE189" s="203">
        <f>IF(N189="základná",J189,0)</f>
        <v>0</v>
      </c>
      <c r="BF189" s="203">
        <f>IF(N189="znížená",J189,0)</f>
        <v>0</v>
      </c>
      <c r="BG189" s="203">
        <f>IF(N189="zákl. prenesená",J189,0)</f>
        <v>0</v>
      </c>
      <c r="BH189" s="203">
        <f>IF(N189="zníž. prenesená",J189,0)</f>
        <v>0</v>
      </c>
      <c r="BI189" s="203">
        <f>IF(N189="nulová",J189,0)</f>
        <v>0</v>
      </c>
      <c r="BJ189" s="14" t="s">
        <v>90</v>
      </c>
      <c r="BK189" s="203">
        <f>ROUND(I189*H189,2)</f>
        <v>0</v>
      </c>
      <c r="BL189" s="14" t="s">
        <v>150</v>
      </c>
      <c r="BM189" s="202" t="s">
        <v>288</v>
      </c>
    </row>
    <row r="190" spans="1:65" s="2" customFormat="1" ht="99">
      <c r="A190" s="31"/>
      <c r="B190" s="32"/>
      <c r="C190" s="33"/>
      <c r="D190" s="204" t="s">
        <v>152</v>
      </c>
      <c r="E190" s="33"/>
      <c r="F190" s="205" t="s">
        <v>415</v>
      </c>
      <c r="G190" s="33"/>
      <c r="H190" s="33"/>
      <c r="I190" s="206"/>
      <c r="J190" s="33"/>
      <c r="K190" s="33"/>
      <c r="L190" s="36"/>
      <c r="M190" s="207"/>
      <c r="N190" s="208"/>
      <c r="O190" s="68"/>
      <c r="P190" s="68"/>
      <c r="Q190" s="68"/>
      <c r="R190" s="68"/>
      <c r="S190" s="68"/>
      <c r="T190" s="69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4" t="s">
        <v>152</v>
      </c>
      <c r="AU190" s="14" t="s">
        <v>140</v>
      </c>
    </row>
    <row r="191" spans="1:65" s="2" customFormat="1" ht="14.4" customHeight="1">
      <c r="A191" s="31"/>
      <c r="B191" s="32"/>
      <c r="C191" s="190" t="s">
        <v>222</v>
      </c>
      <c r="D191" s="190" t="s">
        <v>146</v>
      </c>
      <c r="E191" s="191" t="s">
        <v>416</v>
      </c>
      <c r="F191" s="192" t="s">
        <v>417</v>
      </c>
      <c r="G191" s="193" t="s">
        <v>149</v>
      </c>
      <c r="H191" s="194">
        <v>2</v>
      </c>
      <c r="I191" s="195"/>
      <c r="J191" s="196">
        <f>ROUND(I191*H191,2)</f>
        <v>0</v>
      </c>
      <c r="K191" s="197"/>
      <c r="L191" s="36"/>
      <c r="M191" s="198" t="s">
        <v>1</v>
      </c>
      <c r="N191" s="199" t="s">
        <v>43</v>
      </c>
      <c r="O191" s="68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2" t="s">
        <v>150</v>
      </c>
      <c r="AT191" s="202" t="s">
        <v>146</v>
      </c>
      <c r="AU191" s="202" t="s">
        <v>140</v>
      </c>
      <c r="AY191" s="14" t="s">
        <v>141</v>
      </c>
      <c r="BE191" s="203">
        <f>IF(N191="základná",J191,0)</f>
        <v>0</v>
      </c>
      <c r="BF191" s="203">
        <f>IF(N191="znížená",J191,0)</f>
        <v>0</v>
      </c>
      <c r="BG191" s="203">
        <f>IF(N191="zákl. prenesená",J191,0)</f>
        <v>0</v>
      </c>
      <c r="BH191" s="203">
        <f>IF(N191="zníž. prenesená",J191,0)</f>
        <v>0</v>
      </c>
      <c r="BI191" s="203">
        <f>IF(N191="nulová",J191,0)</f>
        <v>0</v>
      </c>
      <c r="BJ191" s="14" t="s">
        <v>90</v>
      </c>
      <c r="BK191" s="203">
        <f>ROUND(I191*H191,2)</f>
        <v>0</v>
      </c>
      <c r="BL191" s="14" t="s">
        <v>150</v>
      </c>
      <c r="BM191" s="202" t="s">
        <v>293</v>
      </c>
    </row>
    <row r="192" spans="1:65" s="2" customFormat="1" ht="108">
      <c r="A192" s="31"/>
      <c r="B192" s="32"/>
      <c r="C192" s="33"/>
      <c r="D192" s="204" t="s">
        <v>152</v>
      </c>
      <c r="E192" s="33"/>
      <c r="F192" s="205" t="s">
        <v>418</v>
      </c>
      <c r="G192" s="33"/>
      <c r="H192" s="33"/>
      <c r="I192" s="206"/>
      <c r="J192" s="33"/>
      <c r="K192" s="33"/>
      <c r="L192" s="36"/>
      <c r="M192" s="207"/>
      <c r="N192" s="208"/>
      <c r="O192" s="68"/>
      <c r="P192" s="68"/>
      <c r="Q192" s="68"/>
      <c r="R192" s="68"/>
      <c r="S192" s="68"/>
      <c r="T192" s="69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4" t="s">
        <v>152</v>
      </c>
      <c r="AU192" s="14" t="s">
        <v>140</v>
      </c>
    </row>
    <row r="193" spans="1:65" s="2" customFormat="1" ht="24.15" customHeight="1">
      <c r="A193" s="31"/>
      <c r="B193" s="32"/>
      <c r="C193" s="190" t="s">
        <v>290</v>
      </c>
      <c r="D193" s="190" t="s">
        <v>146</v>
      </c>
      <c r="E193" s="191" t="s">
        <v>291</v>
      </c>
      <c r="F193" s="192" t="s">
        <v>419</v>
      </c>
      <c r="G193" s="193" t="s">
        <v>149</v>
      </c>
      <c r="H193" s="194">
        <v>1</v>
      </c>
      <c r="I193" s="195"/>
      <c r="J193" s="196">
        <f>ROUND(I193*H193,2)</f>
        <v>0</v>
      </c>
      <c r="K193" s="197"/>
      <c r="L193" s="36"/>
      <c r="M193" s="198" t="s">
        <v>1</v>
      </c>
      <c r="N193" s="199" t="s">
        <v>43</v>
      </c>
      <c r="O193" s="68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2" t="s">
        <v>150</v>
      </c>
      <c r="AT193" s="202" t="s">
        <v>146</v>
      </c>
      <c r="AU193" s="202" t="s">
        <v>140</v>
      </c>
      <c r="AY193" s="14" t="s">
        <v>141</v>
      </c>
      <c r="BE193" s="203">
        <f>IF(N193="základná",J193,0)</f>
        <v>0</v>
      </c>
      <c r="BF193" s="203">
        <f>IF(N193="znížená",J193,0)</f>
        <v>0</v>
      </c>
      <c r="BG193" s="203">
        <f>IF(N193="zákl. prenesená",J193,0)</f>
        <v>0</v>
      </c>
      <c r="BH193" s="203">
        <f>IF(N193="zníž. prenesená",J193,0)</f>
        <v>0</v>
      </c>
      <c r="BI193" s="203">
        <f>IF(N193="nulová",J193,0)</f>
        <v>0</v>
      </c>
      <c r="BJ193" s="14" t="s">
        <v>90</v>
      </c>
      <c r="BK193" s="203">
        <f>ROUND(I193*H193,2)</f>
        <v>0</v>
      </c>
      <c r="BL193" s="14" t="s">
        <v>150</v>
      </c>
      <c r="BM193" s="202" t="s">
        <v>297</v>
      </c>
    </row>
    <row r="194" spans="1:65" s="2" customFormat="1" ht="99">
      <c r="A194" s="31"/>
      <c r="B194" s="32"/>
      <c r="C194" s="33"/>
      <c r="D194" s="204" t="s">
        <v>152</v>
      </c>
      <c r="E194" s="33"/>
      <c r="F194" s="205" t="s">
        <v>420</v>
      </c>
      <c r="G194" s="33"/>
      <c r="H194" s="33"/>
      <c r="I194" s="206"/>
      <c r="J194" s="33"/>
      <c r="K194" s="33"/>
      <c r="L194" s="36"/>
      <c r="M194" s="207"/>
      <c r="N194" s="208"/>
      <c r="O194" s="68"/>
      <c r="P194" s="68"/>
      <c r="Q194" s="68"/>
      <c r="R194" s="68"/>
      <c r="S194" s="68"/>
      <c r="T194" s="69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4" t="s">
        <v>152</v>
      </c>
      <c r="AU194" s="14" t="s">
        <v>140</v>
      </c>
    </row>
    <row r="195" spans="1:65" s="2" customFormat="1" ht="37.75" customHeight="1">
      <c r="A195" s="31"/>
      <c r="B195" s="32"/>
      <c r="C195" s="190" t="s">
        <v>227</v>
      </c>
      <c r="D195" s="190" t="s">
        <v>146</v>
      </c>
      <c r="E195" s="191" t="s">
        <v>295</v>
      </c>
      <c r="F195" s="192" t="s">
        <v>421</v>
      </c>
      <c r="G195" s="193" t="s">
        <v>149</v>
      </c>
      <c r="H195" s="194">
        <v>1</v>
      </c>
      <c r="I195" s="195"/>
      <c r="J195" s="196">
        <f>ROUND(I195*H195,2)</f>
        <v>0</v>
      </c>
      <c r="K195" s="197"/>
      <c r="L195" s="36"/>
      <c r="M195" s="198" t="s">
        <v>1</v>
      </c>
      <c r="N195" s="199" t="s">
        <v>43</v>
      </c>
      <c r="O195" s="68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2" t="s">
        <v>150</v>
      </c>
      <c r="AT195" s="202" t="s">
        <v>146</v>
      </c>
      <c r="AU195" s="202" t="s">
        <v>140</v>
      </c>
      <c r="AY195" s="14" t="s">
        <v>141</v>
      </c>
      <c r="BE195" s="203">
        <f>IF(N195="základná",J195,0)</f>
        <v>0</v>
      </c>
      <c r="BF195" s="203">
        <f>IF(N195="znížená",J195,0)</f>
        <v>0</v>
      </c>
      <c r="BG195" s="203">
        <f>IF(N195="zákl. prenesená",J195,0)</f>
        <v>0</v>
      </c>
      <c r="BH195" s="203">
        <f>IF(N195="zníž. prenesená",J195,0)</f>
        <v>0</v>
      </c>
      <c r="BI195" s="203">
        <f>IF(N195="nulová",J195,0)</f>
        <v>0</v>
      </c>
      <c r="BJ195" s="14" t="s">
        <v>90</v>
      </c>
      <c r="BK195" s="203">
        <f>ROUND(I195*H195,2)</f>
        <v>0</v>
      </c>
      <c r="BL195" s="14" t="s">
        <v>150</v>
      </c>
      <c r="BM195" s="202" t="s">
        <v>150</v>
      </c>
    </row>
    <row r="196" spans="1:65" s="12" customFormat="1" ht="20.9" customHeight="1">
      <c r="B196" s="175"/>
      <c r="C196" s="176"/>
      <c r="D196" s="177" t="s">
        <v>76</v>
      </c>
      <c r="E196" s="188" t="s">
        <v>270</v>
      </c>
      <c r="F196" s="188" t="s">
        <v>306</v>
      </c>
      <c r="G196" s="176"/>
      <c r="H196" s="176"/>
      <c r="I196" s="179"/>
      <c r="J196" s="189">
        <f>BK196</f>
        <v>0</v>
      </c>
      <c r="K196" s="176"/>
      <c r="L196" s="180"/>
      <c r="M196" s="181"/>
      <c r="N196" s="182"/>
      <c r="O196" s="182"/>
      <c r="P196" s="183">
        <f>P197</f>
        <v>0</v>
      </c>
      <c r="Q196" s="182"/>
      <c r="R196" s="183">
        <f>R197</f>
        <v>0</v>
      </c>
      <c r="S196" s="182"/>
      <c r="T196" s="184">
        <f>T197</f>
        <v>0</v>
      </c>
      <c r="AR196" s="185" t="s">
        <v>84</v>
      </c>
      <c r="AT196" s="186" t="s">
        <v>76</v>
      </c>
      <c r="AU196" s="186" t="s">
        <v>90</v>
      </c>
      <c r="AY196" s="185" t="s">
        <v>141</v>
      </c>
      <c r="BK196" s="187">
        <f>BK197</f>
        <v>0</v>
      </c>
    </row>
    <row r="197" spans="1:65" s="2" customFormat="1" ht="24.15" customHeight="1">
      <c r="A197" s="31"/>
      <c r="B197" s="32"/>
      <c r="C197" s="190" t="s">
        <v>299</v>
      </c>
      <c r="D197" s="190" t="s">
        <v>146</v>
      </c>
      <c r="E197" s="191" t="s">
        <v>308</v>
      </c>
      <c r="F197" s="192" t="s">
        <v>422</v>
      </c>
      <c r="G197" s="193" t="s">
        <v>149</v>
      </c>
      <c r="H197" s="194">
        <v>1</v>
      </c>
      <c r="I197" s="195"/>
      <c r="J197" s="196">
        <f>ROUND(I197*H197,2)</f>
        <v>0</v>
      </c>
      <c r="K197" s="197"/>
      <c r="L197" s="36"/>
      <c r="M197" s="198" t="s">
        <v>1</v>
      </c>
      <c r="N197" s="199" t="s">
        <v>43</v>
      </c>
      <c r="O197" s="68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2" t="s">
        <v>150</v>
      </c>
      <c r="AT197" s="202" t="s">
        <v>146</v>
      </c>
      <c r="AU197" s="202" t="s">
        <v>140</v>
      </c>
      <c r="AY197" s="14" t="s">
        <v>141</v>
      </c>
      <c r="BE197" s="203">
        <f>IF(N197="základná",J197,0)</f>
        <v>0</v>
      </c>
      <c r="BF197" s="203">
        <f>IF(N197="znížená",J197,0)</f>
        <v>0</v>
      </c>
      <c r="BG197" s="203">
        <f>IF(N197="zákl. prenesená",J197,0)</f>
        <v>0</v>
      </c>
      <c r="BH197" s="203">
        <f>IF(N197="zníž. prenesená",J197,0)</f>
        <v>0</v>
      </c>
      <c r="BI197" s="203">
        <f>IF(N197="nulová",J197,0)</f>
        <v>0</v>
      </c>
      <c r="BJ197" s="14" t="s">
        <v>90</v>
      </c>
      <c r="BK197" s="203">
        <f>ROUND(I197*H197,2)</f>
        <v>0</v>
      </c>
      <c r="BL197" s="14" t="s">
        <v>150</v>
      </c>
      <c r="BM197" s="202" t="s">
        <v>304</v>
      </c>
    </row>
    <row r="198" spans="1:65" s="2" customFormat="1" ht="49.9" customHeight="1">
      <c r="A198" s="31"/>
      <c r="B198" s="32"/>
      <c r="C198" s="33"/>
      <c r="D198" s="33"/>
      <c r="E198" s="178" t="s">
        <v>331</v>
      </c>
      <c r="F198" s="178" t="s">
        <v>332</v>
      </c>
      <c r="G198" s="33"/>
      <c r="H198" s="33"/>
      <c r="I198" s="33"/>
      <c r="J198" s="162">
        <f t="shared" ref="J198:J203" si="0">BK198</f>
        <v>0</v>
      </c>
      <c r="K198" s="33"/>
      <c r="L198" s="36"/>
      <c r="M198" s="207"/>
      <c r="N198" s="208"/>
      <c r="O198" s="68"/>
      <c r="P198" s="68"/>
      <c r="Q198" s="68"/>
      <c r="R198" s="68"/>
      <c r="S198" s="68"/>
      <c r="T198" s="69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4" t="s">
        <v>76</v>
      </c>
      <c r="AU198" s="14" t="s">
        <v>77</v>
      </c>
      <c r="AY198" s="14" t="s">
        <v>333</v>
      </c>
      <c r="BK198" s="203">
        <f>SUM(BK199:BK203)</f>
        <v>0</v>
      </c>
    </row>
    <row r="199" spans="1:65" s="2" customFormat="1" ht="16.25" customHeight="1">
      <c r="A199" s="31"/>
      <c r="B199" s="32"/>
      <c r="C199" s="209" t="s">
        <v>1</v>
      </c>
      <c r="D199" s="209" t="s">
        <v>146</v>
      </c>
      <c r="E199" s="210" t="s">
        <v>1</v>
      </c>
      <c r="F199" s="211" t="s">
        <v>1</v>
      </c>
      <c r="G199" s="212" t="s">
        <v>1</v>
      </c>
      <c r="H199" s="213"/>
      <c r="I199" s="214"/>
      <c r="J199" s="215">
        <f t="shared" si="0"/>
        <v>0</v>
      </c>
      <c r="K199" s="197"/>
      <c r="L199" s="36"/>
      <c r="M199" s="216" t="s">
        <v>1</v>
      </c>
      <c r="N199" s="217" t="s">
        <v>43</v>
      </c>
      <c r="O199" s="68"/>
      <c r="P199" s="68"/>
      <c r="Q199" s="68"/>
      <c r="R199" s="68"/>
      <c r="S199" s="68"/>
      <c r="T199" s="69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4" t="s">
        <v>333</v>
      </c>
      <c r="AU199" s="14" t="s">
        <v>84</v>
      </c>
      <c r="AY199" s="14" t="s">
        <v>333</v>
      </c>
      <c r="BE199" s="203">
        <f>IF(N199="základná",J199,0)</f>
        <v>0</v>
      </c>
      <c r="BF199" s="203">
        <f>IF(N199="znížená",J199,0)</f>
        <v>0</v>
      </c>
      <c r="BG199" s="203">
        <f>IF(N199="zákl. prenesená",J199,0)</f>
        <v>0</v>
      </c>
      <c r="BH199" s="203">
        <f>IF(N199="zníž. prenesená",J199,0)</f>
        <v>0</v>
      </c>
      <c r="BI199" s="203">
        <f>IF(N199="nulová",J199,0)</f>
        <v>0</v>
      </c>
      <c r="BJ199" s="14" t="s">
        <v>90</v>
      </c>
      <c r="BK199" s="203">
        <f>I199*H199</f>
        <v>0</v>
      </c>
    </row>
    <row r="200" spans="1:65" s="2" customFormat="1" ht="16.25" customHeight="1">
      <c r="A200" s="31"/>
      <c r="B200" s="32"/>
      <c r="C200" s="209" t="s">
        <v>1</v>
      </c>
      <c r="D200" s="209" t="s">
        <v>146</v>
      </c>
      <c r="E200" s="210" t="s">
        <v>1</v>
      </c>
      <c r="F200" s="211" t="s">
        <v>1</v>
      </c>
      <c r="G200" s="212" t="s">
        <v>1</v>
      </c>
      <c r="H200" s="213"/>
      <c r="I200" s="214"/>
      <c r="J200" s="215">
        <f t="shared" si="0"/>
        <v>0</v>
      </c>
      <c r="K200" s="197"/>
      <c r="L200" s="36"/>
      <c r="M200" s="216" t="s">
        <v>1</v>
      </c>
      <c r="N200" s="217" t="s">
        <v>43</v>
      </c>
      <c r="O200" s="68"/>
      <c r="P200" s="68"/>
      <c r="Q200" s="68"/>
      <c r="R200" s="68"/>
      <c r="S200" s="68"/>
      <c r="T200" s="69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4" t="s">
        <v>333</v>
      </c>
      <c r="AU200" s="14" t="s">
        <v>84</v>
      </c>
      <c r="AY200" s="14" t="s">
        <v>333</v>
      </c>
      <c r="BE200" s="203">
        <f>IF(N200="základná",J200,0)</f>
        <v>0</v>
      </c>
      <c r="BF200" s="203">
        <f>IF(N200="znížená",J200,0)</f>
        <v>0</v>
      </c>
      <c r="BG200" s="203">
        <f>IF(N200="zákl. prenesená",J200,0)</f>
        <v>0</v>
      </c>
      <c r="BH200" s="203">
        <f>IF(N200="zníž. prenesená",J200,0)</f>
        <v>0</v>
      </c>
      <c r="BI200" s="203">
        <f>IF(N200="nulová",J200,0)</f>
        <v>0</v>
      </c>
      <c r="BJ200" s="14" t="s">
        <v>90</v>
      </c>
      <c r="BK200" s="203">
        <f>I200*H200</f>
        <v>0</v>
      </c>
    </row>
    <row r="201" spans="1:65" s="2" customFormat="1" ht="16.25" customHeight="1">
      <c r="A201" s="31"/>
      <c r="B201" s="32"/>
      <c r="C201" s="209" t="s">
        <v>1</v>
      </c>
      <c r="D201" s="209" t="s">
        <v>146</v>
      </c>
      <c r="E201" s="210" t="s">
        <v>1</v>
      </c>
      <c r="F201" s="211" t="s">
        <v>1</v>
      </c>
      <c r="G201" s="212" t="s">
        <v>1</v>
      </c>
      <c r="H201" s="213"/>
      <c r="I201" s="214"/>
      <c r="J201" s="215">
        <f t="shared" si="0"/>
        <v>0</v>
      </c>
      <c r="K201" s="197"/>
      <c r="L201" s="36"/>
      <c r="M201" s="216" t="s">
        <v>1</v>
      </c>
      <c r="N201" s="217" t="s">
        <v>43</v>
      </c>
      <c r="O201" s="68"/>
      <c r="P201" s="68"/>
      <c r="Q201" s="68"/>
      <c r="R201" s="68"/>
      <c r="S201" s="68"/>
      <c r="T201" s="69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4" t="s">
        <v>333</v>
      </c>
      <c r="AU201" s="14" t="s">
        <v>84</v>
      </c>
      <c r="AY201" s="14" t="s">
        <v>333</v>
      </c>
      <c r="BE201" s="203">
        <f>IF(N201="základná",J201,0)</f>
        <v>0</v>
      </c>
      <c r="BF201" s="203">
        <f>IF(N201="znížená",J201,0)</f>
        <v>0</v>
      </c>
      <c r="BG201" s="203">
        <f>IF(N201="zákl. prenesená",J201,0)</f>
        <v>0</v>
      </c>
      <c r="BH201" s="203">
        <f>IF(N201="zníž. prenesená",J201,0)</f>
        <v>0</v>
      </c>
      <c r="BI201" s="203">
        <f>IF(N201="nulová",J201,0)</f>
        <v>0</v>
      </c>
      <c r="BJ201" s="14" t="s">
        <v>90</v>
      </c>
      <c r="BK201" s="203">
        <f>I201*H201</f>
        <v>0</v>
      </c>
    </row>
    <row r="202" spans="1:65" s="2" customFormat="1" ht="16.25" customHeight="1">
      <c r="A202" s="31"/>
      <c r="B202" s="32"/>
      <c r="C202" s="209" t="s">
        <v>1</v>
      </c>
      <c r="D202" s="209" t="s">
        <v>146</v>
      </c>
      <c r="E202" s="210" t="s">
        <v>1</v>
      </c>
      <c r="F202" s="211" t="s">
        <v>1</v>
      </c>
      <c r="G202" s="212" t="s">
        <v>1</v>
      </c>
      <c r="H202" s="213"/>
      <c r="I202" s="214"/>
      <c r="J202" s="215">
        <f t="shared" si="0"/>
        <v>0</v>
      </c>
      <c r="K202" s="197"/>
      <c r="L202" s="36"/>
      <c r="M202" s="216" t="s">
        <v>1</v>
      </c>
      <c r="N202" s="217" t="s">
        <v>43</v>
      </c>
      <c r="O202" s="68"/>
      <c r="P202" s="68"/>
      <c r="Q202" s="68"/>
      <c r="R202" s="68"/>
      <c r="S202" s="68"/>
      <c r="T202" s="69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4" t="s">
        <v>333</v>
      </c>
      <c r="AU202" s="14" t="s">
        <v>84</v>
      </c>
      <c r="AY202" s="14" t="s">
        <v>333</v>
      </c>
      <c r="BE202" s="203">
        <f>IF(N202="základná",J202,0)</f>
        <v>0</v>
      </c>
      <c r="BF202" s="203">
        <f>IF(N202="znížená",J202,0)</f>
        <v>0</v>
      </c>
      <c r="BG202" s="203">
        <f>IF(N202="zákl. prenesená",J202,0)</f>
        <v>0</v>
      </c>
      <c r="BH202" s="203">
        <f>IF(N202="zníž. prenesená",J202,0)</f>
        <v>0</v>
      </c>
      <c r="BI202" s="203">
        <f>IF(N202="nulová",J202,0)</f>
        <v>0</v>
      </c>
      <c r="BJ202" s="14" t="s">
        <v>90</v>
      </c>
      <c r="BK202" s="203">
        <f>I202*H202</f>
        <v>0</v>
      </c>
    </row>
    <row r="203" spans="1:65" s="2" customFormat="1" ht="16.25" customHeight="1">
      <c r="A203" s="31"/>
      <c r="B203" s="32"/>
      <c r="C203" s="209" t="s">
        <v>1</v>
      </c>
      <c r="D203" s="209" t="s">
        <v>146</v>
      </c>
      <c r="E203" s="210" t="s">
        <v>1</v>
      </c>
      <c r="F203" s="211" t="s">
        <v>1</v>
      </c>
      <c r="G203" s="212" t="s">
        <v>1</v>
      </c>
      <c r="H203" s="213"/>
      <c r="I203" s="214"/>
      <c r="J203" s="215">
        <f t="shared" si="0"/>
        <v>0</v>
      </c>
      <c r="K203" s="197"/>
      <c r="L203" s="36"/>
      <c r="M203" s="216" t="s">
        <v>1</v>
      </c>
      <c r="N203" s="217" t="s">
        <v>43</v>
      </c>
      <c r="O203" s="218"/>
      <c r="P203" s="218"/>
      <c r="Q203" s="218"/>
      <c r="R203" s="218"/>
      <c r="S203" s="218"/>
      <c r="T203" s="219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4" t="s">
        <v>333</v>
      </c>
      <c r="AU203" s="14" t="s">
        <v>84</v>
      </c>
      <c r="AY203" s="14" t="s">
        <v>333</v>
      </c>
      <c r="BE203" s="203">
        <f>IF(N203="základná",J203,0)</f>
        <v>0</v>
      </c>
      <c r="BF203" s="203">
        <f>IF(N203="znížená",J203,0)</f>
        <v>0</v>
      </c>
      <c r="BG203" s="203">
        <f>IF(N203="zákl. prenesená",J203,0)</f>
        <v>0</v>
      </c>
      <c r="BH203" s="203">
        <f>IF(N203="zníž. prenesená",J203,0)</f>
        <v>0</v>
      </c>
      <c r="BI203" s="203">
        <f>IF(N203="nulová",J203,0)</f>
        <v>0</v>
      </c>
      <c r="BJ203" s="14" t="s">
        <v>90</v>
      </c>
      <c r="BK203" s="203">
        <f>I203*H203</f>
        <v>0</v>
      </c>
    </row>
    <row r="204" spans="1:65" s="2" customFormat="1" ht="7" customHeight="1">
      <c r="A204" s="31"/>
      <c r="B204" s="51"/>
      <c r="C204" s="52"/>
      <c r="D204" s="52"/>
      <c r="E204" s="52"/>
      <c r="F204" s="52"/>
      <c r="G204" s="52"/>
      <c r="H204" s="52"/>
      <c r="I204" s="52"/>
      <c r="J204" s="52"/>
      <c r="K204" s="52"/>
      <c r="L204" s="36"/>
      <c r="M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</sheetData>
  <sheetProtection algorithmName="SHA-512" hashValue="bKj0OE2FdEiKXz4yH8g4uewC/bzXYcdhGbM73jhpk5YdGerGxx/cx+ZDHxd3pmmveH6szmNeKFvxuQYwnlThvw==" saltValue="Cy1LVEhHECoyL1YxUmU+2v457foH2GfNuRCsX5r1MI2Nl56PGMTFzkV30KrhtIW2wUfMfIP7xDmrHKIx7X/SFw==" spinCount="100000" sheet="1" objects="1" scenarios="1" formatColumns="0" formatRows="0" autoFilter="0"/>
  <autoFilter ref="C128:K203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99:D204">
      <formula1>"K, M"</formula1>
    </dataValidation>
    <dataValidation type="list" allowBlank="1" showInputMessage="1" showErrorMessage="1" error="Povolené sú hodnoty základná, znížená, nulová." sqref="N199:N204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103</v>
      </c>
    </row>
    <row r="3" spans="1:46" s="1" customFormat="1" ht="7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7"/>
      <c r="AT3" s="14" t="s">
        <v>77</v>
      </c>
    </row>
    <row r="4" spans="1:46" s="1" customFormat="1" ht="25" customHeight="1">
      <c r="B4" s="17"/>
      <c r="D4" s="114" t="s">
        <v>107</v>
      </c>
      <c r="L4" s="17"/>
      <c r="M4" s="115" t="s">
        <v>9</v>
      </c>
      <c r="AT4" s="14" t="s">
        <v>4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116" t="s">
        <v>15</v>
      </c>
      <c r="L6" s="17"/>
    </row>
    <row r="7" spans="1:46" s="1" customFormat="1" ht="16.5" customHeight="1">
      <c r="B7" s="17"/>
      <c r="E7" s="265" t="str">
        <f>'Rekapitulácia stavby'!K6</f>
        <v>Nerezové bazény a bazénové technológie</v>
      </c>
      <c r="F7" s="266"/>
      <c r="G7" s="266"/>
      <c r="H7" s="266"/>
      <c r="L7" s="17"/>
    </row>
    <row r="8" spans="1:46" s="1" customFormat="1" ht="12" customHeight="1">
      <c r="B8" s="17"/>
      <c r="D8" s="116" t="s">
        <v>108</v>
      </c>
      <c r="L8" s="17"/>
    </row>
    <row r="9" spans="1:46" s="2" customFormat="1" ht="16.5" customHeight="1">
      <c r="A9" s="31"/>
      <c r="B9" s="36"/>
      <c r="C9" s="31"/>
      <c r="D9" s="31"/>
      <c r="E9" s="265" t="s">
        <v>373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16" t="s">
        <v>110</v>
      </c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68" t="s">
        <v>423</v>
      </c>
      <c r="F11" s="267"/>
      <c r="G11" s="267"/>
      <c r="H11" s="267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16" t="s">
        <v>17</v>
      </c>
      <c r="E13" s="31"/>
      <c r="F13" s="107" t="s">
        <v>1</v>
      </c>
      <c r="G13" s="31"/>
      <c r="H13" s="31"/>
      <c r="I13" s="116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6" t="s">
        <v>19</v>
      </c>
      <c r="E14" s="31"/>
      <c r="F14" s="107" t="s">
        <v>20</v>
      </c>
      <c r="G14" s="31"/>
      <c r="H14" s="31"/>
      <c r="I14" s="116" t="s">
        <v>21</v>
      </c>
      <c r="J14" s="117" t="str">
        <f>'Rekapitulácia stavby'!AN8</f>
        <v>26. 3. 2021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75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16" t="s">
        <v>23</v>
      </c>
      <c r="E16" s="31"/>
      <c r="F16" s="31"/>
      <c r="G16" s="31"/>
      <c r="H16" s="31"/>
      <c r="I16" s="116" t="s">
        <v>24</v>
      </c>
      <c r="J16" s="107" t="s">
        <v>25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07" t="s">
        <v>26</v>
      </c>
      <c r="F17" s="31"/>
      <c r="G17" s="31"/>
      <c r="H17" s="31"/>
      <c r="I17" s="116" t="s">
        <v>27</v>
      </c>
      <c r="J17" s="107" t="s">
        <v>28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7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16" t="s">
        <v>29</v>
      </c>
      <c r="E19" s="31"/>
      <c r="F19" s="31"/>
      <c r="G19" s="31"/>
      <c r="H19" s="31"/>
      <c r="I19" s="116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69" t="str">
        <f>'Rekapitulácia stavby'!E14</f>
        <v>Vyplň údaj</v>
      </c>
      <c r="F20" s="270"/>
      <c r="G20" s="270"/>
      <c r="H20" s="270"/>
      <c r="I20" s="116" t="s">
        <v>27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7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16" t="s">
        <v>31</v>
      </c>
      <c r="E22" s="31"/>
      <c r="F22" s="31"/>
      <c r="G22" s="31"/>
      <c r="H22" s="31"/>
      <c r="I22" s="116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07" t="s">
        <v>32</v>
      </c>
      <c r="F23" s="31"/>
      <c r="G23" s="31"/>
      <c r="H23" s="31"/>
      <c r="I23" s="116" t="s">
        <v>27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7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16" t="s">
        <v>34</v>
      </c>
      <c r="E25" s="31"/>
      <c r="F25" s="31"/>
      <c r="G25" s="31"/>
      <c r="H25" s="31"/>
      <c r="I25" s="116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07" t="s">
        <v>35</v>
      </c>
      <c r="F26" s="31"/>
      <c r="G26" s="31"/>
      <c r="H26" s="31"/>
      <c r="I26" s="116" t="s">
        <v>27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7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16" t="s">
        <v>36</v>
      </c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18"/>
      <c r="B29" s="119"/>
      <c r="C29" s="118"/>
      <c r="D29" s="118"/>
      <c r="E29" s="271" t="s">
        <v>1</v>
      </c>
      <c r="F29" s="271"/>
      <c r="G29" s="271"/>
      <c r="H29" s="271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6"/>
      <c r="C31" s="31"/>
      <c r="D31" s="121"/>
      <c r="E31" s="121"/>
      <c r="F31" s="121"/>
      <c r="G31" s="121"/>
      <c r="H31" s="121"/>
      <c r="I31" s="121"/>
      <c r="J31" s="121"/>
      <c r="K31" s="12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4" customHeight="1">
      <c r="A32" s="31"/>
      <c r="B32" s="36"/>
      <c r="C32" s="31"/>
      <c r="D32" s="122" t="s">
        <v>37</v>
      </c>
      <c r="E32" s="31"/>
      <c r="F32" s="31"/>
      <c r="G32" s="31"/>
      <c r="H32" s="31"/>
      <c r="I32" s="31"/>
      <c r="J32" s="123">
        <f>ROUND(J123,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7" customHeight="1">
      <c r="A33" s="31"/>
      <c r="B33" s="36"/>
      <c r="C33" s="31"/>
      <c r="D33" s="121"/>
      <c r="E33" s="121"/>
      <c r="F33" s="121"/>
      <c r="G33" s="121"/>
      <c r="H33" s="121"/>
      <c r="I33" s="121"/>
      <c r="J33" s="121"/>
      <c r="K33" s="12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24" t="s">
        <v>39</v>
      </c>
      <c r="G34" s="31"/>
      <c r="H34" s="31"/>
      <c r="I34" s="124" t="s">
        <v>38</v>
      </c>
      <c r="J34" s="124" t="s">
        <v>40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25" t="s">
        <v>41</v>
      </c>
      <c r="E35" s="116" t="s">
        <v>42</v>
      </c>
      <c r="F35" s="126">
        <f>ROUND((ROUND((SUM(BE123:BE155)),  2) + SUM(BE157:BE161)), 2)</f>
        <v>0</v>
      </c>
      <c r="G35" s="31"/>
      <c r="H35" s="31"/>
      <c r="I35" s="127">
        <v>0.2</v>
      </c>
      <c r="J35" s="126">
        <f>ROUND((ROUND(((SUM(BE123:BE155))*I35),  2) + (SUM(BE157:BE161)*I35)),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16" t="s">
        <v>43</v>
      </c>
      <c r="F36" s="126">
        <f>ROUND((ROUND((SUM(BF123:BF155)),  2) + SUM(BF157:BF161)), 2)</f>
        <v>0</v>
      </c>
      <c r="G36" s="31"/>
      <c r="H36" s="31"/>
      <c r="I36" s="127">
        <v>0.2</v>
      </c>
      <c r="J36" s="126">
        <f>ROUND((ROUND(((SUM(BF123:BF155))*I36),  2) + (SUM(BF157:BF161)*I36)),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16" t="s">
        <v>44</v>
      </c>
      <c r="F37" s="126">
        <f>ROUND((ROUND((SUM(BG123:BG155)),  2) + SUM(BG157:BG161)), 2)</f>
        <v>0</v>
      </c>
      <c r="G37" s="31"/>
      <c r="H37" s="31"/>
      <c r="I37" s="127">
        <v>0.2</v>
      </c>
      <c r="J37" s="12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16" t="s">
        <v>45</v>
      </c>
      <c r="F38" s="126">
        <f>ROUND((ROUND((SUM(BH123:BH155)),  2) + SUM(BH157:BH161)), 2)</f>
        <v>0</v>
      </c>
      <c r="G38" s="31"/>
      <c r="H38" s="31"/>
      <c r="I38" s="127">
        <v>0.2</v>
      </c>
      <c r="J38" s="126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16" t="s">
        <v>46</v>
      </c>
      <c r="F39" s="126">
        <f>ROUND((ROUND((SUM(BI123:BI155)),  2) + SUM(BI157:BI161)), 2)</f>
        <v>0</v>
      </c>
      <c r="G39" s="31"/>
      <c r="H39" s="31"/>
      <c r="I39" s="127">
        <v>0</v>
      </c>
      <c r="J39" s="126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7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4" customHeight="1">
      <c r="A41" s="31"/>
      <c r="B41" s="36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35" t="s">
        <v>50</v>
      </c>
      <c r="E50" s="136"/>
      <c r="F50" s="136"/>
      <c r="G50" s="135" t="s">
        <v>51</v>
      </c>
      <c r="H50" s="136"/>
      <c r="I50" s="136"/>
      <c r="J50" s="136"/>
      <c r="K50" s="136"/>
      <c r="L50" s="48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1"/>
      <c r="B61" s="36"/>
      <c r="C61" s="31"/>
      <c r="D61" s="137" t="s">
        <v>52</v>
      </c>
      <c r="E61" s="138"/>
      <c r="F61" s="139" t="s">
        <v>53</v>
      </c>
      <c r="G61" s="137" t="s">
        <v>52</v>
      </c>
      <c r="H61" s="138"/>
      <c r="I61" s="138"/>
      <c r="J61" s="140" t="s">
        <v>53</v>
      </c>
      <c r="K61" s="13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1"/>
      <c r="B65" s="36"/>
      <c r="C65" s="31"/>
      <c r="D65" s="135" t="s">
        <v>54</v>
      </c>
      <c r="E65" s="141"/>
      <c r="F65" s="141"/>
      <c r="G65" s="135" t="s">
        <v>55</v>
      </c>
      <c r="H65" s="141"/>
      <c r="I65" s="141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1"/>
      <c r="B76" s="36"/>
      <c r="C76" s="31"/>
      <c r="D76" s="137" t="s">
        <v>52</v>
      </c>
      <c r="E76" s="138"/>
      <c r="F76" s="139" t="s">
        <v>53</v>
      </c>
      <c r="G76" s="137" t="s">
        <v>52</v>
      </c>
      <c r="H76" s="138"/>
      <c r="I76" s="138"/>
      <c r="J76" s="140" t="s">
        <v>53</v>
      </c>
      <c r="K76" s="13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7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5" customHeight="1">
      <c r="A82" s="31"/>
      <c r="B82" s="32"/>
      <c r="C82" s="20" t="s">
        <v>112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72" t="str">
        <f>E7</f>
        <v>Nerezové bazény a bazénové technológie</v>
      </c>
      <c r="F85" s="273"/>
      <c r="G85" s="273"/>
      <c r="H85" s="27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72" t="s">
        <v>373</v>
      </c>
      <c r="F87" s="274"/>
      <c r="G87" s="274"/>
      <c r="H87" s="27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110</v>
      </c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20" t="str">
        <f>E11</f>
        <v>05 - Technológia neplaveckého bazéna</v>
      </c>
      <c r="F89" s="274"/>
      <c r="G89" s="274"/>
      <c r="H89" s="274"/>
      <c r="I89" s="33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7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Žiar nad Hronom</v>
      </c>
      <c r="G91" s="33"/>
      <c r="H91" s="33"/>
      <c r="I91" s="26" t="s">
        <v>21</v>
      </c>
      <c r="J91" s="63" t="str">
        <f>IF(J14="","",J14)</f>
        <v>26. 3. 2021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7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65" customHeight="1">
      <c r="A93" s="31"/>
      <c r="B93" s="32"/>
      <c r="C93" s="26" t="s">
        <v>23</v>
      </c>
      <c r="D93" s="33"/>
      <c r="E93" s="33"/>
      <c r="F93" s="24" t="str">
        <f>E17</f>
        <v>Technické služby Žiar nad Hronom s.r.o.</v>
      </c>
      <c r="G93" s="33"/>
      <c r="H93" s="33"/>
      <c r="I93" s="26" t="s">
        <v>31</v>
      </c>
      <c r="J93" s="29" t="str">
        <f>E23</f>
        <v>Magic Design Henč s.r.o.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34</v>
      </c>
      <c r="J94" s="29" t="str">
        <f>E26</f>
        <v>Pilnik Vladimír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2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46" t="s">
        <v>113</v>
      </c>
      <c r="D96" s="147"/>
      <c r="E96" s="147"/>
      <c r="F96" s="147"/>
      <c r="G96" s="147"/>
      <c r="H96" s="147"/>
      <c r="I96" s="147"/>
      <c r="J96" s="148" t="s">
        <v>114</v>
      </c>
      <c r="K96" s="147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2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75" customHeight="1">
      <c r="A98" s="31"/>
      <c r="B98" s="32"/>
      <c r="C98" s="149" t="s">
        <v>115</v>
      </c>
      <c r="D98" s="33"/>
      <c r="E98" s="33"/>
      <c r="F98" s="33"/>
      <c r="G98" s="33"/>
      <c r="H98" s="33"/>
      <c r="I98" s="33"/>
      <c r="J98" s="81">
        <f>J123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116</v>
      </c>
    </row>
    <row r="99" spans="1:47" s="9" customFormat="1" ht="25" customHeight="1">
      <c r="B99" s="150"/>
      <c r="C99" s="151"/>
      <c r="D99" s="152" t="s">
        <v>117</v>
      </c>
      <c r="E99" s="153"/>
      <c r="F99" s="153"/>
      <c r="G99" s="153"/>
      <c r="H99" s="153"/>
      <c r="I99" s="153"/>
      <c r="J99" s="154">
        <f>J124</f>
        <v>0</v>
      </c>
      <c r="K99" s="151"/>
      <c r="L99" s="155"/>
    </row>
    <row r="100" spans="1:47" s="10" customFormat="1" ht="19.899999999999999" customHeight="1">
      <c r="B100" s="156"/>
      <c r="C100" s="101"/>
      <c r="D100" s="157" t="s">
        <v>335</v>
      </c>
      <c r="E100" s="158"/>
      <c r="F100" s="158"/>
      <c r="G100" s="158"/>
      <c r="H100" s="158"/>
      <c r="I100" s="158"/>
      <c r="J100" s="159">
        <f>J125</f>
        <v>0</v>
      </c>
      <c r="K100" s="101"/>
      <c r="L100" s="160"/>
    </row>
    <row r="101" spans="1:47" s="9" customFormat="1" ht="21.75" customHeight="1">
      <c r="B101" s="150"/>
      <c r="C101" s="151"/>
      <c r="D101" s="161" t="s">
        <v>125</v>
      </c>
      <c r="E101" s="151"/>
      <c r="F101" s="151"/>
      <c r="G101" s="151"/>
      <c r="H101" s="151"/>
      <c r="I101" s="151"/>
      <c r="J101" s="162">
        <f>J156</f>
        <v>0</v>
      </c>
      <c r="K101" s="151"/>
      <c r="L101" s="155"/>
    </row>
    <row r="102" spans="1:47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47" s="2" customFormat="1" ht="7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47" s="2" customFormat="1" ht="7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5" customHeight="1">
      <c r="A108" s="31"/>
      <c r="B108" s="32"/>
      <c r="C108" s="20" t="s">
        <v>126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7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6.5" customHeight="1">
      <c r="A111" s="31"/>
      <c r="B111" s="32"/>
      <c r="C111" s="33"/>
      <c r="D111" s="33"/>
      <c r="E111" s="272" t="str">
        <f>E7</f>
        <v>Nerezové bazény a bazénové technológie</v>
      </c>
      <c r="F111" s="273"/>
      <c r="G111" s="273"/>
      <c r="H111" s="27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1" customFormat="1" ht="12" customHeight="1">
      <c r="B112" s="18"/>
      <c r="C112" s="26" t="s">
        <v>108</v>
      </c>
      <c r="D112" s="19"/>
      <c r="E112" s="19"/>
      <c r="F112" s="19"/>
      <c r="G112" s="19"/>
      <c r="H112" s="19"/>
      <c r="I112" s="19"/>
      <c r="J112" s="19"/>
      <c r="K112" s="19"/>
      <c r="L112" s="17"/>
    </row>
    <row r="113" spans="1:65" s="2" customFormat="1" ht="16.5" customHeight="1">
      <c r="A113" s="31"/>
      <c r="B113" s="32"/>
      <c r="C113" s="33"/>
      <c r="D113" s="33"/>
      <c r="E113" s="272" t="s">
        <v>373</v>
      </c>
      <c r="F113" s="274"/>
      <c r="G113" s="274"/>
      <c r="H113" s="274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110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0" t="str">
        <f>E11</f>
        <v>05 - Technológia neplaveckého bazéna</v>
      </c>
      <c r="F115" s="274"/>
      <c r="G115" s="274"/>
      <c r="H115" s="274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7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F14</f>
        <v>Žiar nad Hronom</v>
      </c>
      <c r="G117" s="33"/>
      <c r="H117" s="33"/>
      <c r="I117" s="26" t="s">
        <v>21</v>
      </c>
      <c r="J117" s="63" t="str">
        <f>IF(J14="","",J14)</f>
        <v>26. 3. 2021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7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65" customHeight="1">
      <c r="A119" s="31"/>
      <c r="B119" s="32"/>
      <c r="C119" s="26" t="s">
        <v>23</v>
      </c>
      <c r="D119" s="33"/>
      <c r="E119" s="33"/>
      <c r="F119" s="24" t="str">
        <f>E17</f>
        <v>Technické služby Žiar nad Hronom s.r.o.</v>
      </c>
      <c r="G119" s="33"/>
      <c r="H119" s="33"/>
      <c r="I119" s="26" t="s">
        <v>31</v>
      </c>
      <c r="J119" s="29" t="str">
        <f>E23</f>
        <v>Magic Design Henč s.r.o.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29</v>
      </c>
      <c r="D120" s="33"/>
      <c r="E120" s="33"/>
      <c r="F120" s="24" t="str">
        <f>IF(E20="","",E20)</f>
        <v>Vyplň údaj</v>
      </c>
      <c r="G120" s="33"/>
      <c r="H120" s="33"/>
      <c r="I120" s="26" t="s">
        <v>34</v>
      </c>
      <c r="J120" s="29" t="str">
        <f>E26</f>
        <v>Pilnik Vladimír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2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63"/>
      <c r="B122" s="164"/>
      <c r="C122" s="165" t="s">
        <v>127</v>
      </c>
      <c r="D122" s="166" t="s">
        <v>62</v>
      </c>
      <c r="E122" s="166" t="s">
        <v>58</v>
      </c>
      <c r="F122" s="166" t="s">
        <v>59</v>
      </c>
      <c r="G122" s="166" t="s">
        <v>128</v>
      </c>
      <c r="H122" s="166" t="s">
        <v>129</v>
      </c>
      <c r="I122" s="166" t="s">
        <v>130</v>
      </c>
      <c r="J122" s="167" t="s">
        <v>114</v>
      </c>
      <c r="K122" s="168" t="s">
        <v>131</v>
      </c>
      <c r="L122" s="169"/>
      <c r="M122" s="72" t="s">
        <v>1</v>
      </c>
      <c r="N122" s="73" t="s">
        <v>41</v>
      </c>
      <c r="O122" s="73" t="s">
        <v>132</v>
      </c>
      <c r="P122" s="73" t="s">
        <v>133</v>
      </c>
      <c r="Q122" s="73" t="s">
        <v>134</v>
      </c>
      <c r="R122" s="73" t="s">
        <v>135</v>
      </c>
      <c r="S122" s="73" t="s">
        <v>136</v>
      </c>
      <c r="T122" s="74" t="s">
        <v>137</v>
      </c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</row>
    <row r="123" spans="1:65" s="2" customFormat="1" ht="22.75" customHeight="1">
      <c r="A123" s="31"/>
      <c r="B123" s="32"/>
      <c r="C123" s="79" t="s">
        <v>115</v>
      </c>
      <c r="D123" s="33"/>
      <c r="E123" s="33"/>
      <c r="F123" s="33"/>
      <c r="G123" s="33"/>
      <c r="H123" s="33"/>
      <c r="I123" s="33"/>
      <c r="J123" s="170">
        <f>BK123</f>
        <v>0</v>
      </c>
      <c r="K123" s="33"/>
      <c r="L123" s="36"/>
      <c r="M123" s="75"/>
      <c r="N123" s="171"/>
      <c r="O123" s="76"/>
      <c r="P123" s="172">
        <f>P124+P156</f>
        <v>0</v>
      </c>
      <c r="Q123" s="76"/>
      <c r="R123" s="172">
        <f>R124+R156</f>
        <v>0</v>
      </c>
      <c r="S123" s="76"/>
      <c r="T123" s="173">
        <f>T124+T156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76</v>
      </c>
      <c r="AU123" s="14" t="s">
        <v>116</v>
      </c>
      <c r="BK123" s="174">
        <f>BK124+BK156</f>
        <v>0</v>
      </c>
    </row>
    <row r="124" spans="1:65" s="12" customFormat="1" ht="25.9" customHeight="1">
      <c r="B124" s="175"/>
      <c r="C124" s="176"/>
      <c r="D124" s="177" t="s">
        <v>76</v>
      </c>
      <c r="E124" s="178" t="s">
        <v>138</v>
      </c>
      <c r="F124" s="178" t="s">
        <v>139</v>
      </c>
      <c r="G124" s="176"/>
      <c r="H124" s="176"/>
      <c r="I124" s="179"/>
      <c r="J124" s="162">
        <f>BK124</f>
        <v>0</v>
      </c>
      <c r="K124" s="176"/>
      <c r="L124" s="180"/>
      <c r="M124" s="181"/>
      <c r="N124" s="182"/>
      <c r="O124" s="182"/>
      <c r="P124" s="183">
        <f>P125</f>
        <v>0</v>
      </c>
      <c r="Q124" s="182"/>
      <c r="R124" s="183">
        <f>R125</f>
        <v>0</v>
      </c>
      <c r="S124" s="182"/>
      <c r="T124" s="184">
        <f>T125</f>
        <v>0</v>
      </c>
      <c r="AR124" s="185" t="s">
        <v>140</v>
      </c>
      <c r="AT124" s="186" t="s">
        <v>76</v>
      </c>
      <c r="AU124" s="186" t="s">
        <v>77</v>
      </c>
      <c r="AY124" s="185" t="s">
        <v>141</v>
      </c>
      <c r="BK124" s="187">
        <f>BK125</f>
        <v>0</v>
      </c>
    </row>
    <row r="125" spans="1:65" s="12" customFormat="1" ht="22.75" customHeight="1">
      <c r="B125" s="175"/>
      <c r="C125" s="176"/>
      <c r="D125" s="177" t="s">
        <v>76</v>
      </c>
      <c r="E125" s="188" t="s">
        <v>142</v>
      </c>
      <c r="F125" s="188" t="s">
        <v>336</v>
      </c>
      <c r="G125" s="176"/>
      <c r="H125" s="176"/>
      <c r="I125" s="179"/>
      <c r="J125" s="189">
        <f>BK125</f>
        <v>0</v>
      </c>
      <c r="K125" s="176"/>
      <c r="L125" s="180"/>
      <c r="M125" s="181"/>
      <c r="N125" s="182"/>
      <c r="O125" s="182"/>
      <c r="P125" s="183">
        <f>SUM(P126:P155)</f>
        <v>0</v>
      </c>
      <c r="Q125" s="182"/>
      <c r="R125" s="183">
        <f>SUM(R126:R155)</f>
        <v>0</v>
      </c>
      <c r="S125" s="182"/>
      <c r="T125" s="184">
        <f>SUM(T126:T155)</f>
        <v>0</v>
      </c>
      <c r="AR125" s="185" t="s">
        <v>140</v>
      </c>
      <c r="AT125" s="186" t="s">
        <v>76</v>
      </c>
      <c r="AU125" s="186" t="s">
        <v>84</v>
      </c>
      <c r="AY125" s="185" t="s">
        <v>141</v>
      </c>
      <c r="BK125" s="187">
        <f>SUM(BK126:BK155)</f>
        <v>0</v>
      </c>
    </row>
    <row r="126" spans="1:65" s="2" customFormat="1" ht="14.4" customHeight="1">
      <c r="A126" s="31"/>
      <c r="B126" s="32"/>
      <c r="C126" s="190" t="s">
        <v>84</v>
      </c>
      <c r="D126" s="190" t="s">
        <v>146</v>
      </c>
      <c r="E126" s="191" t="s">
        <v>424</v>
      </c>
      <c r="F126" s="192" t="s">
        <v>425</v>
      </c>
      <c r="G126" s="193" t="s">
        <v>1</v>
      </c>
      <c r="H126" s="194">
        <v>1</v>
      </c>
      <c r="I126" s="195"/>
      <c r="J126" s="196">
        <f>ROUND(I126*H126,2)</f>
        <v>0</v>
      </c>
      <c r="K126" s="197"/>
      <c r="L126" s="36"/>
      <c r="M126" s="198" t="s">
        <v>1</v>
      </c>
      <c r="N126" s="199" t="s">
        <v>43</v>
      </c>
      <c r="O126" s="68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2" t="s">
        <v>150</v>
      </c>
      <c r="AT126" s="202" t="s">
        <v>146</v>
      </c>
      <c r="AU126" s="202" t="s">
        <v>90</v>
      </c>
      <c r="AY126" s="14" t="s">
        <v>141</v>
      </c>
      <c r="BE126" s="203">
        <f>IF(N126="základná",J126,0)</f>
        <v>0</v>
      </c>
      <c r="BF126" s="203">
        <f>IF(N126="znížená",J126,0)</f>
        <v>0</v>
      </c>
      <c r="BG126" s="203">
        <f>IF(N126="zákl. prenesená",J126,0)</f>
        <v>0</v>
      </c>
      <c r="BH126" s="203">
        <f>IF(N126="zníž. prenesená",J126,0)</f>
        <v>0</v>
      </c>
      <c r="BI126" s="203">
        <f>IF(N126="nulová",J126,0)</f>
        <v>0</v>
      </c>
      <c r="BJ126" s="14" t="s">
        <v>90</v>
      </c>
      <c r="BK126" s="203">
        <f>ROUND(I126*H126,2)</f>
        <v>0</v>
      </c>
      <c r="BL126" s="14" t="s">
        <v>150</v>
      </c>
      <c r="BM126" s="202" t="s">
        <v>90</v>
      </c>
    </row>
    <row r="127" spans="1:65" s="2" customFormat="1" ht="36">
      <c r="A127" s="31"/>
      <c r="B127" s="32"/>
      <c r="C127" s="33"/>
      <c r="D127" s="204" t="s">
        <v>152</v>
      </c>
      <c r="E127" s="33"/>
      <c r="F127" s="205" t="s">
        <v>426</v>
      </c>
      <c r="G127" s="33"/>
      <c r="H127" s="33"/>
      <c r="I127" s="206"/>
      <c r="J127" s="33"/>
      <c r="K127" s="33"/>
      <c r="L127" s="36"/>
      <c r="M127" s="207"/>
      <c r="N127" s="208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152</v>
      </c>
      <c r="AU127" s="14" t="s">
        <v>90</v>
      </c>
    </row>
    <row r="128" spans="1:65" s="2" customFormat="1" ht="24.15" customHeight="1">
      <c r="A128" s="31"/>
      <c r="B128" s="32"/>
      <c r="C128" s="190" t="s">
        <v>90</v>
      </c>
      <c r="D128" s="190" t="s">
        <v>146</v>
      </c>
      <c r="E128" s="191" t="s">
        <v>427</v>
      </c>
      <c r="F128" s="192" t="s">
        <v>428</v>
      </c>
      <c r="G128" s="193" t="s">
        <v>1</v>
      </c>
      <c r="H128" s="194">
        <v>15</v>
      </c>
      <c r="I128" s="195"/>
      <c r="J128" s="196">
        <f>ROUND(I128*H128,2)</f>
        <v>0</v>
      </c>
      <c r="K128" s="197"/>
      <c r="L128" s="36"/>
      <c r="M128" s="198" t="s">
        <v>1</v>
      </c>
      <c r="N128" s="199" t="s">
        <v>43</v>
      </c>
      <c r="O128" s="68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150</v>
      </c>
      <c r="AT128" s="202" t="s">
        <v>146</v>
      </c>
      <c r="AU128" s="202" t="s">
        <v>90</v>
      </c>
      <c r="AY128" s="14" t="s">
        <v>141</v>
      </c>
      <c r="BE128" s="203">
        <f>IF(N128="základná",J128,0)</f>
        <v>0</v>
      </c>
      <c r="BF128" s="203">
        <f>IF(N128="znížená",J128,0)</f>
        <v>0</v>
      </c>
      <c r="BG128" s="203">
        <f>IF(N128="zákl. prenesená",J128,0)</f>
        <v>0</v>
      </c>
      <c r="BH128" s="203">
        <f>IF(N128="zníž. prenesená",J128,0)</f>
        <v>0</v>
      </c>
      <c r="BI128" s="203">
        <f>IF(N128="nulová",J128,0)</f>
        <v>0</v>
      </c>
      <c r="BJ128" s="14" t="s">
        <v>90</v>
      </c>
      <c r="BK128" s="203">
        <f>ROUND(I128*H128,2)</f>
        <v>0</v>
      </c>
      <c r="BL128" s="14" t="s">
        <v>150</v>
      </c>
      <c r="BM128" s="202" t="s">
        <v>161</v>
      </c>
    </row>
    <row r="129" spans="1:65" s="2" customFormat="1" ht="24.15" customHeight="1">
      <c r="A129" s="31"/>
      <c r="B129" s="32"/>
      <c r="C129" s="190" t="s">
        <v>140</v>
      </c>
      <c r="D129" s="190" t="s">
        <v>146</v>
      </c>
      <c r="E129" s="191" t="s">
        <v>429</v>
      </c>
      <c r="F129" s="192" t="s">
        <v>430</v>
      </c>
      <c r="G129" s="193" t="s">
        <v>1</v>
      </c>
      <c r="H129" s="194">
        <v>6</v>
      </c>
      <c r="I129" s="195"/>
      <c r="J129" s="196">
        <f>ROUND(I129*H129,2)</f>
        <v>0</v>
      </c>
      <c r="K129" s="197"/>
      <c r="L129" s="36"/>
      <c r="M129" s="198" t="s">
        <v>1</v>
      </c>
      <c r="N129" s="199" t="s">
        <v>43</v>
      </c>
      <c r="O129" s="68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150</v>
      </c>
      <c r="AT129" s="202" t="s">
        <v>146</v>
      </c>
      <c r="AU129" s="202" t="s">
        <v>90</v>
      </c>
      <c r="AY129" s="14" t="s">
        <v>141</v>
      </c>
      <c r="BE129" s="203">
        <f>IF(N129="základná",J129,0)</f>
        <v>0</v>
      </c>
      <c r="BF129" s="203">
        <f>IF(N129="znížená",J129,0)</f>
        <v>0</v>
      </c>
      <c r="BG129" s="203">
        <f>IF(N129="zákl. prenesená",J129,0)</f>
        <v>0</v>
      </c>
      <c r="BH129" s="203">
        <f>IF(N129="zníž. prenesená",J129,0)</f>
        <v>0</v>
      </c>
      <c r="BI129" s="203">
        <f>IF(N129="nulová",J129,0)</f>
        <v>0</v>
      </c>
      <c r="BJ129" s="14" t="s">
        <v>90</v>
      </c>
      <c r="BK129" s="203">
        <f>ROUND(I129*H129,2)</f>
        <v>0</v>
      </c>
      <c r="BL129" s="14" t="s">
        <v>150</v>
      </c>
      <c r="BM129" s="202" t="s">
        <v>167</v>
      </c>
    </row>
    <row r="130" spans="1:65" s="2" customFormat="1" ht="63">
      <c r="A130" s="31"/>
      <c r="B130" s="32"/>
      <c r="C130" s="33"/>
      <c r="D130" s="204" t="s">
        <v>152</v>
      </c>
      <c r="E130" s="33"/>
      <c r="F130" s="205" t="s">
        <v>431</v>
      </c>
      <c r="G130" s="33"/>
      <c r="H130" s="33"/>
      <c r="I130" s="206"/>
      <c r="J130" s="33"/>
      <c r="K130" s="33"/>
      <c r="L130" s="36"/>
      <c r="M130" s="207"/>
      <c r="N130" s="208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152</v>
      </c>
      <c r="AU130" s="14" t="s">
        <v>90</v>
      </c>
    </row>
    <row r="131" spans="1:65" s="2" customFormat="1" ht="24.15" customHeight="1">
      <c r="A131" s="31"/>
      <c r="B131" s="32"/>
      <c r="C131" s="190" t="s">
        <v>161</v>
      </c>
      <c r="D131" s="190" t="s">
        <v>146</v>
      </c>
      <c r="E131" s="191" t="s">
        <v>432</v>
      </c>
      <c r="F131" s="192" t="s">
        <v>433</v>
      </c>
      <c r="G131" s="193" t="s">
        <v>1</v>
      </c>
      <c r="H131" s="194">
        <v>1</v>
      </c>
      <c r="I131" s="195"/>
      <c r="J131" s="196">
        <f>ROUND(I131*H131,2)</f>
        <v>0</v>
      </c>
      <c r="K131" s="197"/>
      <c r="L131" s="36"/>
      <c r="M131" s="198" t="s">
        <v>1</v>
      </c>
      <c r="N131" s="199" t="s">
        <v>43</v>
      </c>
      <c r="O131" s="68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150</v>
      </c>
      <c r="AT131" s="202" t="s">
        <v>146</v>
      </c>
      <c r="AU131" s="202" t="s">
        <v>90</v>
      </c>
      <c r="AY131" s="14" t="s">
        <v>141</v>
      </c>
      <c r="BE131" s="203">
        <f>IF(N131="základná",J131,0)</f>
        <v>0</v>
      </c>
      <c r="BF131" s="203">
        <f>IF(N131="znížená",J131,0)</f>
        <v>0</v>
      </c>
      <c r="BG131" s="203">
        <f>IF(N131="zákl. prenesená",J131,0)</f>
        <v>0</v>
      </c>
      <c r="BH131" s="203">
        <f>IF(N131="zníž. prenesená",J131,0)</f>
        <v>0</v>
      </c>
      <c r="BI131" s="203">
        <f>IF(N131="nulová",J131,0)</f>
        <v>0</v>
      </c>
      <c r="BJ131" s="14" t="s">
        <v>90</v>
      </c>
      <c r="BK131" s="203">
        <f>ROUND(I131*H131,2)</f>
        <v>0</v>
      </c>
      <c r="BL131" s="14" t="s">
        <v>150</v>
      </c>
      <c r="BM131" s="202" t="s">
        <v>172</v>
      </c>
    </row>
    <row r="132" spans="1:65" s="2" customFormat="1" ht="24.15" customHeight="1">
      <c r="A132" s="31"/>
      <c r="B132" s="32"/>
      <c r="C132" s="190" t="s">
        <v>77</v>
      </c>
      <c r="D132" s="190" t="s">
        <v>146</v>
      </c>
      <c r="E132" s="191" t="s">
        <v>434</v>
      </c>
      <c r="F132" s="192" t="s">
        <v>435</v>
      </c>
      <c r="G132" s="193" t="s">
        <v>1</v>
      </c>
      <c r="H132" s="194">
        <v>1</v>
      </c>
      <c r="I132" s="195"/>
      <c r="J132" s="196">
        <f>ROUND(I132*H132,2)</f>
        <v>0</v>
      </c>
      <c r="K132" s="197"/>
      <c r="L132" s="36"/>
      <c r="M132" s="198" t="s">
        <v>1</v>
      </c>
      <c r="N132" s="199" t="s">
        <v>43</v>
      </c>
      <c r="O132" s="68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150</v>
      </c>
      <c r="AT132" s="202" t="s">
        <v>146</v>
      </c>
      <c r="AU132" s="202" t="s">
        <v>90</v>
      </c>
      <c r="AY132" s="14" t="s">
        <v>141</v>
      </c>
      <c r="BE132" s="203">
        <f>IF(N132="základná",J132,0)</f>
        <v>0</v>
      </c>
      <c r="BF132" s="203">
        <f>IF(N132="znížená",J132,0)</f>
        <v>0</v>
      </c>
      <c r="BG132" s="203">
        <f>IF(N132="zákl. prenesená",J132,0)</f>
        <v>0</v>
      </c>
      <c r="BH132" s="203">
        <f>IF(N132="zníž. prenesená",J132,0)</f>
        <v>0</v>
      </c>
      <c r="BI132" s="203">
        <f>IF(N132="nulová",J132,0)</f>
        <v>0</v>
      </c>
      <c r="BJ132" s="14" t="s">
        <v>90</v>
      </c>
      <c r="BK132" s="203">
        <f>ROUND(I132*H132,2)</f>
        <v>0</v>
      </c>
      <c r="BL132" s="14" t="s">
        <v>150</v>
      </c>
      <c r="BM132" s="202" t="s">
        <v>176</v>
      </c>
    </row>
    <row r="133" spans="1:65" s="2" customFormat="1" ht="62.75" customHeight="1">
      <c r="A133" s="31"/>
      <c r="B133" s="32"/>
      <c r="C133" s="190" t="s">
        <v>169</v>
      </c>
      <c r="D133" s="190" t="s">
        <v>146</v>
      </c>
      <c r="E133" s="191" t="s">
        <v>436</v>
      </c>
      <c r="F133" s="192" t="s">
        <v>437</v>
      </c>
      <c r="G133" s="193" t="s">
        <v>1</v>
      </c>
      <c r="H133" s="194">
        <v>1</v>
      </c>
      <c r="I133" s="195"/>
      <c r="J133" s="196">
        <f>ROUND(I133*H133,2)</f>
        <v>0</v>
      </c>
      <c r="K133" s="197"/>
      <c r="L133" s="36"/>
      <c r="M133" s="198" t="s">
        <v>1</v>
      </c>
      <c r="N133" s="199" t="s">
        <v>43</v>
      </c>
      <c r="O133" s="68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150</v>
      </c>
      <c r="AT133" s="202" t="s">
        <v>146</v>
      </c>
      <c r="AU133" s="202" t="s">
        <v>90</v>
      </c>
      <c r="AY133" s="14" t="s">
        <v>141</v>
      </c>
      <c r="BE133" s="203">
        <f>IF(N133="základná",J133,0)</f>
        <v>0</v>
      </c>
      <c r="BF133" s="203">
        <f>IF(N133="znížená",J133,0)</f>
        <v>0</v>
      </c>
      <c r="BG133" s="203">
        <f>IF(N133="zákl. prenesená",J133,0)</f>
        <v>0</v>
      </c>
      <c r="BH133" s="203">
        <f>IF(N133="zníž. prenesená",J133,0)</f>
        <v>0</v>
      </c>
      <c r="BI133" s="203">
        <f>IF(N133="nulová",J133,0)</f>
        <v>0</v>
      </c>
      <c r="BJ133" s="14" t="s">
        <v>90</v>
      </c>
      <c r="BK133" s="203">
        <f>ROUND(I133*H133,2)</f>
        <v>0</v>
      </c>
      <c r="BL133" s="14" t="s">
        <v>150</v>
      </c>
      <c r="BM133" s="202" t="s">
        <v>181</v>
      </c>
    </row>
    <row r="134" spans="1:65" s="2" customFormat="1" ht="14.4" customHeight="1">
      <c r="A134" s="31"/>
      <c r="B134" s="32"/>
      <c r="C134" s="190" t="s">
        <v>167</v>
      </c>
      <c r="D134" s="190" t="s">
        <v>146</v>
      </c>
      <c r="E134" s="191" t="s">
        <v>438</v>
      </c>
      <c r="F134" s="192" t="s">
        <v>439</v>
      </c>
      <c r="G134" s="193" t="s">
        <v>1</v>
      </c>
      <c r="H134" s="194">
        <v>1</v>
      </c>
      <c r="I134" s="195"/>
      <c r="J134" s="196">
        <f>ROUND(I134*H134,2)</f>
        <v>0</v>
      </c>
      <c r="K134" s="197"/>
      <c r="L134" s="36"/>
      <c r="M134" s="198" t="s">
        <v>1</v>
      </c>
      <c r="N134" s="199" t="s">
        <v>43</v>
      </c>
      <c r="O134" s="68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150</v>
      </c>
      <c r="AT134" s="202" t="s">
        <v>146</v>
      </c>
      <c r="AU134" s="202" t="s">
        <v>90</v>
      </c>
      <c r="AY134" s="14" t="s">
        <v>141</v>
      </c>
      <c r="BE134" s="203">
        <f>IF(N134="základná",J134,0)</f>
        <v>0</v>
      </c>
      <c r="BF134" s="203">
        <f>IF(N134="znížená",J134,0)</f>
        <v>0</v>
      </c>
      <c r="BG134" s="203">
        <f>IF(N134="zákl. prenesená",J134,0)</f>
        <v>0</v>
      </c>
      <c r="BH134" s="203">
        <f>IF(N134="zníž. prenesená",J134,0)</f>
        <v>0</v>
      </c>
      <c r="BI134" s="203">
        <f>IF(N134="nulová",J134,0)</f>
        <v>0</v>
      </c>
      <c r="BJ134" s="14" t="s">
        <v>90</v>
      </c>
      <c r="BK134" s="203">
        <f>ROUND(I134*H134,2)</f>
        <v>0</v>
      </c>
      <c r="BL134" s="14" t="s">
        <v>150</v>
      </c>
      <c r="BM134" s="202" t="s">
        <v>185</v>
      </c>
    </row>
    <row r="135" spans="1:65" s="2" customFormat="1" ht="36">
      <c r="A135" s="31"/>
      <c r="B135" s="32"/>
      <c r="C135" s="33"/>
      <c r="D135" s="204" t="s">
        <v>152</v>
      </c>
      <c r="E135" s="33"/>
      <c r="F135" s="205" t="s">
        <v>440</v>
      </c>
      <c r="G135" s="33"/>
      <c r="H135" s="33"/>
      <c r="I135" s="206"/>
      <c r="J135" s="33"/>
      <c r="K135" s="33"/>
      <c r="L135" s="36"/>
      <c r="M135" s="207"/>
      <c r="N135" s="208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152</v>
      </c>
      <c r="AU135" s="14" t="s">
        <v>90</v>
      </c>
    </row>
    <row r="136" spans="1:65" s="2" customFormat="1" ht="24.15" customHeight="1">
      <c r="A136" s="31"/>
      <c r="B136" s="32"/>
      <c r="C136" s="190" t="s">
        <v>178</v>
      </c>
      <c r="D136" s="190" t="s">
        <v>146</v>
      </c>
      <c r="E136" s="191" t="s">
        <v>441</v>
      </c>
      <c r="F136" s="192" t="s">
        <v>442</v>
      </c>
      <c r="G136" s="193" t="s">
        <v>1</v>
      </c>
      <c r="H136" s="194">
        <v>1</v>
      </c>
      <c r="I136" s="195"/>
      <c r="J136" s="196">
        <f>ROUND(I136*H136,2)</f>
        <v>0</v>
      </c>
      <c r="K136" s="197"/>
      <c r="L136" s="36"/>
      <c r="M136" s="198" t="s">
        <v>1</v>
      </c>
      <c r="N136" s="199" t="s">
        <v>43</v>
      </c>
      <c r="O136" s="68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150</v>
      </c>
      <c r="AT136" s="202" t="s">
        <v>146</v>
      </c>
      <c r="AU136" s="202" t="s">
        <v>90</v>
      </c>
      <c r="AY136" s="14" t="s">
        <v>141</v>
      </c>
      <c r="BE136" s="203">
        <f>IF(N136="základná",J136,0)</f>
        <v>0</v>
      </c>
      <c r="BF136" s="203">
        <f>IF(N136="znížená",J136,0)</f>
        <v>0</v>
      </c>
      <c r="BG136" s="203">
        <f>IF(N136="zákl. prenesená",J136,0)</f>
        <v>0</v>
      </c>
      <c r="BH136" s="203">
        <f>IF(N136="zníž. prenesená",J136,0)</f>
        <v>0</v>
      </c>
      <c r="BI136" s="203">
        <f>IF(N136="nulová",J136,0)</f>
        <v>0</v>
      </c>
      <c r="BJ136" s="14" t="s">
        <v>90</v>
      </c>
      <c r="BK136" s="203">
        <f>ROUND(I136*H136,2)</f>
        <v>0</v>
      </c>
      <c r="BL136" s="14" t="s">
        <v>150</v>
      </c>
      <c r="BM136" s="202" t="s">
        <v>190</v>
      </c>
    </row>
    <row r="137" spans="1:65" s="2" customFormat="1" ht="36">
      <c r="A137" s="31"/>
      <c r="B137" s="32"/>
      <c r="C137" s="33"/>
      <c r="D137" s="204" t="s">
        <v>152</v>
      </c>
      <c r="E137" s="33"/>
      <c r="F137" s="205" t="s">
        <v>443</v>
      </c>
      <c r="G137" s="33"/>
      <c r="H137" s="33"/>
      <c r="I137" s="206"/>
      <c r="J137" s="33"/>
      <c r="K137" s="33"/>
      <c r="L137" s="36"/>
      <c r="M137" s="207"/>
      <c r="N137" s="208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152</v>
      </c>
      <c r="AU137" s="14" t="s">
        <v>90</v>
      </c>
    </row>
    <row r="138" spans="1:65" s="2" customFormat="1" ht="24.15" customHeight="1">
      <c r="A138" s="31"/>
      <c r="B138" s="32"/>
      <c r="C138" s="190" t="s">
        <v>172</v>
      </c>
      <c r="D138" s="190" t="s">
        <v>146</v>
      </c>
      <c r="E138" s="191" t="s">
        <v>444</v>
      </c>
      <c r="F138" s="192" t="s">
        <v>445</v>
      </c>
      <c r="G138" s="193" t="s">
        <v>1</v>
      </c>
      <c r="H138" s="194">
        <v>5</v>
      </c>
      <c r="I138" s="195"/>
      <c r="J138" s="196">
        <f>ROUND(I138*H138,2)</f>
        <v>0</v>
      </c>
      <c r="K138" s="197"/>
      <c r="L138" s="36"/>
      <c r="M138" s="198" t="s">
        <v>1</v>
      </c>
      <c r="N138" s="199" t="s">
        <v>43</v>
      </c>
      <c r="O138" s="68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150</v>
      </c>
      <c r="AT138" s="202" t="s">
        <v>146</v>
      </c>
      <c r="AU138" s="202" t="s">
        <v>90</v>
      </c>
      <c r="AY138" s="14" t="s">
        <v>141</v>
      </c>
      <c r="BE138" s="203">
        <f>IF(N138="základná",J138,0)</f>
        <v>0</v>
      </c>
      <c r="BF138" s="203">
        <f>IF(N138="znížená",J138,0)</f>
        <v>0</v>
      </c>
      <c r="BG138" s="203">
        <f>IF(N138="zákl. prenesená",J138,0)</f>
        <v>0</v>
      </c>
      <c r="BH138" s="203">
        <f>IF(N138="zníž. prenesená",J138,0)</f>
        <v>0</v>
      </c>
      <c r="BI138" s="203">
        <f>IF(N138="nulová",J138,0)</f>
        <v>0</v>
      </c>
      <c r="BJ138" s="14" t="s">
        <v>90</v>
      </c>
      <c r="BK138" s="203">
        <f>ROUND(I138*H138,2)</f>
        <v>0</v>
      </c>
      <c r="BL138" s="14" t="s">
        <v>150</v>
      </c>
      <c r="BM138" s="202" t="s">
        <v>196</v>
      </c>
    </row>
    <row r="139" spans="1:65" s="2" customFormat="1" ht="14.4" customHeight="1">
      <c r="A139" s="31"/>
      <c r="B139" s="32"/>
      <c r="C139" s="190" t="s">
        <v>187</v>
      </c>
      <c r="D139" s="190" t="s">
        <v>146</v>
      </c>
      <c r="E139" s="191" t="s">
        <v>446</v>
      </c>
      <c r="F139" s="192" t="s">
        <v>447</v>
      </c>
      <c r="G139" s="193" t="s">
        <v>1</v>
      </c>
      <c r="H139" s="194">
        <v>1</v>
      </c>
      <c r="I139" s="195"/>
      <c r="J139" s="196">
        <f>ROUND(I139*H139,2)</f>
        <v>0</v>
      </c>
      <c r="K139" s="197"/>
      <c r="L139" s="36"/>
      <c r="M139" s="198" t="s">
        <v>1</v>
      </c>
      <c r="N139" s="199" t="s">
        <v>43</v>
      </c>
      <c r="O139" s="68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150</v>
      </c>
      <c r="AT139" s="202" t="s">
        <v>146</v>
      </c>
      <c r="AU139" s="202" t="s">
        <v>90</v>
      </c>
      <c r="AY139" s="14" t="s">
        <v>141</v>
      </c>
      <c r="BE139" s="203">
        <f>IF(N139="základná",J139,0)</f>
        <v>0</v>
      </c>
      <c r="BF139" s="203">
        <f>IF(N139="znížená",J139,0)</f>
        <v>0</v>
      </c>
      <c r="BG139" s="203">
        <f>IF(N139="zákl. prenesená",J139,0)</f>
        <v>0</v>
      </c>
      <c r="BH139" s="203">
        <f>IF(N139="zníž. prenesená",J139,0)</f>
        <v>0</v>
      </c>
      <c r="BI139" s="203">
        <f>IF(N139="nulová",J139,0)</f>
        <v>0</v>
      </c>
      <c r="BJ139" s="14" t="s">
        <v>90</v>
      </c>
      <c r="BK139" s="203">
        <f>ROUND(I139*H139,2)</f>
        <v>0</v>
      </c>
      <c r="BL139" s="14" t="s">
        <v>150</v>
      </c>
      <c r="BM139" s="202" t="s">
        <v>7</v>
      </c>
    </row>
    <row r="140" spans="1:65" s="2" customFormat="1" ht="24.15" customHeight="1">
      <c r="A140" s="31"/>
      <c r="B140" s="32"/>
      <c r="C140" s="190" t="s">
        <v>176</v>
      </c>
      <c r="D140" s="190" t="s">
        <v>146</v>
      </c>
      <c r="E140" s="191" t="s">
        <v>448</v>
      </c>
      <c r="F140" s="192" t="s">
        <v>449</v>
      </c>
      <c r="G140" s="193" t="s">
        <v>1</v>
      </c>
      <c r="H140" s="194">
        <v>1</v>
      </c>
      <c r="I140" s="195"/>
      <c r="J140" s="196">
        <f>ROUND(I140*H140,2)</f>
        <v>0</v>
      </c>
      <c r="K140" s="197"/>
      <c r="L140" s="36"/>
      <c r="M140" s="198" t="s">
        <v>1</v>
      </c>
      <c r="N140" s="199" t="s">
        <v>43</v>
      </c>
      <c r="O140" s="68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150</v>
      </c>
      <c r="AT140" s="202" t="s">
        <v>146</v>
      </c>
      <c r="AU140" s="202" t="s">
        <v>90</v>
      </c>
      <c r="AY140" s="14" t="s">
        <v>141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90</v>
      </c>
      <c r="BK140" s="203">
        <f>ROUND(I140*H140,2)</f>
        <v>0</v>
      </c>
      <c r="BL140" s="14" t="s">
        <v>150</v>
      </c>
      <c r="BM140" s="202" t="s">
        <v>204</v>
      </c>
    </row>
    <row r="141" spans="1:65" s="2" customFormat="1" ht="63">
      <c r="A141" s="31"/>
      <c r="B141" s="32"/>
      <c r="C141" s="33"/>
      <c r="D141" s="204" t="s">
        <v>152</v>
      </c>
      <c r="E141" s="33"/>
      <c r="F141" s="205" t="s">
        <v>450</v>
      </c>
      <c r="G141" s="33"/>
      <c r="H141" s="33"/>
      <c r="I141" s="206"/>
      <c r="J141" s="33"/>
      <c r="K141" s="33"/>
      <c r="L141" s="36"/>
      <c r="M141" s="207"/>
      <c r="N141" s="208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152</v>
      </c>
      <c r="AU141" s="14" t="s">
        <v>90</v>
      </c>
    </row>
    <row r="142" spans="1:65" s="2" customFormat="1" ht="14.4" customHeight="1">
      <c r="A142" s="31"/>
      <c r="B142" s="32"/>
      <c r="C142" s="190" t="s">
        <v>198</v>
      </c>
      <c r="D142" s="190" t="s">
        <v>146</v>
      </c>
      <c r="E142" s="191" t="s">
        <v>451</v>
      </c>
      <c r="F142" s="192" t="s">
        <v>452</v>
      </c>
      <c r="G142" s="193" t="s">
        <v>1</v>
      </c>
      <c r="H142" s="194">
        <v>1</v>
      </c>
      <c r="I142" s="195"/>
      <c r="J142" s="196">
        <f>ROUND(I142*H142,2)</f>
        <v>0</v>
      </c>
      <c r="K142" s="197"/>
      <c r="L142" s="36"/>
      <c r="M142" s="198" t="s">
        <v>1</v>
      </c>
      <c r="N142" s="199" t="s">
        <v>43</v>
      </c>
      <c r="O142" s="68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150</v>
      </c>
      <c r="AT142" s="202" t="s">
        <v>146</v>
      </c>
      <c r="AU142" s="202" t="s">
        <v>90</v>
      </c>
      <c r="AY142" s="14" t="s">
        <v>141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90</v>
      </c>
      <c r="BK142" s="203">
        <f>ROUND(I142*H142,2)</f>
        <v>0</v>
      </c>
      <c r="BL142" s="14" t="s">
        <v>150</v>
      </c>
      <c r="BM142" s="202" t="s">
        <v>209</v>
      </c>
    </row>
    <row r="143" spans="1:65" s="2" customFormat="1" ht="45">
      <c r="A143" s="31"/>
      <c r="B143" s="32"/>
      <c r="C143" s="33"/>
      <c r="D143" s="204" t="s">
        <v>152</v>
      </c>
      <c r="E143" s="33"/>
      <c r="F143" s="205" t="s">
        <v>453</v>
      </c>
      <c r="G143" s="33"/>
      <c r="H143" s="33"/>
      <c r="I143" s="206"/>
      <c r="J143" s="33"/>
      <c r="K143" s="33"/>
      <c r="L143" s="36"/>
      <c r="M143" s="207"/>
      <c r="N143" s="208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152</v>
      </c>
      <c r="AU143" s="14" t="s">
        <v>90</v>
      </c>
    </row>
    <row r="144" spans="1:65" s="2" customFormat="1" ht="24.15" customHeight="1">
      <c r="A144" s="31"/>
      <c r="B144" s="32"/>
      <c r="C144" s="190" t="s">
        <v>181</v>
      </c>
      <c r="D144" s="190" t="s">
        <v>146</v>
      </c>
      <c r="E144" s="191" t="s">
        <v>454</v>
      </c>
      <c r="F144" s="192" t="s">
        <v>455</v>
      </c>
      <c r="G144" s="193" t="s">
        <v>1</v>
      </c>
      <c r="H144" s="194">
        <v>3</v>
      </c>
      <c r="I144" s="195"/>
      <c r="J144" s="196">
        <f>ROUND(I144*H144,2)</f>
        <v>0</v>
      </c>
      <c r="K144" s="197"/>
      <c r="L144" s="36"/>
      <c r="M144" s="198" t="s">
        <v>1</v>
      </c>
      <c r="N144" s="199" t="s">
        <v>43</v>
      </c>
      <c r="O144" s="68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150</v>
      </c>
      <c r="AT144" s="202" t="s">
        <v>146</v>
      </c>
      <c r="AU144" s="202" t="s">
        <v>90</v>
      </c>
      <c r="AY144" s="14" t="s">
        <v>141</v>
      </c>
      <c r="BE144" s="203">
        <f>IF(N144="základná",J144,0)</f>
        <v>0</v>
      </c>
      <c r="BF144" s="203">
        <f>IF(N144="znížená",J144,0)</f>
        <v>0</v>
      </c>
      <c r="BG144" s="203">
        <f>IF(N144="zákl. prenesená",J144,0)</f>
        <v>0</v>
      </c>
      <c r="BH144" s="203">
        <f>IF(N144="zníž. prenesená",J144,0)</f>
        <v>0</v>
      </c>
      <c r="BI144" s="203">
        <f>IF(N144="nulová",J144,0)</f>
        <v>0</v>
      </c>
      <c r="BJ144" s="14" t="s">
        <v>90</v>
      </c>
      <c r="BK144" s="203">
        <f>ROUND(I144*H144,2)</f>
        <v>0</v>
      </c>
      <c r="BL144" s="14" t="s">
        <v>150</v>
      </c>
      <c r="BM144" s="202" t="s">
        <v>213</v>
      </c>
    </row>
    <row r="145" spans="1:65" s="2" customFormat="1" ht="36">
      <c r="A145" s="31"/>
      <c r="B145" s="32"/>
      <c r="C145" s="33"/>
      <c r="D145" s="204" t="s">
        <v>152</v>
      </c>
      <c r="E145" s="33"/>
      <c r="F145" s="205" t="s">
        <v>456</v>
      </c>
      <c r="G145" s="33"/>
      <c r="H145" s="33"/>
      <c r="I145" s="206"/>
      <c r="J145" s="33"/>
      <c r="K145" s="33"/>
      <c r="L145" s="36"/>
      <c r="M145" s="207"/>
      <c r="N145" s="208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152</v>
      </c>
      <c r="AU145" s="14" t="s">
        <v>90</v>
      </c>
    </row>
    <row r="146" spans="1:65" s="2" customFormat="1" ht="14.4" customHeight="1">
      <c r="A146" s="31"/>
      <c r="B146" s="32"/>
      <c r="C146" s="190" t="s">
        <v>77</v>
      </c>
      <c r="D146" s="190" t="s">
        <v>146</v>
      </c>
      <c r="E146" s="191" t="s">
        <v>457</v>
      </c>
      <c r="F146" s="192" t="s">
        <v>357</v>
      </c>
      <c r="G146" s="193" t="s">
        <v>1</v>
      </c>
      <c r="H146" s="194">
        <v>1</v>
      </c>
      <c r="I146" s="195"/>
      <c r="J146" s="196">
        <f>ROUND(I146*H146,2)</f>
        <v>0</v>
      </c>
      <c r="K146" s="197"/>
      <c r="L146" s="36"/>
      <c r="M146" s="198" t="s">
        <v>1</v>
      </c>
      <c r="N146" s="199" t="s">
        <v>43</v>
      </c>
      <c r="O146" s="68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150</v>
      </c>
      <c r="AT146" s="202" t="s">
        <v>146</v>
      </c>
      <c r="AU146" s="202" t="s">
        <v>90</v>
      </c>
      <c r="AY146" s="14" t="s">
        <v>141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90</v>
      </c>
      <c r="BK146" s="203">
        <f>ROUND(I146*H146,2)</f>
        <v>0</v>
      </c>
      <c r="BL146" s="14" t="s">
        <v>150</v>
      </c>
      <c r="BM146" s="202" t="s">
        <v>218</v>
      </c>
    </row>
    <row r="147" spans="1:65" s="2" customFormat="1" ht="24.15" customHeight="1">
      <c r="A147" s="31"/>
      <c r="B147" s="32"/>
      <c r="C147" s="190" t="s">
        <v>206</v>
      </c>
      <c r="D147" s="190" t="s">
        <v>146</v>
      </c>
      <c r="E147" s="191" t="s">
        <v>458</v>
      </c>
      <c r="F147" s="192" t="s">
        <v>459</v>
      </c>
      <c r="G147" s="193" t="s">
        <v>1</v>
      </c>
      <c r="H147" s="194">
        <v>1</v>
      </c>
      <c r="I147" s="195"/>
      <c r="J147" s="196">
        <f>ROUND(I147*H147,2)</f>
        <v>0</v>
      </c>
      <c r="K147" s="197"/>
      <c r="L147" s="36"/>
      <c r="M147" s="198" t="s">
        <v>1</v>
      </c>
      <c r="N147" s="199" t="s">
        <v>43</v>
      </c>
      <c r="O147" s="68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150</v>
      </c>
      <c r="AT147" s="202" t="s">
        <v>146</v>
      </c>
      <c r="AU147" s="202" t="s">
        <v>90</v>
      </c>
      <c r="AY147" s="14" t="s">
        <v>141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90</v>
      </c>
      <c r="BK147" s="203">
        <f>ROUND(I147*H147,2)</f>
        <v>0</v>
      </c>
      <c r="BL147" s="14" t="s">
        <v>150</v>
      </c>
      <c r="BM147" s="202" t="s">
        <v>222</v>
      </c>
    </row>
    <row r="148" spans="1:65" s="2" customFormat="1" ht="45">
      <c r="A148" s="31"/>
      <c r="B148" s="32"/>
      <c r="C148" s="33"/>
      <c r="D148" s="204" t="s">
        <v>152</v>
      </c>
      <c r="E148" s="33"/>
      <c r="F148" s="205" t="s">
        <v>460</v>
      </c>
      <c r="G148" s="33"/>
      <c r="H148" s="33"/>
      <c r="I148" s="206"/>
      <c r="J148" s="33"/>
      <c r="K148" s="33"/>
      <c r="L148" s="36"/>
      <c r="M148" s="207"/>
      <c r="N148" s="208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152</v>
      </c>
      <c r="AU148" s="14" t="s">
        <v>90</v>
      </c>
    </row>
    <row r="149" spans="1:65" s="2" customFormat="1" ht="14.4" customHeight="1">
      <c r="A149" s="31"/>
      <c r="B149" s="32"/>
      <c r="C149" s="190" t="s">
        <v>185</v>
      </c>
      <c r="D149" s="190" t="s">
        <v>146</v>
      </c>
      <c r="E149" s="191" t="s">
        <v>461</v>
      </c>
      <c r="F149" s="192" t="s">
        <v>462</v>
      </c>
      <c r="G149" s="193" t="s">
        <v>1</v>
      </c>
      <c r="H149" s="194">
        <v>1</v>
      </c>
      <c r="I149" s="195"/>
      <c r="J149" s="196">
        <f>ROUND(I149*H149,2)</f>
        <v>0</v>
      </c>
      <c r="K149" s="197"/>
      <c r="L149" s="36"/>
      <c r="M149" s="198" t="s">
        <v>1</v>
      </c>
      <c r="N149" s="199" t="s">
        <v>43</v>
      </c>
      <c r="O149" s="68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150</v>
      </c>
      <c r="AT149" s="202" t="s">
        <v>146</v>
      </c>
      <c r="AU149" s="202" t="s">
        <v>90</v>
      </c>
      <c r="AY149" s="14" t="s">
        <v>141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90</v>
      </c>
      <c r="BK149" s="203">
        <f>ROUND(I149*H149,2)</f>
        <v>0</v>
      </c>
      <c r="BL149" s="14" t="s">
        <v>150</v>
      </c>
      <c r="BM149" s="202" t="s">
        <v>227</v>
      </c>
    </row>
    <row r="150" spans="1:65" s="2" customFormat="1" ht="18">
      <c r="A150" s="31"/>
      <c r="B150" s="32"/>
      <c r="C150" s="33"/>
      <c r="D150" s="204" t="s">
        <v>152</v>
      </c>
      <c r="E150" s="33"/>
      <c r="F150" s="205" t="s">
        <v>463</v>
      </c>
      <c r="G150" s="33"/>
      <c r="H150" s="33"/>
      <c r="I150" s="206"/>
      <c r="J150" s="33"/>
      <c r="K150" s="33"/>
      <c r="L150" s="36"/>
      <c r="M150" s="207"/>
      <c r="N150" s="208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152</v>
      </c>
      <c r="AU150" s="14" t="s">
        <v>90</v>
      </c>
    </row>
    <row r="151" spans="1:65" s="2" customFormat="1" ht="14.4" customHeight="1">
      <c r="A151" s="31"/>
      <c r="B151" s="32"/>
      <c r="C151" s="190" t="s">
        <v>215</v>
      </c>
      <c r="D151" s="190" t="s">
        <v>146</v>
      </c>
      <c r="E151" s="191" t="s">
        <v>464</v>
      </c>
      <c r="F151" s="192" t="s">
        <v>465</v>
      </c>
      <c r="G151" s="193" t="s">
        <v>1</v>
      </c>
      <c r="H151" s="194">
        <v>1</v>
      </c>
      <c r="I151" s="195"/>
      <c r="J151" s="196">
        <f>ROUND(I151*H151,2)</f>
        <v>0</v>
      </c>
      <c r="K151" s="197"/>
      <c r="L151" s="36"/>
      <c r="M151" s="198" t="s">
        <v>1</v>
      </c>
      <c r="N151" s="199" t="s">
        <v>43</v>
      </c>
      <c r="O151" s="68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150</v>
      </c>
      <c r="AT151" s="202" t="s">
        <v>146</v>
      </c>
      <c r="AU151" s="202" t="s">
        <v>90</v>
      </c>
      <c r="AY151" s="14" t="s">
        <v>141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90</v>
      </c>
      <c r="BK151" s="203">
        <f>ROUND(I151*H151,2)</f>
        <v>0</v>
      </c>
      <c r="BL151" s="14" t="s">
        <v>150</v>
      </c>
      <c r="BM151" s="202" t="s">
        <v>231</v>
      </c>
    </row>
    <row r="152" spans="1:65" s="2" customFormat="1" ht="18">
      <c r="A152" s="31"/>
      <c r="B152" s="32"/>
      <c r="C152" s="33"/>
      <c r="D152" s="204" t="s">
        <v>152</v>
      </c>
      <c r="E152" s="33"/>
      <c r="F152" s="205" t="s">
        <v>466</v>
      </c>
      <c r="G152" s="33"/>
      <c r="H152" s="33"/>
      <c r="I152" s="206"/>
      <c r="J152" s="33"/>
      <c r="K152" s="33"/>
      <c r="L152" s="36"/>
      <c r="M152" s="207"/>
      <c r="N152" s="208"/>
      <c r="O152" s="68"/>
      <c r="P152" s="68"/>
      <c r="Q152" s="68"/>
      <c r="R152" s="68"/>
      <c r="S152" s="68"/>
      <c r="T152" s="69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4" t="s">
        <v>152</v>
      </c>
      <c r="AU152" s="14" t="s">
        <v>90</v>
      </c>
    </row>
    <row r="153" spans="1:65" s="2" customFormat="1" ht="14.4" customHeight="1">
      <c r="A153" s="31"/>
      <c r="B153" s="32"/>
      <c r="C153" s="190" t="s">
        <v>190</v>
      </c>
      <c r="D153" s="190" t="s">
        <v>146</v>
      </c>
      <c r="E153" s="191" t="s">
        <v>467</v>
      </c>
      <c r="F153" s="192" t="s">
        <v>468</v>
      </c>
      <c r="G153" s="193" t="s">
        <v>1</v>
      </c>
      <c r="H153" s="194">
        <v>1</v>
      </c>
      <c r="I153" s="195"/>
      <c r="J153" s="196">
        <f>ROUND(I153*H153,2)</f>
        <v>0</v>
      </c>
      <c r="K153" s="197"/>
      <c r="L153" s="36"/>
      <c r="M153" s="198" t="s">
        <v>1</v>
      </c>
      <c r="N153" s="199" t="s">
        <v>43</v>
      </c>
      <c r="O153" s="68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2" t="s">
        <v>150</v>
      </c>
      <c r="AT153" s="202" t="s">
        <v>146</v>
      </c>
      <c r="AU153" s="202" t="s">
        <v>90</v>
      </c>
      <c r="AY153" s="14" t="s">
        <v>141</v>
      </c>
      <c r="BE153" s="203">
        <f>IF(N153="základná",J153,0)</f>
        <v>0</v>
      </c>
      <c r="BF153" s="203">
        <f>IF(N153="znížená",J153,0)</f>
        <v>0</v>
      </c>
      <c r="BG153" s="203">
        <f>IF(N153="zákl. prenesená",J153,0)</f>
        <v>0</v>
      </c>
      <c r="BH153" s="203">
        <f>IF(N153="zníž. prenesená",J153,0)</f>
        <v>0</v>
      </c>
      <c r="BI153" s="203">
        <f>IF(N153="nulová",J153,0)</f>
        <v>0</v>
      </c>
      <c r="BJ153" s="14" t="s">
        <v>90</v>
      </c>
      <c r="BK153" s="203">
        <f>ROUND(I153*H153,2)</f>
        <v>0</v>
      </c>
      <c r="BL153" s="14" t="s">
        <v>150</v>
      </c>
      <c r="BM153" s="202" t="s">
        <v>236</v>
      </c>
    </row>
    <row r="154" spans="1:65" s="2" customFormat="1" ht="18">
      <c r="A154" s="31"/>
      <c r="B154" s="32"/>
      <c r="C154" s="33"/>
      <c r="D154" s="204" t="s">
        <v>152</v>
      </c>
      <c r="E154" s="33"/>
      <c r="F154" s="205" t="s">
        <v>469</v>
      </c>
      <c r="G154" s="33"/>
      <c r="H154" s="33"/>
      <c r="I154" s="206"/>
      <c r="J154" s="33"/>
      <c r="K154" s="33"/>
      <c r="L154" s="36"/>
      <c r="M154" s="207"/>
      <c r="N154" s="208"/>
      <c r="O154" s="68"/>
      <c r="P154" s="68"/>
      <c r="Q154" s="68"/>
      <c r="R154" s="68"/>
      <c r="S154" s="68"/>
      <c r="T154" s="69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4" t="s">
        <v>152</v>
      </c>
      <c r="AU154" s="14" t="s">
        <v>90</v>
      </c>
    </row>
    <row r="155" spans="1:65" s="2" customFormat="1" ht="14.4" customHeight="1">
      <c r="A155" s="31"/>
      <c r="B155" s="32"/>
      <c r="C155" s="190" t="s">
        <v>224</v>
      </c>
      <c r="D155" s="190" t="s">
        <v>146</v>
      </c>
      <c r="E155" s="191" t="s">
        <v>470</v>
      </c>
      <c r="F155" s="192" t="s">
        <v>371</v>
      </c>
      <c r="G155" s="193" t="s">
        <v>1</v>
      </c>
      <c r="H155" s="194">
        <v>1</v>
      </c>
      <c r="I155" s="195"/>
      <c r="J155" s="196">
        <f>ROUND(I155*H155,2)</f>
        <v>0</v>
      </c>
      <c r="K155" s="197"/>
      <c r="L155" s="36"/>
      <c r="M155" s="198" t="s">
        <v>1</v>
      </c>
      <c r="N155" s="199" t="s">
        <v>43</v>
      </c>
      <c r="O155" s="68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2" t="s">
        <v>150</v>
      </c>
      <c r="AT155" s="202" t="s">
        <v>146</v>
      </c>
      <c r="AU155" s="202" t="s">
        <v>90</v>
      </c>
      <c r="AY155" s="14" t="s">
        <v>141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90</v>
      </c>
      <c r="BK155" s="203">
        <f>ROUND(I155*H155,2)</f>
        <v>0</v>
      </c>
      <c r="BL155" s="14" t="s">
        <v>150</v>
      </c>
      <c r="BM155" s="202" t="s">
        <v>241</v>
      </c>
    </row>
    <row r="156" spans="1:65" s="2" customFormat="1" ht="49.9" customHeight="1">
      <c r="A156" s="31"/>
      <c r="B156" s="32"/>
      <c r="C156" s="33"/>
      <c r="D156" s="33"/>
      <c r="E156" s="178" t="s">
        <v>331</v>
      </c>
      <c r="F156" s="178" t="s">
        <v>332</v>
      </c>
      <c r="G156" s="33"/>
      <c r="H156" s="33"/>
      <c r="I156" s="33"/>
      <c r="J156" s="162">
        <f t="shared" ref="J156:J161" si="0">BK156</f>
        <v>0</v>
      </c>
      <c r="K156" s="33"/>
      <c r="L156" s="36"/>
      <c r="M156" s="207"/>
      <c r="N156" s="208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76</v>
      </c>
      <c r="AU156" s="14" t="s">
        <v>77</v>
      </c>
      <c r="AY156" s="14" t="s">
        <v>333</v>
      </c>
      <c r="BK156" s="203">
        <f>SUM(BK157:BK161)</f>
        <v>0</v>
      </c>
    </row>
    <row r="157" spans="1:65" s="2" customFormat="1" ht="16.25" customHeight="1">
      <c r="A157" s="31"/>
      <c r="B157" s="32"/>
      <c r="C157" s="209" t="s">
        <v>1</v>
      </c>
      <c r="D157" s="209" t="s">
        <v>146</v>
      </c>
      <c r="E157" s="210" t="s">
        <v>1</v>
      </c>
      <c r="F157" s="211" t="s">
        <v>1</v>
      </c>
      <c r="G157" s="212" t="s">
        <v>1</v>
      </c>
      <c r="H157" s="213"/>
      <c r="I157" s="214"/>
      <c r="J157" s="215">
        <f t="shared" si="0"/>
        <v>0</v>
      </c>
      <c r="K157" s="197"/>
      <c r="L157" s="36"/>
      <c r="M157" s="216" t="s">
        <v>1</v>
      </c>
      <c r="N157" s="217" t="s">
        <v>43</v>
      </c>
      <c r="O157" s="68"/>
      <c r="P157" s="68"/>
      <c r="Q157" s="68"/>
      <c r="R157" s="68"/>
      <c r="S157" s="68"/>
      <c r="T157" s="69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4" t="s">
        <v>333</v>
      </c>
      <c r="AU157" s="14" t="s">
        <v>84</v>
      </c>
      <c r="AY157" s="14" t="s">
        <v>333</v>
      </c>
      <c r="BE157" s="203">
        <f>IF(N157="základná",J157,0)</f>
        <v>0</v>
      </c>
      <c r="BF157" s="203">
        <f>IF(N157="znížená",J157,0)</f>
        <v>0</v>
      </c>
      <c r="BG157" s="203">
        <f>IF(N157="zákl. prenesená",J157,0)</f>
        <v>0</v>
      </c>
      <c r="BH157" s="203">
        <f>IF(N157="zníž. prenesená",J157,0)</f>
        <v>0</v>
      </c>
      <c r="BI157" s="203">
        <f>IF(N157="nulová",J157,0)</f>
        <v>0</v>
      </c>
      <c r="BJ157" s="14" t="s">
        <v>90</v>
      </c>
      <c r="BK157" s="203">
        <f>I157*H157</f>
        <v>0</v>
      </c>
    </row>
    <row r="158" spans="1:65" s="2" customFormat="1" ht="16.25" customHeight="1">
      <c r="A158" s="31"/>
      <c r="B158" s="32"/>
      <c r="C158" s="209" t="s">
        <v>1</v>
      </c>
      <c r="D158" s="209" t="s">
        <v>146</v>
      </c>
      <c r="E158" s="210" t="s">
        <v>1</v>
      </c>
      <c r="F158" s="211" t="s">
        <v>1</v>
      </c>
      <c r="G158" s="212" t="s">
        <v>1</v>
      </c>
      <c r="H158" s="213"/>
      <c r="I158" s="214"/>
      <c r="J158" s="215">
        <f t="shared" si="0"/>
        <v>0</v>
      </c>
      <c r="K158" s="197"/>
      <c r="L158" s="36"/>
      <c r="M158" s="216" t="s">
        <v>1</v>
      </c>
      <c r="N158" s="217" t="s">
        <v>43</v>
      </c>
      <c r="O158" s="68"/>
      <c r="P158" s="68"/>
      <c r="Q158" s="68"/>
      <c r="R158" s="68"/>
      <c r="S158" s="68"/>
      <c r="T158" s="6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333</v>
      </c>
      <c r="AU158" s="14" t="s">
        <v>84</v>
      </c>
      <c r="AY158" s="14" t="s">
        <v>333</v>
      </c>
      <c r="BE158" s="203">
        <f>IF(N158="základná",J158,0)</f>
        <v>0</v>
      </c>
      <c r="BF158" s="203">
        <f>IF(N158="znížená",J158,0)</f>
        <v>0</v>
      </c>
      <c r="BG158" s="203">
        <f>IF(N158="zákl. prenesená",J158,0)</f>
        <v>0</v>
      </c>
      <c r="BH158" s="203">
        <f>IF(N158="zníž. prenesená",J158,0)</f>
        <v>0</v>
      </c>
      <c r="BI158" s="203">
        <f>IF(N158="nulová",J158,0)</f>
        <v>0</v>
      </c>
      <c r="BJ158" s="14" t="s">
        <v>90</v>
      </c>
      <c r="BK158" s="203">
        <f>I158*H158</f>
        <v>0</v>
      </c>
    </row>
    <row r="159" spans="1:65" s="2" customFormat="1" ht="16.25" customHeight="1">
      <c r="A159" s="31"/>
      <c r="B159" s="32"/>
      <c r="C159" s="209" t="s">
        <v>1</v>
      </c>
      <c r="D159" s="209" t="s">
        <v>146</v>
      </c>
      <c r="E159" s="210" t="s">
        <v>1</v>
      </c>
      <c r="F159" s="211" t="s">
        <v>1</v>
      </c>
      <c r="G159" s="212" t="s">
        <v>1</v>
      </c>
      <c r="H159" s="213"/>
      <c r="I159" s="214"/>
      <c r="J159" s="215">
        <f t="shared" si="0"/>
        <v>0</v>
      </c>
      <c r="K159" s="197"/>
      <c r="L159" s="36"/>
      <c r="M159" s="216" t="s">
        <v>1</v>
      </c>
      <c r="N159" s="217" t="s">
        <v>43</v>
      </c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333</v>
      </c>
      <c r="AU159" s="14" t="s">
        <v>84</v>
      </c>
      <c r="AY159" s="14" t="s">
        <v>333</v>
      </c>
      <c r="BE159" s="203">
        <f>IF(N159="základná",J159,0)</f>
        <v>0</v>
      </c>
      <c r="BF159" s="203">
        <f>IF(N159="znížená",J159,0)</f>
        <v>0</v>
      </c>
      <c r="BG159" s="203">
        <f>IF(N159="zákl. prenesená",J159,0)</f>
        <v>0</v>
      </c>
      <c r="BH159" s="203">
        <f>IF(N159="zníž. prenesená",J159,0)</f>
        <v>0</v>
      </c>
      <c r="BI159" s="203">
        <f>IF(N159="nulová",J159,0)</f>
        <v>0</v>
      </c>
      <c r="BJ159" s="14" t="s">
        <v>90</v>
      </c>
      <c r="BK159" s="203">
        <f>I159*H159</f>
        <v>0</v>
      </c>
    </row>
    <row r="160" spans="1:65" s="2" customFormat="1" ht="16.25" customHeight="1">
      <c r="A160" s="31"/>
      <c r="B160" s="32"/>
      <c r="C160" s="209" t="s">
        <v>1</v>
      </c>
      <c r="D160" s="209" t="s">
        <v>146</v>
      </c>
      <c r="E160" s="210" t="s">
        <v>1</v>
      </c>
      <c r="F160" s="211" t="s">
        <v>1</v>
      </c>
      <c r="G160" s="212" t="s">
        <v>1</v>
      </c>
      <c r="H160" s="213"/>
      <c r="I160" s="214"/>
      <c r="J160" s="215">
        <f t="shared" si="0"/>
        <v>0</v>
      </c>
      <c r="K160" s="197"/>
      <c r="L160" s="36"/>
      <c r="M160" s="216" t="s">
        <v>1</v>
      </c>
      <c r="N160" s="217" t="s">
        <v>43</v>
      </c>
      <c r="O160" s="68"/>
      <c r="P160" s="68"/>
      <c r="Q160" s="68"/>
      <c r="R160" s="68"/>
      <c r="S160" s="68"/>
      <c r="T160" s="69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4" t="s">
        <v>333</v>
      </c>
      <c r="AU160" s="14" t="s">
        <v>84</v>
      </c>
      <c r="AY160" s="14" t="s">
        <v>333</v>
      </c>
      <c r="BE160" s="203">
        <f>IF(N160="základná",J160,0)</f>
        <v>0</v>
      </c>
      <c r="BF160" s="203">
        <f>IF(N160="znížená",J160,0)</f>
        <v>0</v>
      </c>
      <c r="BG160" s="203">
        <f>IF(N160="zákl. prenesená",J160,0)</f>
        <v>0</v>
      </c>
      <c r="BH160" s="203">
        <f>IF(N160="zníž. prenesená",J160,0)</f>
        <v>0</v>
      </c>
      <c r="BI160" s="203">
        <f>IF(N160="nulová",J160,0)</f>
        <v>0</v>
      </c>
      <c r="BJ160" s="14" t="s">
        <v>90</v>
      </c>
      <c r="BK160" s="203">
        <f>I160*H160</f>
        <v>0</v>
      </c>
    </row>
    <row r="161" spans="1:63" s="2" customFormat="1" ht="16.25" customHeight="1">
      <c r="A161" s="31"/>
      <c r="B161" s="32"/>
      <c r="C161" s="209" t="s">
        <v>1</v>
      </c>
      <c r="D161" s="209" t="s">
        <v>146</v>
      </c>
      <c r="E161" s="210" t="s">
        <v>1</v>
      </c>
      <c r="F161" s="211" t="s">
        <v>1</v>
      </c>
      <c r="G161" s="212" t="s">
        <v>1</v>
      </c>
      <c r="H161" s="213"/>
      <c r="I161" s="214"/>
      <c r="J161" s="215">
        <f t="shared" si="0"/>
        <v>0</v>
      </c>
      <c r="K161" s="197"/>
      <c r="L161" s="36"/>
      <c r="M161" s="216" t="s">
        <v>1</v>
      </c>
      <c r="N161" s="217" t="s">
        <v>43</v>
      </c>
      <c r="O161" s="218"/>
      <c r="P161" s="218"/>
      <c r="Q161" s="218"/>
      <c r="R161" s="218"/>
      <c r="S161" s="218"/>
      <c r="T161" s="21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333</v>
      </c>
      <c r="AU161" s="14" t="s">
        <v>84</v>
      </c>
      <c r="AY161" s="14" t="s">
        <v>333</v>
      </c>
      <c r="BE161" s="203">
        <f>IF(N161="základná",J161,0)</f>
        <v>0</v>
      </c>
      <c r="BF161" s="203">
        <f>IF(N161="znížená",J161,0)</f>
        <v>0</v>
      </c>
      <c r="BG161" s="203">
        <f>IF(N161="zákl. prenesená",J161,0)</f>
        <v>0</v>
      </c>
      <c r="BH161" s="203">
        <f>IF(N161="zníž. prenesená",J161,0)</f>
        <v>0</v>
      </c>
      <c r="BI161" s="203">
        <f>IF(N161="nulová",J161,0)</f>
        <v>0</v>
      </c>
      <c r="BJ161" s="14" t="s">
        <v>90</v>
      </c>
      <c r="BK161" s="203">
        <f>I161*H161</f>
        <v>0</v>
      </c>
    </row>
    <row r="162" spans="1:63" s="2" customFormat="1" ht="7" customHeight="1">
      <c r="A162" s="31"/>
      <c r="B162" s="51"/>
      <c r="C162" s="52"/>
      <c r="D162" s="52"/>
      <c r="E162" s="52"/>
      <c r="F162" s="52"/>
      <c r="G162" s="52"/>
      <c r="H162" s="52"/>
      <c r="I162" s="52"/>
      <c r="J162" s="52"/>
      <c r="K162" s="52"/>
      <c r="L162" s="36"/>
      <c r="M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</sheetData>
  <sheetProtection algorithmName="SHA-512" hashValue="e+7eW8q3RYD35nB4pATNUmDbx1A17DnwBq6QNlmV5qKhbITp3RrOZcYioxhUklxmA6hwOe97jnt4540cs6NUMw==" saltValue="+auc0xq3KxMmGXUdJQnLrLhGmGj0NptfCNs8K+TrAoMECAgM5G5ggaX/h6oRm6m8azY2JQ+hxVqmRhPdmbM5KA==" spinCount="100000" sheet="1" objects="1" scenarios="1" formatColumns="0" formatRows="0" autoFilter="0"/>
  <autoFilter ref="C122:K161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7:D162">
      <formula1>"K, M"</formula1>
    </dataValidation>
    <dataValidation type="list" allowBlank="1" showInputMessage="1" showErrorMessage="1" error="Povolené sú hodnoty základná, znížená, nulová." sqref="N157:N162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9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106</v>
      </c>
    </row>
    <row r="3" spans="1:46" s="1" customFormat="1" ht="7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7"/>
      <c r="AT3" s="14" t="s">
        <v>77</v>
      </c>
    </row>
    <row r="4" spans="1:46" s="1" customFormat="1" ht="25" customHeight="1">
      <c r="B4" s="17"/>
      <c r="D4" s="114" t="s">
        <v>107</v>
      </c>
      <c r="L4" s="17"/>
      <c r="M4" s="115" t="s">
        <v>9</v>
      </c>
      <c r="AT4" s="14" t="s">
        <v>4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116" t="s">
        <v>15</v>
      </c>
      <c r="L6" s="17"/>
    </row>
    <row r="7" spans="1:46" s="1" customFormat="1" ht="16.5" customHeight="1">
      <c r="B7" s="17"/>
      <c r="E7" s="265" t="str">
        <f>'Rekapitulácia stavby'!K6</f>
        <v>Nerezové bazény a bazénové technológie</v>
      </c>
      <c r="F7" s="266"/>
      <c r="G7" s="266"/>
      <c r="H7" s="266"/>
      <c r="L7" s="17"/>
    </row>
    <row r="8" spans="1:46" s="1" customFormat="1" ht="12" customHeight="1">
      <c r="B8" s="17"/>
      <c r="D8" s="116" t="s">
        <v>108</v>
      </c>
      <c r="L8" s="17"/>
    </row>
    <row r="9" spans="1:46" s="2" customFormat="1" ht="16.5" customHeight="1">
      <c r="A9" s="31"/>
      <c r="B9" s="36"/>
      <c r="C9" s="31"/>
      <c r="D9" s="31"/>
      <c r="E9" s="265" t="s">
        <v>373</v>
      </c>
      <c r="F9" s="267"/>
      <c r="G9" s="267"/>
      <c r="H9" s="267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16" t="s">
        <v>110</v>
      </c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68" t="s">
        <v>471</v>
      </c>
      <c r="F11" s="267"/>
      <c r="G11" s="267"/>
      <c r="H11" s="267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16" t="s">
        <v>17</v>
      </c>
      <c r="E13" s="31"/>
      <c r="F13" s="107" t="s">
        <v>1</v>
      </c>
      <c r="G13" s="31"/>
      <c r="H13" s="31"/>
      <c r="I13" s="116" t="s">
        <v>18</v>
      </c>
      <c r="J13" s="107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6" t="s">
        <v>19</v>
      </c>
      <c r="E14" s="31"/>
      <c r="F14" s="107" t="s">
        <v>20</v>
      </c>
      <c r="G14" s="31"/>
      <c r="H14" s="31"/>
      <c r="I14" s="116" t="s">
        <v>21</v>
      </c>
      <c r="J14" s="117" t="str">
        <f>'Rekapitulácia stavby'!AN8</f>
        <v>26. 3. 2021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75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16" t="s">
        <v>23</v>
      </c>
      <c r="E16" s="31"/>
      <c r="F16" s="31"/>
      <c r="G16" s="31"/>
      <c r="H16" s="31"/>
      <c r="I16" s="116" t="s">
        <v>24</v>
      </c>
      <c r="J16" s="107" t="s">
        <v>25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07" t="s">
        <v>26</v>
      </c>
      <c r="F17" s="31"/>
      <c r="G17" s="31"/>
      <c r="H17" s="31"/>
      <c r="I17" s="116" t="s">
        <v>27</v>
      </c>
      <c r="J17" s="107" t="s">
        <v>28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7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16" t="s">
        <v>29</v>
      </c>
      <c r="E19" s="31"/>
      <c r="F19" s="31"/>
      <c r="G19" s="31"/>
      <c r="H19" s="31"/>
      <c r="I19" s="116" t="s">
        <v>24</v>
      </c>
      <c r="J19" s="27" t="str">
        <f>'Rekapitulácia stavby'!AN13</f>
        <v>Vyplň údaj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69" t="str">
        <f>'Rekapitulácia stavby'!E14</f>
        <v>Vyplň údaj</v>
      </c>
      <c r="F20" s="270"/>
      <c r="G20" s="270"/>
      <c r="H20" s="270"/>
      <c r="I20" s="116" t="s">
        <v>27</v>
      </c>
      <c r="J20" s="27" t="str">
        <f>'Rekapitulácia stavby'!AN14</f>
        <v>Vyplň údaj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7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16" t="s">
        <v>31</v>
      </c>
      <c r="E22" s="31"/>
      <c r="F22" s="31"/>
      <c r="G22" s="31"/>
      <c r="H22" s="31"/>
      <c r="I22" s="116" t="s">
        <v>24</v>
      </c>
      <c r="J22" s="107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07" t="s">
        <v>32</v>
      </c>
      <c r="F23" s="31"/>
      <c r="G23" s="31"/>
      <c r="H23" s="31"/>
      <c r="I23" s="116" t="s">
        <v>27</v>
      </c>
      <c r="J23" s="107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7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16" t="s">
        <v>34</v>
      </c>
      <c r="E25" s="31"/>
      <c r="F25" s="31"/>
      <c r="G25" s="31"/>
      <c r="H25" s="31"/>
      <c r="I25" s="116" t="s">
        <v>24</v>
      </c>
      <c r="J25" s="107" t="s">
        <v>1</v>
      </c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07" t="s">
        <v>35</v>
      </c>
      <c r="F26" s="31"/>
      <c r="G26" s="31"/>
      <c r="H26" s="31"/>
      <c r="I26" s="116" t="s">
        <v>27</v>
      </c>
      <c r="J26" s="107" t="s">
        <v>1</v>
      </c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7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16" t="s">
        <v>36</v>
      </c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18"/>
      <c r="B29" s="119"/>
      <c r="C29" s="118"/>
      <c r="D29" s="118"/>
      <c r="E29" s="271" t="s">
        <v>1</v>
      </c>
      <c r="F29" s="271"/>
      <c r="G29" s="271"/>
      <c r="H29" s="271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7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6"/>
      <c r="C31" s="31"/>
      <c r="D31" s="121"/>
      <c r="E31" s="121"/>
      <c r="F31" s="121"/>
      <c r="G31" s="121"/>
      <c r="H31" s="121"/>
      <c r="I31" s="121"/>
      <c r="J31" s="121"/>
      <c r="K31" s="12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4" customHeight="1">
      <c r="A32" s="31"/>
      <c r="B32" s="36"/>
      <c r="C32" s="31"/>
      <c r="D32" s="122" t="s">
        <v>37</v>
      </c>
      <c r="E32" s="31"/>
      <c r="F32" s="31"/>
      <c r="G32" s="31"/>
      <c r="H32" s="31"/>
      <c r="I32" s="31"/>
      <c r="J32" s="123">
        <f>ROUND(J123,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7" customHeight="1">
      <c r="A33" s="31"/>
      <c r="B33" s="36"/>
      <c r="C33" s="31"/>
      <c r="D33" s="121"/>
      <c r="E33" s="121"/>
      <c r="F33" s="121"/>
      <c r="G33" s="121"/>
      <c r="H33" s="121"/>
      <c r="I33" s="121"/>
      <c r="J33" s="121"/>
      <c r="K33" s="12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24" t="s">
        <v>39</v>
      </c>
      <c r="G34" s="31"/>
      <c r="H34" s="31"/>
      <c r="I34" s="124" t="s">
        <v>38</v>
      </c>
      <c r="J34" s="124" t="s">
        <v>40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25" t="s">
        <v>41</v>
      </c>
      <c r="E35" s="116" t="s">
        <v>42</v>
      </c>
      <c r="F35" s="126">
        <f>ROUND((ROUND((SUM(BE123:BE152)),  2) + SUM(BE154:BE158)), 2)</f>
        <v>0</v>
      </c>
      <c r="G35" s="31"/>
      <c r="H35" s="31"/>
      <c r="I35" s="127">
        <v>0.2</v>
      </c>
      <c r="J35" s="126">
        <f>ROUND((ROUND(((SUM(BE123:BE152))*I35),  2) + (SUM(BE154:BE158)*I35)), 2)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16" t="s">
        <v>43</v>
      </c>
      <c r="F36" s="126">
        <f>ROUND((ROUND((SUM(BF123:BF152)),  2) + SUM(BF154:BF158)), 2)</f>
        <v>0</v>
      </c>
      <c r="G36" s="31"/>
      <c r="H36" s="31"/>
      <c r="I36" s="127">
        <v>0.2</v>
      </c>
      <c r="J36" s="126">
        <f>ROUND((ROUND(((SUM(BF123:BF152))*I36),  2) + (SUM(BF154:BF158)*I36)), 2)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16" t="s">
        <v>44</v>
      </c>
      <c r="F37" s="126">
        <f>ROUND((ROUND((SUM(BG123:BG152)),  2) + SUM(BG154:BG158)), 2)</f>
        <v>0</v>
      </c>
      <c r="G37" s="31"/>
      <c r="H37" s="31"/>
      <c r="I37" s="127">
        <v>0.2</v>
      </c>
      <c r="J37" s="12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16" t="s">
        <v>45</v>
      </c>
      <c r="F38" s="126">
        <f>ROUND((ROUND((SUM(BH123:BH152)),  2) + SUM(BH154:BH158)), 2)</f>
        <v>0</v>
      </c>
      <c r="G38" s="31"/>
      <c r="H38" s="31"/>
      <c r="I38" s="127">
        <v>0.2</v>
      </c>
      <c r="J38" s="126">
        <f>0</f>
        <v>0</v>
      </c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16" t="s">
        <v>46</v>
      </c>
      <c r="F39" s="126">
        <f>ROUND((ROUND((SUM(BI123:BI152)),  2) + SUM(BI154:BI158)), 2)</f>
        <v>0</v>
      </c>
      <c r="G39" s="31"/>
      <c r="H39" s="31"/>
      <c r="I39" s="127">
        <v>0</v>
      </c>
      <c r="J39" s="126">
        <f>0</f>
        <v>0</v>
      </c>
      <c r="K39" s="31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7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4" customHeight="1">
      <c r="A41" s="31"/>
      <c r="B41" s="36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4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4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35" t="s">
        <v>50</v>
      </c>
      <c r="E50" s="136"/>
      <c r="F50" s="136"/>
      <c r="G50" s="135" t="s">
        <v>51</v>
      </c>
      <c r="H50" s="136"/>
      <c r="I50" s="136"/>
      <c r="J50" s="136"/>
      <c r="K50" s="136"/>
      <c r="L50" s="48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1"/>
      <c r="B61" s="36"/>
      <c r="C61" s="31"/>
      <c r="D61" s="137" t="s">
        <v>52</v>
      </c>
      <c r="E61" s="138"/>
      <c r="F61" s="139" t="s">
        <v>53</v>
      </c>
      <c r="G61" s="137" t="s">
        <v>52</v>
      </c>
      <c r="H61" s="138"/>
      <c r="I61" s="138"/>
      <c r="J61" s="140" t="s">
        <v>53</v>
      </c>
      <c r="K61" s="13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1"/>
      <c r="B65" s="36"/>
      <c r="C65" s="31"/>
      <c r="D65" s="135" t="s">
        <v>54</v>
      </c>
      <c r="E65" s="141"/>
      <c r="F65" s="141"/>
      <c r="G65" s="135" t="s">
        <v>55</v>
      </c>
      <c r="H65" s="141"/>
      <c r="I65" s="141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1"/>
      <c r="B76" s="36"/>
      <c r="C76" s="31"/>
      <c r="D76" s="137" t="s">
        <v>52</v>
      </c>
      <c r="E76" s="138"/>
      <c r="F76" s="139" t="s">
        <v>53</v>
      </c>
      <c r="G76" s="137" t="s">
        <v>52</v>
      </c>
      <c r="H76" s="138"/>
      <c r="I76" s="138"/>
      <c r="J76" s="140" t="s">
        <v>53</v>
      </c>
      <c r="K76" s="13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7" customHeight="1">
      <c r="A81" s="31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5" customHeight="1">
      <c r="A82" s="31"/>
      <c r="B82" s="32"/>
      <c r="C82" s="20" t="s">
        <v>112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7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>
      <c r="A85" s="31"/>
      <c r="B85" s="32"/>
      <c r="C85" s="33"/>
      <c r="D85" s="33"/>
      <c r="E85" s="272" t="str">
        <f>E7</f>
        <v>Nerezové bazény a bazénové technológie</v>
      </c>
      <c r="F85" s="273"/>
      <c r="G85" s="273"/>
      <c r="H85" s="27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72" t="s">
        <v>373</v>
      </c>
      <c r="F87" s="274"/>
      <c r="G87" s="274"/>
      <c r="H87" s="27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110</v>
      </c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20" t="str">
        <f>E11</f>
        <v>06 - Technológia detského bazéna</v>
      </c>
      <c r="F89" s="274"/>
      <c r="G89" s="274"/>
      <c r="H89" s="274"/>
      <c r="I89" s="33"/>
      <c r="J89" s="33"/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7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19</v>
      </c>
      <c r="D91" s="33"/>
      <c r="E91" s="33"/>
      <c r="F91" s="24" t="str">
        <f>F14</f>
        <v>Žiar nad Hronom</v>
      </c>
      <c r="G91" s="33"/>
      <c r="H91" s="33"/>
      <c r="I91" s="26" t="s">
        <v>21</v>
      </c>
      <c r="J91" s="63" t="str">
        <f>IF(J14="","",J14)</f>
        <v>26. 3. 2021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7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25.65" customHeight="1">
      <c r="A93" s="31"/>
      <c r="B93" s="32"/>
      <c r="C93" s="26" t="s">
        <v>23</v>
      </c>
      <c r="D93" s="33"/>
      <c r="E93" s="33"/>
      <c r="F93" s="24" t="str">
        <f>E17</f>
        <v>Technické služby Žiar nad Hronom s.r.o.</v>
      </c>
      <c r="G93" s="33"/>
      <c r="H93" s="33"/>
      <c r="I93" s="26" t="s">
        <v>31</v>
      </c>
      <c r="J93" s="29" t="str">
        <f>E23</f>
        <v>Magic Design Henč s.r.o.</v>
      </c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34</v>
      </c>
      <c r="J94" s="29" t="str">
        <f>E26</f>
        <v>Pilnik Vladimír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2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46" t="s">
        <v>113</v>
      </c>
      <c r="D96" s="147"/>
      <c r="E96" s="147"/>
      <c r="F96" s="147"/>
      <c r="G96" s="147"/>
      <c r="H96" s="147"/>
      <c r="I96" s="147"/>
      <c r="J96" s="148" t="s">
        <v>114</v>
      </c>
      <c r="K96" s="147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2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48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75" customHeight="1">
      <c r="A98" s="31"/>
      <c r="B98" s="32"/>
      <c r="C98" s="149" t="s">
        <v>115</v>
      </c>
      <c r="D98" s="33"/>
      <c r="E98" s="33"/>
      <c r="F98" s="33"/>
      <c r="G98" s="33"/>
      <c r="H98" s="33"/>
      <c r="I98" s="33"/>
      <c r="J98" s="81">
        <f>J123</f>
        <v>0</v>
      </c>
      <c r="K98" s="33"/>
      <c r="L98" s="48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116</v>
      </c>
    </row>
    <row r="99" spans="1:47" s="9" customFormat="1" ht="25" customHeight="1">
      <c r="B99" s="150"/>
      <c r="C99" s="151"/>
      <c r="D99" s="152" t="s">
        <v>117</v>
      </c>
      <c r="E99" s="153"/>
      <c r="F99" s="153"/>
      <c r="G99" s="153"/>
      <c r="H99" s="153"/>
      <c r="I99" s="153"/>
      <c r="J99" s="154">
        <f>J124</f>
        <v>0</v>
      </c>
      <c r="K99" s="151"/>
      <c r="L99" s="155"/>
    </row>
    <row r="100" spans="1:47" s="10" customFormat="1" ht="19.899999999999999" customHeight="1">
      <c r="B100" s="156"/>
      <c r="C100" s="101"/>
      <c r="D100" s="157" t="s">
        <v>335</v>
      </c>
      <c r="E100" s="158"/>
      <c r="F100" s="158"/>
      <c r="G100" s="158"/>
      <c r="H100" s="158"/>
      <c r="I100" s="158"/>
      <c r="J100" s="159">
        <f>J125</f>
        <v>0</v>
      </c>
      <c r="K100" s="101"/>
      <c r="L100" s="160"/>
    </row>
    <row r="101" spans="1:47" s="9" customFormat="1" ht="21.75" customHeight="1">
      <c r="B101" s="150"/>
      <c r="C101" s="151"/>
      <c r="D101" s="161" t="s">
        <v>125</v>
      </c>
      <c r="E101" s="151"/>
      <c r="F101" s="151"/>
      <c r="G101" s="151"/>
      <c r="H101" s="151"/>
      <c r="I101" s="151"/>
      <c r="J101" s="162">
        <f>J153</f>
        <v>0</v>
      </c>
      <c r="K101" s="151"/>
      <c r="L101" s="155"/>
    </row>
    <row r="102" spans="1:47" s="2" customFormat="1" ht="21.75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47" s="2" customFormat="1" ht="7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47" s="2" customFormat="1" ht="7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5" customHeight="1">
      <c r="A108" s="31"/>
      <c r="B108" s="32"/>
      <c r="C108" s="20" t="s">
        <v>126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7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6.5" customHeight="1">
      <c r="A111" s="31"/>
      <c r="B111" s="32"/>
      <c r="C111" s="33"/>
      <c r="D111" s="33"/>
      <c r="E111" s="272" t="str">
        <f>E7</f>
        <v>Nerezové bazény a bazénové technológie</v>
      </c>
      <c r="F111" s="273"/>
      <c r="G111" s="273"/>
      <c r="H111" s="27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1" customFormat="1" ht="12" customHeight="1">
      <c r="B112" s="18"/>
      <c r="C112" s="26" t="s">
        <v>108</v>
      </c>
      <c r="D112" s="19"/>
      <c r="E112" s="19"/>
      <c r="F112" s="19"/>
      <c r="G112" s="19"/>
      <c r="H112" s="19"/>
      <c r="I112" s="19"/>
      <c r="J112" s="19"/>
      <c r="K112" s="19"/>
      <c r="L112" s="17"/>
    </row>
    <row r="113" spans="1:65" s="2" customFormat="1" ht="16.5" customHeight="1">
      <c r="A113" s="31"/>
      <c r="B113" s="32"/>
      <c r="C113" s="33"/>
      <c r="D113" s="33"/>
      <c r="E113" s="272" t="s">
        <v>373</v>
      </c>
      <c r="F113" s="274"/>
      <c r="G113" s="274"/>
      <c r="H113" s="274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110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0" t="str">
        <f>E11</f>
        <v>06 - Technológia detského bazéna</v>
      </c>
      <c r="F115" s="274"/>
      <c r="G115" s="274"/>
      <c r="H115" s="274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7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F14</f>
        <v>Žiar nad Hronom</v>
      </c>
      <c r="G117" s="33"/>
      <c r="H117" s="33"/>
      <c r="I117" s="26" t="s">
        <v>21</v>
      </c>
      <c r="J117" s="63" t="str">
        <f>IF(J14="","",J14)</f>
        <v>26. 3. 2021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7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65" customHeight="1">
      <c r="A119" s="31"/>
      <c r="B119" s="32"/>
      <c r="C119" s="26" t="s">
        <v>23</v>
      </c>
      <c r="D119" s="33"/>
      <c r="E119" s="33"/>
      <c r="F119" s="24" t="str">
        <f>E17</f>
        <v>Technické služby Žiar nad Hronom s.r.o.</v>
      </c>
      <c r="G119" s="33"/>
      <c r="H119" s="33"/>
      <c r="I119" s="26" t="s">
        <v>31</v>
      </c>
      <c r="J119" s="29" t="str">
        <f>E23</f>
        <v>Magic Design Henč s.r.o.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29</v>
      </c>
      <c r="D120" s="33"/>
      <c r="E120" s="33"/>
      <c r="F120" s="24" t="str">
        <f>IF(E20="","",E20)</f>
        <v>Vyplň údaj</v>
      </c>
      <c r="G120" s="33"/>
      <c r="H120" s="33"/>
      <c r="I120" s="26" t="s">
        <v>34</v>
      </c>
      <c r="J120" s="29" t="str">
        <f>E26</f>
        <v>Pilnik Vladimír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2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63"/>
      <c r="B122" s="164"/>
      <c r="C122" s="165" t="s">
        <v>127</v>
      </c>
      <c r="D122" s="166" t="s">
        <v>62</v>
      </c>
      <c r="E122" s="166" t="s">
        <v>58</v>
      </c>
      <c r="F122" s="166" t="s">
        <v>59</v>
      </c>
      <c r="G122" s="166" t="s">
        <v>128</v>
      </c>
      <c r="H122" s="166" t="s">
        <v>129</v>
      </c>
      <c r="I122" s="166" t="s">
        <v>130</v>
      </c>
      <c r="J122" s="167" t="s">
        <v>114</v>
      </c>
      <c r="K122" s="168" t="s">
        <v>131</v>
      </c>
      <c r="L122" s="169"/>
      <c r="M122" s="72" t="s">
        <v>1</v>
      </c>
      <c r="N122" s="73" t="s">
        <v>41</v>
      </c>
      <c r="O122" s="73" t="s">
        <v>132</v>
      </c>
      <c r="P122" s="73" t="s">
        <v>133</v>
      </c>
      <c r="Q122" s="73" t="s">
        <v>134</v>
      </c>
      <c r="R122" s="73" t="s">
        <v>135</v>
      </c>
      <c r="S122" s="73" t="s">
        <v>136</v>
      </c>
      <c r="T122" s="74" t="s">
        <v>137</v>
      </c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</row>
    <row r="123" spans="1:65" s="2" customFormat="1" ht="22.75" customHeight="1">
      <c r="A123" s="31"/>
      <c r="B123" s="32"/>
      <c r="C123" s="79" t="s">
        <v>115</v>
      </c>
      <c r="D123" s="33"/>
      <c r="E123" s="33"/>
      <c r="F123" s="33"/>
      <c r="G123" s="33"/>
      <c r="H123" s="33"/>
      <c r="I123" s="33"/>
      <c r="J123" s="170">
        <f>BK123</f>
        <v>0</v>
      </c>
      <c r="K123" s="33"/>
      <c r="L123" s="36"/>
      <c r="M123" s="75"/>
      <c r="N123" s="171"/>
      <c r="O123" s="76"/>
      <c r="P123" s="172">
        <f>P124+P153</f>
        <v>0</v>
      </c>
      <c r="Q123" s="76"/>
      <c r="R123" s="172">
        <f>R124+R153</f>
        <v>0</v>
      </c>
      <c r="S123" s="76"/>
      <c r="T123" s="173">
        <f>T124+T153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76</v>
      </c>
      <c r="AU123" s="14" t="s">
        <v>116</v>
      </c>
      <c r="BK123" s="174">
        <f>BK124+BK153</f>
        <v>0</v>
      </c>
    </row>
    <row r="124" spans="1:65" s="12" customFormat="1" ht="25.9" customHeight="1">
      <c r="B124" s="175"/>
      <c r="C124" s="176"/>
      <c r="D124" s="177" t="s">
        <v>76</v>
      </c>
      <c r="E124" s="178" t="s">
        <v>138</v>
      </c>
      <c r="F124" s="178" t="s">
        <v>139</v>
      </c>
      <c r="G124" s="176"/>
      <c r="H124" s="176"/>
      <c r="I124" s="179"/>
      <c r="J124" s="162">
        <f>BK124</f>
        <v>0</v>
      </c>
      <c r="K124" s="176"/>
      <c r="L124" s="180"/>
      <c r="M124" s="181"/>
      <c r="N124" s="182"/>
      <c r="O124" s="182"/>
      <c r="P124" s="183">
        <f>P125</f>
        <v>0</v>
      </c>
      <c r="Q124" s="182"/>
      <c r="R124" s="183">
        <f>R125</f>
        <v>0</v>
      </c>
      <c r="S124" s="182"/>
      <c r="T124" s="184">
        <f>T125</f>
        <v>0</v>
      </c>
      <c r="AR124" s="185" t="s">
        <v>140</v>
      </c>
      <c r="AT124" s="186" t="s">
        <v>76</v>
      </c>
      <c r="AU124" s="186" t="s">
        <v>77</v>
      </c>
      <c r="AY124" s="185" t="s">
        <v>141</v>
      </c>
      <c r="BK124" s="187">
        <f>BK125</f>
        <v>0</v>
      </c>
    </row>
    <row r="125" spans="1:65" s="12" customFormat="1" ht="22.75" customHeight="1">
      <c r="B125" s="175"/>
      <c r="C125" s="176"/>
      <c r="D125" s="177" t="s">
        <v>76</v>
      </c>
      <c r="E125" s="188" t="s">
        <v>142</v>
      </c>
      <c r="F125" s="188" t="s">
        <v>336</v>
      </c>
      <c r="G125" s="176"/>
      <c r="H125" s="176"/>
      <c r="I125" s="179"/>
      <c r="J125" s="189">
        <f>BK125</f>
        <v>0</v>
      </c>
      <c r="K125" s="176"/>
      <c r="L125" s="180"/>
      <c r="M125" s="181"/>
      <c r="N125" s="182"/>
      <c r="O125" s="182"/>
      <c r="P125" s="183">
        <f>SUM(P126:P152)</f>
        <v>0</v>
      </c>
      <c r="Q125" s="182"/>
      <c r="R125" s="183">
        <f>SUM(R126:R152)</f>
        <v>0</v>
      </c>
      <c r="S125" s="182"/>
      <c r="T125" s="184">
        <f>SUM(T126:T152)</f>
        <v>0</v>
      </c>
      <c r="AR125" s="185" t="s">
        <v>140</v>
      </c>
      <c r="AT125" s="186" t="s">
        <v>76</v>
      </c>
      <c r="AU125" s="186" t="s">
        <v>84</v>
      </c>
      <c r="AY125" s="185" t="s">
        <v>141</v>
      </c>
      <c r="BK125" s="187">
        <f>SUM(BK126:BK152)</f>
        <v>0</v>
      </c>
    </row>
    <row r="126" spans="1:65" s="2" customFormat="1" ht="14.4" customHeight="1">
      <c r="A126" s="31"/>
      <c r="B126" s="32"/>
      <c r="C126" s="190" t="s">
        <v>84</v>
      </c>
      <c r="D126" s="190" t="s">
        <v>146</v>
      </c>
      <c r="E126" s="191" t="s">
        <v>472</v>
      </c>
      <c r="F126" s="192" t="s">
        <v>473</v>
      </c>
      <c r="G126" s="193" t="s">
        <v>1</v>
      </c>
      <c r="H126" s="194">
        <v>1</v>
      </c>
      <c r="I126" s="195"/>
      <c r="J126" s="196">
        <f>ROUND(I126*H126,2)</f>
        <v>0</v>
      </c>
      <c r="K126" s="197"/>
      <c r="L126" s="36"/>
      <c r="M126" s="198" t="s">
        <v>1</v>
      </c>
      <c r="N126" s="199" t="s">
        <v>43</v>
      </c>
      <c r="O126" s="68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2" t="s">
        <v>161</v>
      </c>
      <c r="AT126" s="202" t="s">
        <v>146</v>
      </c>
      <c r="AU126" s="202" t="s">
        <v>90</v>
      </c>
      <c r="AY126" s="14" t="s">
        <v>141</v>
      </c>
      <c r="BE126" s="203">
        <f>IF(N126="základná",J126,0)</f>
        <v>0</v>
      </c>
      <c r="BF126" s="203">
        <f>IF(N126="znížená",J126,0)</f>
        <v>0</v>
      </c>
      <c r="BG126" s="203">
        <f>IF(N126="zákl. prenesená",J126,0)</f>
        <v>0</v>
      </c>
      <c r="BH126" s="203">
        <f>IF(N126="zníž. prenesená",J126,0)</f>
        <v>0</v>
      </c>
      <c r="BI126" s="203">
        <f>IF(N126="nulová",J126,0)</f>
        <v>0</v>
      </c>
      <c r="BJ126" s="14" t="s">
        <v>90</v>
      </c>
      <c r="BK126" s="203">
        <f>ROUND(I126*H126,2)</f>
        <v>0</v>
      </c>
      <c r="BL126" s="14" t="s">
        <v>161</v>
      </c>
      <c r="BM126" s="202" t="s">
        <v>90</v>
      </c>
    </row>
    <row r="127" spans="1:65" s="2" customFormat="1" ht="36">
      <c r="A127" s="31"/>
      <c r="B127" s="32"/>
      <c r="C127" s="33"/>
      <c r="D127" s="204" t="s">
        <v>152</v>
      </c>
      <c r="E127" s="33"/>
      <c r="F127" s="205" t="s">
        <v>474</v>
      </c>
      <c r="G127" s="33"/>
      <c r="H127" s="33"/>
      <c r="I127" s="206"/>
      <c r="J127" s="33"/>
      <c r="K127" s="33"/>
      <c r="L127" s="36"/>
      <c r="M127" s="207"/>
      <c r="N127" s="208"/>
      <c r="O127" s="68"/>
      <c r="P127" s="68"/>
      <c r="Q127" s="68"/>
      <c r="R127" s="68"/>
      <c r="S127" s="68"/>
      <c r="T127" s="69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152</v>
      </c>
      <c r="AU127" s="14" t="s">
        <v>90</v>
      </c>
    </row>
    <row r="128" spans="1:65" s="2" customFormat="1" ht="24.15" customHeight="1">
      <c r="A128" s="31"/>
      <c r="B128" s="32"/>
      <c r="C128" s="190" t="s">
        <v>90</v>
      </c>
      <c r="D128" s="190" t="s">
        <v>146</v>
      </c>
      <c r="E128" s="191" t="s">
        <v>427</v>
      </c>
      <c r="F128" s="192" t="s">
        <v>428</v>
      </c>
      <c r="G128" s="193" t="s">
        <v>1</v>
      </c>
      <c r="H128" s="194">
        <v>4</v>
      </c>
      <c r="I128" s="195"/>
      <c r="J128" s="196">
        <f>ROUND(I128*H128,2)</f>
        <v>0</v>
      </c>
      <c r="K128" s="197"/>
      <c r="L128" s="36"/>
      <c r="M128" s="198" t="s">
        <v>1</v>
      </c>
      <c r="N128" s="199" t="s">
        <v>43</v>
      </c>
      <c r="O128" s="68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2" t="s">
        <v>161</v>
      </c>
      <c r="AT128" s="202" t="s">
        <v>146</v>
      </c>
      <c r="AU128" s="202" t="s">
        <v>90</v>
      </c>
      <c r="AY128" s="14" t="s">
        <v>141</v>
      </c>
      <c r="BE128" s="203">
        <f>IF(N128="základná",J128,0)</f>
        <v>0</v>
      </c>
      <c r="BF128" s="203">
        <f>IF(N128="znížená",J128,0)</f>
        <v>0</v>
      </c>
      <c r="BG128" s="203">
        <f>IF(N128="zákl. prenesená",J128,0)</f>
        <v>0</v>
      </c>
      <c r="BH128" s="203">
        <f>IF(N128="zníž. prenesená",J128,0)</f>
        <v>0</v>
      </c>
      <c r="BI128" s="203">
        <f>IF(N128="nulová",J128,0)</f>
        <v>0</v>
      </c>
      <c r="BJ128" s="14" t="s">
        <v>90</v>
      </c>
      <c r="BK128" s="203">
        <f>ROUND(I128*H128,2)</f>
        <v>0</v>
      </c>
      <c r="BL128" s="14" t="s">
        <v>161</v>
      </c>
      <c r="BM128" s="202" t="s">
        <v>161</v>
      </c>
    </row>
    <row r="129" spans="1:65" s="2" customFormat="1" ht="24.15" customHeight="1">
      <c r="A129" s="31"/>
      <c r="B129" s="32"/>
      <c r="C129" s="190" t="s">
        <v>140</v>
      </c>
      <c r="D129" s="190" t="s">
        <v>146</v>
      </c>
      <c r="E129" s="191" t="s">
        <v>429</v>
      </c>
      <c r="F129" s="192" t="s">
        <v>430</v>
      </c>
      <c r="G129" s="193" t="s">
        <v>1</v>
      </c>
      <c r="H129" s="194">
        <v>2</v>
      </c>
      <c r="I129" s="195"/>
      <c r="J129" s="196">
        <f>ROUND(I129*H129,2)</f>
        <v>0</v>
      </c>
      <c r="K129" s="197"/>
      <c r="L129" s="36"/>
      <c r="M129" s="198" t="s">
        <v>1</v>
      </c>
      <c r="N129" s="199" t="s">
        <v>43</v>
      </c>
      <c r="O129" s="68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2" t="s">
        <v>161</v>
      </c>
      <c r="AT129" s="202" t="s">
        <v>146</v>
      </c>
      <c r="AU129" s="202" t="s">
        <v>90</v>
      </c>
      <c r="AY129" s="14" t="s">
        <v>141</v>
      </c>
      <c r="BE129" s="203">
        <f>IF(N129="základná",J129,0)</f>
        <v>0</v>
      </c>
      <c r="BF129" s="203">
        <f>IF(N129="znížená",J129,0)</f>
        <v>0</v>
      </c>
      <c r="BG129" s="203">
        <f>IF(N129="zákl. prenesená",J129,0)</f>
        <v>0</v>
      </c>
      <c r="BH129" s="203">
        <f>IF(N129="zníž. prenesená",J129,0)</f>
        <v>0</v>
      </c>
      <c r="BI129" s="203">
        <f>IF(N129="nulová",J129,0)</f>
        <v>0</v>
      </c>
      <c r="BJ129" s="14" t="s">
        <v>90</v>
      </c>
      <c r="BK129" s="203">
        <f>ROUND(I129*H129,2)</f>
        <v>0</v>
      </c>
      <c r="BL129" s="14" t="s">
        <v>161</v>
      </c>
      <c r="BM129" s="202" t="s">
        <v>167</v>
      </c>
    </row>
    <row r="130" spans="1:65" s="2" customFormat="1" ht="63">
      <c r="A130" s="31"/>
      <c r="B130" s="32"/>
      <c r="C130" s="33"/>
      <c r="D130" s="204" t="s">
        <v>152</v>
      </c>
      <c r="E130" s="33"/>
      <c r="F130" s="205" t="s">
        <v>431</v>
      </c>
      <c r="G130" s="33"/>
      <c r="H130" s="33"/>
      <c r="I130" s="206"/>
      <c r="J130" s="33"/>
      <c r="K130" s="33"/>
      <c r="L130" s="36"/>
      <c r="M130" s="207"/>
      <c r="N130" s="208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152</v>
      </c>
      <c r="AU130" s="14" t="s">
        <v>90</v>
      </c>
    </row>
    <row r="131" spans="1:65" s="2" customFormat="1" ht="24.15" customHeight="1">
      <c r="A131" s="31"/>
      <c r="B131" s="32"/>
      <c r="C131" s="190" t="s">
        <v>161</v>
      </c>
      <c r="D131" s="190" t="s">
        <v>146</v>
      </c>
      <c r="E131" s="191" t="s">
        <v>475</v>
      </c>
      <c r="F131" s="192" t="s">
        <v>476</v>
      </c>
      <c r="G131" s="193" t="s">
        <v>1</v>
      </c>
      <c r="H131" s="194">
        <v>1</v>
      </c>
      <c r="I131" s="195"/>
      <c r="J131" s="196">
        <f>ROUND(I131*H131,2)</f>
        <v>0</v>
      </c>
      <c r="K131" s="197"/>
      <c r="L131" s="36"/>
      <c r="M131" s="198" t="s">
        <v>1</v>
      </c>
      <c r="N131" s="199" t="s">
        <v>43</v>
      </c>
      <c r="O131" s="68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2" t="s">
        <v>161</v>
      </c>
      <c r="AT131" s="202" t="s">
        <v>146</v>
      </c>
      <c r="AU131" s="202" t="s">
        <v>90</v>
      </c>
      <c r="AY131" s="14" t="s">
        <v>141</v>
      </c>
      <c r="BE131" s="203">
        <f>IF(N131="základná",J131,0)</f>
        <v>0</v>
      </c>
      <c r="BF131" s="203">
        <f>IF(N131="znížená",J131,0)</f>
        <v>0</v>
      </c>
      <c r="BG131" s="203">
        <f>IF(N131="zákl. prenesená",J131,0)</f>
        <v>0</v>
      </c>
      <c r="BH131" s="203">
        <f>IF(N131="zníž. prenesená",J131,0)</f>
        <v>0</v>
      </c>
      <c r="BI131" s="203">
        <f>IF(N131="nulová",J131,0)</f>
        <v>0</v>
      </c>
      <c r="BJ131" s="14" t="s">
        <v>90</v>
      </c>
      <c r="BK131" s="203">
        <f>ROUND(I131*H131,2)</f>
        <v>0</v>
      </c>
      <c r="BL131" s="14" t="s">
        <v>161</v>
      </c>
      <c r="BM131" s="202" t="s">
        <v>172</v>
      </c>
    </row>
    <row r="132" spans="1:65" s="2" customFormat="1" ht="24.15" customHeight="1">
      <c r="A132" s="31"/>
      <c r="B132" s="32"/>
      <c r="C132" s="190" t="s">
        <v>169</v>
      </c>
      <c r="D132" s="190" t="s">
        <v>146</v>
      </c>
      <c r="E132" s="191" t="s">
        <v>477</v>
      </c>
      <c r="F132" s="192" t="s">
        <v>478</v>
      </c>
      <c r="G132" s="193" t="s">
        <v>1</v>
      </c>
      <c r="H132" s="194">
        <v>1</v>
      </c>
      <c r="I132" s="195"/>
      <c r="J132" s="196">
        <f>ROUND(I132*H132,2)</f>
        <v>0</v>
      </c>
      <c r="K132" s="197"/>
      <c r="L132" s="36"/>
      <c r="M132" s="198" t="s">
        <v>1</v>
      </c>
      <c r="N132" s="199" t="s">
        <v>43</v>
      </c>
      <c r="O132" s="68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2" t="s">
        <v>161</v>
      </c>
      <c r="AT132" s="202" t="s">
        <v>146</v>
      </c>
      <c r="AU132" s="202" t="s">
        <v>90</v>
      </c>
      <c r="AY132" s="14" t="s">
        <v>141</v>
      </c>
      <c r="BE132" s="203">
        <f>IF(N132="základná",J132,0)</f>
        <v>0</v>
      </c>
      <c r="BF132" s="203">
        <f>IF(N132="znížená",J132,0)</f>
        <v>0</v>
      </c>
      <c r="BG132" s="203">
        <f>IF(N132="zákl. prenesená",J132,0)</f>
        <v>0</v>
      </c>
      <c r="BH132" s="203">
        <f>IF(N132="zníž. prenesená",J132,0)</f>
        <v>0</v>
      </c>
      <c r="BI132" s="203">
        <f>IF(N132="nulová",J132,0)</f>
        <v>0</v>
      </c>
      <c r="BJ132" s="14" t="s">
        <v>90</v>
      </c>
      <c r="BK132" s="203">
        <f>ROUND(I132*H132,2)</f>
        <v>0</v>
      </c>
      <c r="BL132" s="14" t="s">
        <v>161</v>
      </c>
      <c r="BM132" s="202" t="s">
        <v>176</v>
      </c>
    </row>
    <row r="133" spans="1:65" s="2" customFormat="1" ht="62.75" customHeight="1">
      <c r="A133" s="31"/>
      <c r="B133" s="32"/>
      <c r="C133" s="190" t="s">
        <v>167</v>
      </c>
      <c r="D133" s="190" t="s">
        <v>146</v>
      </c>
      <c r="E133" s="191" t="s">
        <v>436</v>
      </c>
      <c r="F133" s="192" t="s">
        <v>437</v>
      </c>
      <c r="G133" s="193" t="s">
        <v>1</v>
      </c>
      <c r="H133" s="194">
        <v>1</v>
      </c>
      <c r="I133" s="195"/>
      <c r="J133" s="196">
        <f>ROUND(I133*H133,2)</f>
        <v>0</v>
      </c>
      <c r="K133" s="197"/>
      <c r="L133" s="36"/>
      <c r="M133" s="198" t="s">
        <v>1</v>
      </c>
      <c r="N133" s="199" t="s">
        <v>43</v>
      </c>
      <c r="O133" s="68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2" t="s">
        <v>161</v>
      </c>
      <c r="AT133" s="202" t="s">
        <v>146</v>
      </c>
      <c r="AU133" s="202" t="s">
        <v>90</v>
      </c>
      <c r="AY133" s="14" t="s">
        <v>141</v>
      </c>
      <c r="BE133" s="203">
        <f>IF(N133="základná",J133,0)</f>
        <v>0</v>
      </c>
      <c r="BF133" s="203">
        <f>IF(N133="znížená",J133,0)</f>
        <v>0</v>
      </c>
      <c r="BG133" s="203">
        <f>IF(N133="zákl. prenesená",J133,0)</f>
        <v>0</v>
      </c>
      <c r="BH133" s="203">
        <f>IF(N133="zníž. prenesená",J133,0)</f>
        <v>0</v>
      </c>
      <c r="BI133" s="203">
        <f>IF(N133="nulová",J133,0)</f>
        <v>0</v>
      </c>
      <c r="BJ133" s="14" t="s">
        <v>90</v>
      </c>
      <c r="BK133" s="203">
        <f>ROUND(I133*H133,2)</f>
        <v>0</v>
      </c>
      <c r="BL133" s="14" t="s">
        <v>161</v>
      </c>
      <c r="BM133" s="202" t="s">
        <v>181</v>
      </c>
    </row>
    <row r="134" spans="1:65" s="2" customFormat="1" ht="14.4" customHeight="1">
      <c r="A134" s="31"/>
      <c r="B134" s="32"/>
      <c r="C134" s="190" t="s">
        <v>178</v>
      </c>
      <c r="D134" s="190" t="s">
        <v>146</v>
      </c>
      <c r="E134" s="191" t="s">
        <v>438</v>
      </c>
      <c r="F134" s="192" t="s">
        <v>439</v>
      </c>
      <c r="G134" s="193" t="s">
        <v>1</v>
      </c>
      <c r="H134" s="194">
        <v>1</v>
      </c>
      <c r="I134" s="195"/>
      <c r="J134" s="196">
        <f>ROUND(I134*H134,2)</f>
        <v>0</v>
      </c>
      <c r="K134" s="197"/>
      <c r="L134" s="36"/>
      <c r="M134" s="198" t="s">
        <v>1</v>
      </c>
      <c r="N134" s="199" t="s">
        <v>43</v>
      </c>
      <c r="O134" s="68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2" t="s">
        <v>161</v>
      </c>
      <c r="AT134" s="202" t="s">
        <v>146</v>
      </c>
      <c r="AU134" s="202" t="s">
        <v>90</v>
      </c>
      <c r="AY134" s="14" t="s">
        <v>141</v>
      </c>
      <c r="BE134" s="203">
        <f>IF(N134="základná",J134,0)</f>
        <v>0</v>
      </c>
      <c r="BF134" s="203">
        <f>IF(N134="znížená",J134,0)</f>
        <v>0</v>
      </c>
      <c r="BG134" s="203">
        <f>IF(N134="zákl. prenesená",J134,0)</f>
        <v>0</v>
      </c>
      <c r="BH134" s="203">
        <f>IF(N134="zníž. prenesená",J134,0)</f>
        <v>0</v>
      </c>
      <c r="BI134" s="203">
        <f>IF(N134="nulová",J134,0)</f>
        <v>0</v>
      </c>
      <c r="BJ134" s="14" t="s">
        <v>90</v>
      </c>
      <c r="BK134" s="203">
        <f>ROUND(I134*H134,2)</f>
        <v>0</v>
      </c>
      <c r="BL134" s="14" t="s">
        <v>161</v>
      </c>
      <c r="BM134" s="202" t="s">
        <v>185</v>
      </c>
    </row>
    <row r="135" spans="1:65" s="2" customFormat="1" ht="36">
      <c r="A135" s="31"/>
      <c r="B135" s="32"/>
      <c r="C135" s="33"/>
      <c r="D135" s="204" t="s">
        <v>152</v>
      </c>
      <c r="E135" s="33"/>
      <c r="F135" s="205" t="s">
        <v>440</v>
      </c>
      <c r="G135" s="33"/>
      <c r="H135" s="33"/>
      <c r="I135" s="206"/>
      <c r="J135" s="33"/>
      <c r="K135" s="33"/>
      <c r="L135" s="36"/>
      <c r="M135" s="207"/>
      <c r="N135" s="208"/>
      <c r="O135" s="68"/>
      <c r="P135" s="68"/>
      <c r="Q135" s="68"/>
      <c r="R135" s="68"/>
      <c r="S135" s="68"/>
      <c r="T135" s="6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4" t="s">
        <v>152</v>
      </c>
      <c r="AU135" s="14" t="s">
        <v>90</v>
      </c>
    </row>
    <row r="136" spans="1:65" s="2" customFormat="1" ht="24.15" customHeight="1">
      <c r="A136" s="31"/>
      <c r="B136" s="32"/>
      <c r="C136" s="190" t="s">
        <v>172</v>
      </c>
      <c r="D136" s="190" t="s">
        <v>146</v>
      </c>
      <c r="E136" s="191" t="s">
        <v>441</v>
      </c>
      <c r="F136" s="192" t="s">
        <v>442</v>
      </c>
      <c r="G136" s="193" t="s">
        <v>1</v>
      </c>
      <c r="H136" s="194">
        <v>1</v>
      </c>
      <c r="I136" s="195"/>
      <c r="J136" s="196">
        <f>ROUND(I136*H136,2)</f>
        <v>0</v>
      </c>
      <c r="K136" s="197"/>
      <c r="L136" s="36"/>
      <c r="M136" s="198" t="s">
        <v>1</v>
      </c>
      <c r="N136" s="199" t="s">
        <v>43</v>
      </c>
      <c r="O136" s="68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2" t="s">
        <v>161</v>
      </c>
      <c r="AT136" s="202" t="s">
        <v>146</v>
      </c>
      <c r="AU136" s="202" t="s">
        <v>90</v>
      </c>
      <c r="AY136" s="14" t="s">
        <v>141</v>
      </c>
      <c r="BE136" s="203">
        <f>IF(N136="základná",J136,0)</f>
        <v>0</v>
      </c>
      <c r="BF136" s="203">
        <f>IF(N136="znížená",J136,0)</f>
        <v>0</v>
      </c>
      <c r="BG136" s="203">
        <f>IF(N136="zákl. prenesená",J136,0)</f>
        <v>0</v>
      </c>
      <c r="BH136" s="203">
        <f>IF(N136="zníž. prenesená",J136,0)</f>
        <v>0</v>
      </c>
      <c r="BI136" s="203">
        <f>IF(N136="nulová",J136,0)</f>
        <v>0</v>
      </c>
      <c r="BJ136" s="14" t="s">
        <v>90</v>
      </c>
      <c r="BK136" s="203">
        <f>ROUND(I136*H136,2)</f>
        <v>0</v>
      </c>
      <c r="BL136" s="14" t="s">
        <v>161</v>
      </c>
      <c r="BM136" s="202" t="s">
        <v>190</v>
      </c>
    </row>
    <row r="137" spans="1:65" s="2" customFormat="1" ht="36">
      <c r="A137" s="31"/>
      <c r="B137" s="32"/>
      <c r="C137" s="33"/>
      <c r="D137" s="204" t="s">
        <v>152</v>
      </c>
      <c r="E137" s="33"/>
      <c r="F137" s="205" t="s">
        <v>443</v>
      </c>
      <c r="G137" s="33"/>
      <c r="H137" s="33"/>
      <c r="I137" s="206"/>
      <c r="J137" s="33"/>
      <c r="K137" s="33"/>
      <c r="L137" s="36"/>
      <c r="M137" s="207"/>
      <c r="N137" s="208"/>
      <c r="O137" s="68"/>
      <c r="P137" s="68"/>
      <c r="Q137" s="68"/>
      <c r="R137" s="68"/>
      <c r="S137" s="68"/>
      <c r="T137" s="6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152</v>
      </c>
      <c r="AU137" s="14" t="s">
        <v>90</v>
      </c>
    </row>
    <row r="138" spans="1:65" s="2" customFormat="1" ht="24.15" customHeight="1">
      <c r="A138" s="31"/>
      <c r="B138" s="32"/>
      <c r="C138" s="190" t="s">
        <v>187</v>
      </c>
      <c r="D138" s="190" t="s">
        <v>146</v>
      </c>
      <c r="E138" s="191" t="s">
        <v>444</v>
      </c>
      <c r="F138" s="192" t="s">
        <v>445</v>
      </c>
      <c r="G138" s="193" t="s">
        <v>1</v>
      </c>
      <c r="H138" s="194">
        <v>5</v>
      </c>
      <c r="I138" s="195"/>
      <c r="J138" s="196">
        <f>ROUND(I138*H138,2)</f>
        <v>0</v>
      </c>
      <c r="K138" s="197"/>
      <c r="L138" s="36"/>
      <c r="M138" s="198" t="s">
        <v>1</v>
      </c>
      <c r="N138" s="199" t="s">
        <v>43</v>
      </c>
      <c r="O138" s="68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2" t="s">
        <v>161</v>
      </c>
      <c r="AT138" s="202" t="s">
        <v>146</v>
      </c>
      <c r="AU138" s="202" t="s">
        <v>90</v>
      </c>
      <c r="AY138" s="14" t="s">
        <v>141</v>
      </c>
      <c r="BE138" s="203">
        <f>IF(N138="základná",J138,0)</f>
        <v>0</v>
      </c>
      <c r="BF138" s="203">
        <f>IF(N138="znížená",J138,0)</f>
        <v>0</v>
      </c>
      <c r="BG138" s="203">
        <f>IF(N138="zákl. prenesená",J138,0)</f>
        <v>0</v>
      </c>
      <c r="BH138" s="203">
        <f>IF(N138="zníž. prenesená",J138,0)</f>
        <v>0</v>
      </c>
      <c r="BI138" s="203">
        <f>IF(N138="nulová",J138,0)</f>
        <v>0</v>
      </c>
      <c r="BJ138" s="14" t="s">
        <v>90</v>
      </c>
      <c r="BK138" s="203">
        <f>ROUND(I138*H138,2)</f>
        <v>0</v>
      </c>
      <c r="BL138" s="14" t="s">
        <v>161</v>
      </c>
      <c r="BM138" s="202" t="s">
        <v>196</v>
      </c>
    </row>
    <row r="139" spans="1:65" s="2" customFormat="1" ht="14.4" customHeight="1">
      <c r="A139" s="31"/>
      <c r="B139" s="32"/>
      <c r="C139" s="190" t="s">
        <v>176</v>
      </c>
      <c r="D139" s="190" t="s">
        <v>146</v>
      </c>
      <c r="E139" s="191" t="s">
        <v>446</v>
      </c>
      <c r="F139" s="192" t="s">
        <v>447</v>
      </c>
      <c r="G139" s="193" t="s">
        <v>1</v>
      </c>
      <c r="H139" s="194">
        <v>1</v>
      </c>
      <c r="I139" s="195"/>
      <c r="J139" s="196">
        <f>ROUND(I139*H139,2)</f>
        <v>0</v>
      </c>
      <c r="K139" s="197"/>
      <c r="L139" s="36"/>
      <c r="M139" s="198" t="s">
        <v>1</v>
      </c>
      <c r="N139" s="199" t="s">
        <v>43</v>
      </c>
      <c r="O139" s="68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2" t="s">
        <v>161</v>
      </c>
      <c r="AT139" s="202" t="s">
        <v>146</v>
      </c>
      <c r="AU139" s="202" t="s">
        <v>90</v>
      </c>
      <c r="AY139" s="14" t="s">
        <v>141</v>
      </c>
      <c r="BE139" s="203">
        <f>IF(N139="základná",J139,0)</f>
        <v>0</v>
      </c>
      <c r="BF139" s="203">
        <f>IF(N139="znížená",J139,0)</f>
        <v>0</v>
      </c>
      <c r="BG139" s="203">
        <f>IF(N139="zákl. prenesená",J139,0)</f>
        <v>0</v>
      </c>
      <c r="BH139" s="203">
        <f>IF(N139="zníž. prenesená",J139,0)</f>
        <v>0</v>
      </c>
      <c r="BI139" s="203">
        <f>IF(N139="nulová",J139,0)</f>
        <v>0</v>
      </c>
      <c r="BJ139" s="14" t="s">
        <v>90</v>
      </c>
      <c r="BK139" s="203">
        <f>ROUND(I139*H139,2)</f>
        <v>0</v>
      </c>
      <c r="BL139" s="14" t="s">
        <v>161</v>
      </c>
      <c r="BM139" s="202" t="s">
        <v>7</v>
      </c>
    </row>
    <row r="140" spans="1:65" s="2" customFormat="1" ht="24.15" customHeight="1">
      <c r="A140" s="31"/>
      <c r="B140" s="32"/>
      <c r="C140" s="190" t="s">
        <v>198</v>
      </c>
      <c r="D140" s="190" t="s">
        <v>146</v>
      </c>
      <c r="E140" s="191" t="s">
        <v>448</v>
      </c>
      <c r="F140" s="192" t="s">
        <v>449</v>
      </c>
      <c r="G140" s="193" t="s">
        <v>1</v>
      </c>
      <c r="H140" s="194">
        <v>1</v>
      </c>
      <c r="I140" s="195"/>
      <c r="J140" s="196">
        <f>ROUND(I140*H140,2)</f>
        <v>0</v>
      </c>
      <c r="K140" s="197"/>
      <c r="L140" s="36"/>
      <c r="M140" s="198" t="s">
        <v>1</v>
      </c>
      <c r="N140" s="199" t="s">
        <v>43</v>
      </c>
      <c r="O140" s="68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2" t="s">
        <v>161</v>
      </c>
      <c r="AT140" s="202" t="s">
        <v>146</v>
      </c>
      <c r="AU140" s="202" t="s">
        <v>90</v>
      </c>
      <c r="AY140" s="14" t="s">
        <v>141</v>
      </c>
      <c r="BE140" s="203">
        <f>IF(N140="základná",J140,0)</f>
        <v>0</v>
      </c>
      <c r="BF140" s="203">
        <f>IF(N140="znížená",J140,0)</f>
        <v>0</v>
      </c>
      <c r="BG140" s="203">
        <f>IF(N140="zákl. prenesená",J140,0)</f>
        <v>0</v>
      </c>
      <c r="BH140" s="203">
        <f>IF(N140="zníž. prenesená",J140,0)</f>
        <v>0</v>
      </c>
      <c r="BI140" s="203">
        <f>IF(N140="nulová",J140,0)</f>
        <v>0</v>
      </c>
      <c r="BJ140" s="14" t="s">
        <v>90</v>
      </c>
      <c r="BK140" s="203">
        <f>ROUND(I140*H140,2)</f>
        <v>0</v>
      </c>
      <c r="BL140" s="14" t="s">
        <v>161</v>
      </c>
      <c r="BM140" s="202" t="s">
        <v>204</v>
      </c>
    </row>
    <row r="141" spans="1:65" s="2" customFormat="1" ht="63">
      <c r="A141" s="31"/>
      <c r="B141" s="32"/>
      <c r="C141" s="33"/>
      <c r="D141" s="204" t="s">
        <v>152</v>
      </c>
      <c r="E141" s="33"/>
      <c r="F141" s="205" t="s">
        <v>450</v>
      </c>
      <c r="G141" s="33"/>
      <c r="H141" s="33"/>
      <c r="I141" s="206"/>
      <c r="J141" s="33"/>
      <c r="K141" s="33"/>
      <c r="L141" s="36"/>
      <c r="M141" s="207"/>
      <c r="N141" s="208"/>
      <c r="O141" s="68"/>
      <c r="P141" s="68"/>
      <c r="Q141" s="68"/>
      <c r="R141" s="68"/>
      <c r="S141" s="68"/>
      <c r="T141" s="69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152</v>
      </c>
      <c r="AU141" s="14" t="s">
        <v>90</v>
      </c>
    </row>
    <row r="142" spans="1:65" s="2" customFormat="1" ht="14.4" customHeight="1">
      <c r="A142" s="31"/>
      <c r="B142" s="32"/>
      <c r="C142" s="190" t="s">
        <v>181</v>
      </c>
      <c r="D142" s="190" t="s">
        <v>146</v>
      </c>
      <c r="E142" s="191" t="s">
        <v>451</v>
      </c>
      <c r="F142" s="192" t="s">
        <v>452</v>
      </c>
      <c r="G142" s="193" t="s">
        <v>1</v>
      </c>
      <c r="H142" s="194">
        <v>1</v>
      </c>
      <c r="I142" s="195"/>
      <c r="J142" s="196">
        <f>ROUND(I142*H142,2)</f>
        <v>0</v>
      </c>
      <c r="K142" s="197"/>
      <c r="L142" s="36"/>
      <c r="M142" s="198" t="s">
        <v>1</v>
      </c>
      <c r="N142" s="199" t="s">
        <v>43</v>
      </c>
      <c r="O142" s="68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2" t="s">
        <v>161</v>
      </c>
      <c r="AT142" s="202" t="s">
        <v>146</v>
      </c>
      <c r="AU142" s="202" t="s">
        <v>90</v>
      </c>
      <c r="AY142" s="14" t="s">
        <v>141</v>
      </c>
      <c r="BE142" s="203">
        <f>IF(N142="základná",J142,0)</f>
        <v>0</v>
      </c>
      <c r="BF142" s="203">
        <f>IF(N142="znížená",J142,0)</f>
        <v>0</v>
      </c>
      <c r="BG142" s="203">
        <f>IF(N142="zákl. prenesená",J142,0)</f>
        <v>0</v>
      </c>
      <c r="BH142" s="203">
        <f>IF(N142="zníž. prenesená",J142,0)</f>
        <v>0</v>
      </c>
      <c r="BI142" s="203">
        <f>IF(N142="nulová",J142,0)</f>
        <v>0</v>
      </c>
      <c r="BJ142" s="14" t="s">
        <v>90</v>
      </c>
      <c r="BK142" s="203">
        <f>ROUND(I142*H142,2)</f>
        <v>0</v>
      </c>
      <c r="BL142" s="14" t="s">
        <v>161</v>
      </c>
      <c r="BM142" s="202" t="s">
        <v>209</v>
      </c>
    </row>
    <row r="143" spans="1:65" s="2" customFormat="1" ht="45">
      <c r="A143" s="31"/>
      <c r="B143" s="32"/>
      <c r="C143" s="33"/>
      <c r="D143" s="204" t="s">
        <v>152</v>
      </c>
      <c r="E143" s="33"/>
      <c r="F143" s="205" t="s">
        <v>453</v>
      </c>
      <c r="G143" s="33"/>
      <c r="H143" s="33"/>
      <c r="I143" s="206"/>
      <c r="J143" s="33"/>
      <c r="K143" s="33"/>
      <c r="L143" s="36"/>
      <c r="M143" s="207"/>
      <c r="N143" s="208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152</v>
      </c>
      <c r="AU143" s="14" t="s">
        <v>90</v>
      </c>
    </row>
    <row r="144" spans="1:65" s="2" customFormat="1" ht="24.15" customHeight="1">
      <c r="A144" s="31"/>
      <c r="B144" s="32"/>
      <c r="C144" s="190" t="s">
        <v>206</v>
      </c>
      <c r="D144" s="190" t="s">
        <v>146</v>
      </c>
      <c r="E144" s="191" t="s">
        <v>454</v>
      </c>
      <c r="F144" s="192" t="s">
        <v>455</v>
      </c>
      <c r="G144" s="193" t="s">
        <v>1</v>
      </c>
      <c r="H144" s="194">
        <v>3</v>
      </c>
      <c r="I144" s="195"/>
      <c r="J144" s="196">
        <f>ROUND(I144*H144,2)</f>
        <v>0</v>
      </c>
      <c r="K144" s="197"/>
      <c r="L144" s="36"/>
      <c r="M144" s="198" t="s">
        <v>1</v>
      </c>
      <c r="N144" s="199" t="s">
        <v>43</v>
      </c>
      <c r="O144" s="68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2" t="s">
        <v>161</v>
      </c>
      <c r="AT144" s="202" t="s">
        <v>146</v>
      </c>
      <c r="AU144" s="202" t="s">
        <v>90</v>
      </c>
      <c r="AY144" s="14" t="s">
        <v>141</v>
      </c>
      <c r="BE144" s="203">
        <f>IF(N144="základná",J144,0)</f>
        <v>0</v>
      </c>
      <c r="BF144" s="203">
        <f>IF(N144="znížená",J144,0)</f>
        <v>0</v>
      </c>
      <c r="BG144" s="203">
        <f>IF(N144="zákl. prenesená",J144,0)</f>
        <v>0</v>
      </c>
      <c r="BH144" s="203">
        <f>IF(N144="zníž. prenesená",J144,0)</f>
        <v>0</v>
      </c>
      <c r="BI144" s="203">
        <f>IF(N144="nulová",J144,0)</f>
        <v>0</v>
      </c>
      <c r="BJ144" s="14" t="s">
        <v>90</v>
      </c>
      <c r="BK144" s="203">
        <f>ROUND(I144*H144,2)</f>
        <v>0</v>
      </c>
      <c r="BL144" s="14" t="s">
        <v>161</v>
      </c>
      <c r="BM144" s="202" t="s">
        <v>213</v>
      </c>
    </row>
    <row r="145" spans="1:65" s="2" customFormat="1" ht="36">
      <c r="A145" s="31"/>
      <c r="B145" s="32"/>
      <c r="C145" s="33"/>
      <c r="D145" s="204" t="s">
        <v>152</v>
      </c>
      <c r="E145" s="33"/>
      <c r="F145" s="205" t="s">
        <v>456</v>
      </c>
      <c r="G145" s="33"/>
      <c r="H145" s="33"/>
      <c r="I145" s="206"/>
      <c r="J145" s="33"/>
      <c r="K145" s="33"/>
      <c r="L145" s="36"/>
      <c r="M145" s="207"/>
      <c r="N145" s="208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152</v>
      </c>
      <c r="AU145" s="14" t="s">
        <v>90</v>
      </c>
    </row>
    <row r="146" spans="1:65" s="2" customFormat="1" ht="14.4" customHeight="1">
      <c r="A146" s="31"/>
      <c r="B146" s="32"/>
      <c r="C146" s="190" t="s">
        <v>185</v>
      </c>
      <c r="D146" s="190" t="s">
        <v>146</v>
      </c>
      <c r="E146" s="191" t="s">
        <v>457</v>
      </c>
      <c r="F146" s="192" t="s">
        <v>357</v>
      </c>
      <c r="G146" s="193" t="s">
        <v>1</v>
      </c>
      <c r="H146" s="194">
        <v>1</v>
      </c>
      <c r="I146" s="195"/>
      <c r="J146" s="196">
        <f>ROUND(I146*H146,2)</f>
        <v>0</v>
      </c>
      <c r="K146" s="197"/>
      <c r="L146" s="36"/>
      <c r="M146" s="198" t="s">
        <v>1</v>
      </c>
      <c r="N146" s="199" t="s">
        <v>43</v>
      </c>
      <c r="O146" s="68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2" t="s">
        <v>161</v>
      </c>
      <c r="AT146" s="202" t="s">
        <v>146</v>
      </c>
      <c r="AU146" s="202" t="s">
        <v>90</v>
      </c>
      <c r="AY146" s="14" t="s">
        <v>141</v>
      </c>
      <c r="BE146" s="203">
        <f>IF(N146="základná",J146,0)</f>
        <v>0</v>
      </c>
      <c r="BF146" s="203">
        <f>IF(N146="znížená",J146,0)</f>
        <v>0</v>
      </c>
      <c r="BG146" s="203">
        <f>IF(N146="zákl. prenesená",J146,0)</f>
        <v>0</v>
      </c>
      <c r="BH146" s="203">
        <f>IF(N146="zníž. prenesená",J146,0)</f>
        <v>0</v>
      </c>
      <c r="BI146" s="203">
        <f>IF(N146="nulová",J146,0)</f>
        <v>0</v>
      </c>
      <c r="BJ146" s="14" t="s">
        <v>90</v>
      </c>
      <c r="BK146" s="203">
        <f>ROUND(I146*H146,2)</f>
        <v>0</v>
      </c>
      <c r="BL146" s="14" t="s">
        <v>161</v>
      </c>
      <c r="BM146" s="202" t="s">
        <v>218</v>
      </c>
    </row>
    <row r="147" spans="1:65" s="2" customFormat="1" ht="24.15" customHeight="1">
      <c r="A147" s="31"/>
      <c r="B147" s="32"/>
      <c r="C147" s="190" t="s">
        <v>215</v>
      </c>
      <c r="D147" s="190" t="s">
        <v>146</v>
      </c>
      <c r="E147" s="191" t="s">
        <v>479</v>
      </c>
      <c r="F147" s="192" t="s">
        <v>480</v>
      </c>
      <c r="G147" s="193" t="s">
        <v>1</v>
      </c>
      <c r="H147" s="194">
        <v>1</v>
      </c>
      <c r="I147" s="195"/>
      <c r="J147" s="196">
        <f>ROUND(I147*H147,2)</f>
        <v>0</v>
      </c>
      <c r="K147" s="197"/>
      <c r="L147" s="36"/>
      <c r="M147" s="198" t="s">
        <v>1</v>
      </c>
      <c r="N147" s="199" t="s">
        <v>43</v>
      </c>
      <c r="O147" s="68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2" t="s">
        <v>161</v>
      </c>
      <c r="AT147" s="202" t="s">
        <v>146</v>
      </c>
      <c r="AU147" s="202" t="s">
        <v>90</v>
      </c>
      <c r="AY147" s="14" t="s">
        <v>141</v>
      </c>
      <c r="BE147" s="203">
        <f>IF(N147="základná",J147,0)</f>
        <v>0</v>
      </c>
      <c r="BF147" s="203">
        <f>IF(N147="znížená",J147,0)</f>
        <v>0</v>
      </c>
      <c r="BG147" s="203">
        <f>IF(N147="zákl. prenesená",J147,0)</f>
        <v>0</v>
      </c>
      <c r="BH147" s="203">
        <f>IF(N147="zníž. prenesená",J147,0)</f>
        <v>0</v>
      </c>
      <c r="BI147" s="203">
        <f>IF(N147="nulová",J147,0)</f>
        <v>0</v>
      </c>
      <c r="BJ147" s="14" t="s">
        <v>90</v>
      </c>
      <c r="BK147" s="203">
        <f>ROUND(I147*H147,2)</f>
        <v>0</v>
      </c>
      <c r="BL147" s="14" t="s">
        <v>161</v>
      </c>
      <c r="BM147" s="202" t="s">
        <v>222</v>
      </c>
    </row>
    <row r="148" spans="1:65" s="2" customFormat="1" ht="36">
      <c r="A148" s="31"/>
      <c r="B148" s="32"/>
      <c r="C148" s="33"/>
      <c r="D148" s="204" t="s">
        <v>152</v>
      </c>
      <c r="E148" s="33"/>
      <c r="F148" s="205" t="s">
        <v>481</v>
      </c>
      <c r="G148" s="33"/>
      <c r="H148" s="33"/>
      <c r="I148" s="206"/>
      <c r="J148" s="33"/>
      <c r="K148" s="33"/>
      <c r="L148" s="36"/>
      <c r="M148" s="207"/>
      <c r="N148" s="208"/>
      <c r="O148" s="68"/>
      <c r="P148" s="68"/>
      <c r="Q148" s="68"/>
      <c r="R148" s="68"/>
      <c r="S148" s="68"/>
      <c r="T148" s="69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4" t="s">
        <v>152</v>
      </c>
      <c r="AU148" s="14" t="s">
        <v>90</v>
      </c>
    </row>
    <row r="149" spans="1:65" s="2" customFormat="1" ht="14.4" customHeight="1">
      <c r="A149" s="31"/>
      <c r="B149" s="32"/>
      <c r="C149" s="190" t="s">
        <v>190</v>
      </c>
      <c r="D149" s="190" t="s">
        <v>146</v>
      </c>
      <c r="E149" s="191" t="s">
        <v>482</v>
      </c>
      <c r="F149" s="192" t="s">
        <v>483</v>
      </c>
      <c r="G149" s="193" t="s">
        <v>1</v>
      </c>
      <c r="H149" s="194">
        <v>1</v>
      </c>
      <c r="I149" s="195"/>
      <c r="J149" s="196">
        <f>ROUND(I149*H149,2)</f>
        <v>0</v>
      </c>
      <c r="K149" s="197"/>
      <c r="L149" s="36"/>
      <c r="M149" s="198" t="s">
        <v>1</v>
      </c>
      <c r="N149" s="199" t="s">
        <v>43</v>
      </c>
      <c r="O149" s="68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2" t="s">
        <v>161</v>
      </c>
      <c r="AT149" s="202" t="s">
        <v>146</v>
      </c>
      <c r="AU149" s="202" t="s">
        <v>90</v>
      </c>
      <c r="AY149" s="14" t="s">
        <v>141</v>
      </c>
      <c r="BE149" s="203">
        <f>IF(N149="základná",J149,0)</f>
        <v>0</v>
      </c>
      <c r="BF149" s="203">
        <f>IF(N149="znížená",J149,0)</f>
        <v>0</v>
      </c>
      <c r="BG149" s="203">
        <f>IF(N149="zákl. prenesená",J149,0)</f>
        <v>0</v>
      </c>
      <c r="BH149" s="203">
        <f>IF(N149="zníž. prenesená",J149,0)</f>
        <v>0</v>
      </c>
      <c r="BI149" s="203">
        <f>IF(N149="nulová",J149,0)</f>
        <v>0</v>
      </c>
      <c r="BJ149" s="14" t="s">
        <v>90</v>
      </c>
      <c r="BK149" s="203">
        <f>ROUND(I149*H149,2)</f>
        <v>0</v>
      </c>
      <c r="BL149" s="14" t="s">
        <v>161</v>
      </c>
      <c r="BM149" s="202" t="s">
        <v>227</v>
      </c>
    </row>
    <row r="150" spans="1:65" s="2" customFormat="1" ht="18">
      <c r="A150" s="31"/>
      <c r="B150" s="32"/>
      <c r="C150" s="33"/>
      <c r="D150" s="204" t="s">
        <v>152</v>
      </c>
      <c r="E150" s="33"/>
      <c r="F150" s="205" t="s">
        <v>484</v>
      </c>
      <c r="G150" s="33"/>
      <c r="H150" s="33"/>
      <c r="I150" s="206"/>
      <c r="J150" s="33"/>
      <c r="K150" s="33"/>
      <c r="L150" s="36"/>
      <c r="M150" s="207"/>
      <c r="N150" s="208"/>
      <c r="O150" s="68"/>
      <c r="P150" s="68"/>
      <c r="Q150" s="68"/>
      <c r="R150" s="68"/>
      <c r="S150" s="68"/>
      <c r="T150" s="69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4" t="s">
        <v>152</v>
      </c>
      <c r="AU150" s="14" t="s">
        <v>90</v>
      </c>
    </row>
    <row r="151" spans="1:65" s="2" customFormat="1" ht="14.4" customHeight="1">
      <c r="A151" s="31"/>
      <c r="B151" s="32"/>
      <c r="C151" s="190" t="s">
        <v>224</v>
      </c>
      <c r="D151" s="190" t="s">
        <v>146</v>
      </c>
      <c r="E151" s="191" t="s">
        <v>485</v>
      </c>
      <c r="F151" s="192" t="s">
        <v>486</v>
      </c>
      <c r="G151" s="193" t="s">
        <v>1</v>
      </c>
      <c r="H151" s="194">
        <v>1</v>
      </c>
      <c r="I151" s="195"/>
      <c r="J151" s="196">
        <f>ROUND(I151*H151,2)</f>
        <v>0</v>
      </c>
      <c r="K151" s="197"/>
      <c r="L151" s="36"/>
      <c r="M151" s="198" t="s">
        <v>1</v>
      </c>
      <c r="N151" s="199" t="s">
        <v>43</v>
      </c>
      <c r="O151" s="68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2" t="s">
        <v>161</v>
      </c>
      <c r="AT151" s="202" t="s">
        <v>146</v>
      </c>
      <c r="AU151" s="202" t="s">
        <v>90</v>
      </c>
      <c r="AY151" s="14" t="s">
        <v>141</v>
      </c>
      <c r="BE151" s="203">
        <f>IF(N151="základná",J151,0)</f>
        <v>0</v>
      </c>
      <c r="BF151" s="203">
        <f>IF(N151="znížená",J151,0)</f>
        <v>0</v>
      </c>
      <c r="BG151" s="203">
        <f>IF(N151="zákl. prenesená",J151,0)</f>
        <v>0</v>
      </c>
      <c r="BH151" s="203">
        <f>IF(N151="zníž. prenesená",J151,0)</f>
        <v>0</v>
      </c>
      <c r="BI151" s="203">
        <f>IF(N151="nulová",J151,0)</f>
        <v>0</v>
      </c>
      <c r="BJ151" s="14" t="s">
        <v>90</v>
      </c>
      <c r="BK151" s="203">
        <f>ROUND(I151*H151,2)</f>
        <v>0</v>
      </c>
      <c r="BL151" s="14" t="s">
        <v>161</v>
      </c>
      <c r="BM151" s="202" t="s">
        <v>231</v>
      </c>
    </row>
    <row r="152" spans="1:65" s="2" customFormat="1" ht="14.4" customHeight="1">
      <c r="A152" s="31"/>
      <c r="B152" s="32"/>
      <c r="C152" s="190" t="s">
        <v>196</v>
      </c>
      <c r="D152" s="190" t="s">
        <v>146</v>
      </c>
      <c r="E152" s="191" t="s">
        <v>470</v>
      </c>
      <c r="F152" s="192" t="s">
        <v>371</v>
      </c>
      <c r="G152" s="193" t="s">
        <v>1</v>
      </c>
      <c r="H152" s="194">
        <v>1</v>
      </c>
      <c r="I152" s="195"/>
      <c r="J152" s="196">
        <f>ROUND(I152*H152,2)</f>
        <v>0</v>
      </c>
      <c r="K152" s="197"/>
      <c r="L152" s="36"/>
      <c r="M152" s="198" t="s">
        <v>1</v>
      </c>
      <c r="N152" s="199" t="s">
        <v>43</v>
      </c>
      <c r="O152" s="68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2" t="s">
        <v>161</v>
      </c>
      <c r="AT152" s="202" t="s">
        <v>146</v>
      </c>
      <c r="AU152" s="202" t="s">
        <v>90</v>
      </c>
      <c r="AY152" s="14" t="s">
        <v>141</v>
      </c>
      <c r="BE152" s="203">
        <f>IF(N152="základná",J152,0)</f>
        <v>0</v>
      </c>
      <c r="BF152" s="203">
        <f>IF(N152="znížená",J152,0)</f>
        <v>0</v>
      </c>
      <c r="BG152" s="203">
        <f>IF(N152="zákl. prenesená",J152,0)</f>
        <v>0</v>
      </c>
      <c r="BH152" s="203">
        <f>IF(N152="zníž. prenesená",J152,0)</f>
        <v>0</v>
      </c>
      <c r="BI152" s="203">
        <f>IF(N152="nulová",J152,0)</f>
        <v>0</v>
      </c>
      <c r="BJ152" s="14" t="s">
        <v>90</v>
      </c>
      <c r="BK152" s="203">
        <f>ROUND(I152*H152,2)</f>
        <v>0</v>
      </c>
      <c r="BL152" s="14" t="s">
        <v>161</v>
      </c>
      <c r="BM152" s="202" t="s">
        <v>236</v>
      </c>
    </row>
    <row r="153" spans="1:65" s="2" customFormat="1" ht="49.9" customHeight="1">
      <c r="A153" s="31"/>
      <c r="B153" s="32"/>
      <c r="C153" s="33"/>
      <c r="D153" s="33"/>
      <c r="E153" s="178" t="s">
        <v>331</v>
      </c>
      <c r="F153" s="178" t="s">
        <v>332</v>
      </c>
      <c r="G153" s="33"/>
      <c r="H153" s="33"/>
      <c r="I153" s="33"/>
      <c r="J153" s="162">
        <f t="shared" ref="J153:J158" si="0">BK153</f>
        <v>0</v>
      </c>
      <c r="K153" s="33"/>
      <c r="L153" s="36"/>
      <c r="M153" s="207"/>
      <c r="N153" s="208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76</v>
      </c>
      <c r="AU153" s="14" t="s">
        <v>77</v>
      </c>
      <c r="AY153" s="14" t="s">
        <v>333</v>
      </c>
      <c r="BK153" s="203">
        <f>SUM(BK154:BK158)</f>
        <v>0</v>
      </c>
    </row>
    <row r="154" spans="1:65" s="2" customFormat="1" ht="16.25" customHeight="1">
      <c r="A154" s="31"/>
      <c r="B154" s="32"/>
      <c r="C154" s="209" t="s">
        <v>1</v>
      </c>
      <c r="D154" s="209" t="s">
        <v>146</v>
      </c>
      <c r="E154" s="210" t="s">
        <v>1</v>
      </c>
      <c r="F154" s="211" t="s">
        <v>1</v>
      </c>
      <c r="G154" s="212" t="s">
        <v>1</v>
      </c>
      <c r="H154" s="213"/>
      <c r="I154" s="214"/>
      <c r="J154" s="215">
        <f t="shared" si="0"/>
        <v>0</v>
      </c>
      <c r="K154" s="197"/>
      <c r="L154" s="36"/>
      <c r="M154" s="216" t="s">
        <v>1</v>
      </c>
      <c r="N154" s="217" t="s">
        <v>43</v>
      </c>
      <c r="O154" s="68"/>
      <c r="P154" s="68"/>
      <c r="Q154" s="68"/>
      <c r="R154" s="68"/>
      <c r="S154" s="68"/>
      <c r="T154" s="69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4" t="s">
        <v>333</v>
      </c>
      <c r="AU154" s="14" t="s">
        <v>84</v>
      </c>
      <c r="AY154" s="14" t="s">
        <v>333</v>
      </c>
      <c r="BE154" s="203">
        <f>IF(N154="základná",J154,0)</f>
        <v>0</v>
      </c>
      <c r="BF154" s="203">
        <f>IF(N154="znížená",J154,0)</f>
        <v>0</v>
      </c>
      <c r="BG154" s="203">
        <f>IF(N154="zákl. prenesená",J154,0)</f>
        <v>0</v>
      </c>
      <c r="BH154" s="203">
        <f>IF(N154="zníž. prenesená",J154,0)</f>
        <v>0</v>
      </c>
      <c r="BI154" s="203">
        <f>IF(N154="nulová",J154,0)</f>
        <v>0</v>
      </c>
      <c r="BJ154" s="14" t="s">
        <v>90</v>
      </c>
      <c r="BK154" s="203">
        <f>I154*H154</f>
        <v>0</v>
      </c>
    </row>
    <row r="155" spans="1:65" s="2" customFormat="1" ht="16.25" customHeight="1">
      <c r="A155" s="31"/>
      <c r="B155" s="32"/>
      <c r="C155" s="209" t="s">
        <v>1</v>
      </c>
      <c r="D155" s="209" t="s">
        <v>146</v>
      </c>
      <c r="E155" s="210" t="s">
        <v>1</v>
      </c>
      <c r="F155" s="211" t="s">
        <v>1</v>
      </c>
      <c r="G155" s="212" t="s">
        <v>1</v>
      </c>
      <c r="H155" s="213"/>
      <c r="I155" s="214"/>
      <c r="J155" s="215">
        <f t="shared" si="0"/>
        <v>0</v>
      </c>
      <c r="K155" s="197"/>
      <c r="L155" s="36"/>
      <c r="M155" s="216" t="s">
        <v>1</v>
      </c>
      <c r="N155" s="217" t="s">
        <v>43</v>
      </c>
      <c r="O155" s="68"/>
      <c r="P155" s="68"/>
      <c r="Q155" s="68"/>
      <c r="R155" s="68"/>
      <c r="S155" s="68"/>
      <c r="T155" s="69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4" t="s">
        <v>333</v>
      </c>
      <c r="AU155" s="14" t="s">
        <v>84</v>
      </c>
      <c r="AY155" s="14" t="s">
        <v>333</v>
      </c>
      <c r="BE155" s="203">
        <f>IF(N155="základná",J155,0)</f>
        <v>0</v>
      </c>
      <c r="BF155" s="203">
        <f>IF(N155="znížená",J155,0)</f>
        <v>0</v>
      </c>
      <c r="BG155" s="203">
        <f>IF(N155="zákl. prenesená",J155,0)</f>
        <v>0</v>
      </c>
      <c r="BH155" s="203">
        <f>IF(N155="zníž. prenesená",J155,0)</f>
        <v>0</v>
      </c>
      <c r="BI155" s="203">
        <f>IF(N155="nulová",J155,0)</f>
        <v>0</v>
      </c>
      <c r="BJ155" s="14" t="s">
        <v>90</v>
      </c>
      <c r="BK155" s="203">
        <f>I155*H155</f>
        <v>0</v>
      </c>
    </row>
    <row r="156" spans="1:65" s="2" customFormat="1" ht="16.25" customHeight="1">
      <c r="A156" s="31"/>
      <c r="B156" s="32"/>
      <c r="C156" s="209" t="s">
        <v>1</v>
      </c>
      <c r="D156" s="209" t="s">
        <v>146</v>
      </c>
      <c r="E156" s="210" t="s">
        <v>1</v>
      </c>
      <c r="F156" s="211" t="s">
        <v>1</v>
      </c>
      <c r="G156" s="212" t="s">
        <v>1</v>
      </c>
      <c r="H156" s="213"/>
      <c r="I156" s="214"/>
      <c r="J156" s="215">
        <f t="shared" si="0"/>
        <v>0</v>
      </c>
      <c r="K156" s="197"/>
      <c r="L156" s="36"/>
      <c r="M156" s="216" t="s">
        <v>1</v>
      </c>
      <c r="N156" s="217" t="s">
        <v>43</v>
      </c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333</v>
      </c>
      <c r="AU156" s="14" t="s">
        <v>84</v>
      </c>
      <c r="AY156" s="14" t="s">
        <v>333</v>
      </c>
      <c r="BE156" s="203">
        <f>IF(N156="základná",J156,0)</f>
        <v>0</v>
      </c>
      <c r="BF156" s="203">
        <f>IF(N156="znížená",J156,0)</f>
        <v>0</v>
      </c>
      <c r="BG156" s="203">
        <f>IF(N156="zákl. prenesená",J156,0)</f>
        <v>0</v>
      </c>
      <c r="BH156" s="203">
        <f>IF(N156="zníž. prenesená",J156,0)</f>
        <v>0</v>
      </c>
      <c r="BI156" s="203">
        <f>IF(N156="nulová",J156,0)</f>
        <v>0</v>
      </c>
      <c r="BJ156" s="14" t="s">
        <v>90</v>
      </c>
      <c r="BK156" s="203">
        <f>I156*H156</f>
        <v>0</v>
      </c>
    </row>
    <row r="157" spans="1:65" s="2" customFormat="1" ht="16.25" customHeight="1">
      <c r="A157" s="31"/>
      <c r="B157" s="32"/>
      <c r="C157" s="209" t="s">
        <v>1</v>
      </c>
      <c r="D157" s="209" t="s">
        <v>146</v>
      </c>
      <c r="E157" s="210" t="s">
        <v>1</v>
      </c>
      <c r="F157" s="211" t="s">
        <v>1</v>
      </c>
      <c r="G157" s="212" t="s">
        <v>1</v>
      </c>
      <c r="H157" s="213"/>
      <c r="I157" s="214"/>
      <c r="J157" s="215">
        <f t="shared" si="0"/>
        <v>0</v>
      </c>
      <c r="K157" s="197"/>
      <c r="L157" s="36"/>
      <c r="M157" s="216" t="s">
        <v>1</v>
      </c>
      <c r="N157" s="217" t="s">
        <v>43</v>
      </c>
      <c r="O157" s="68"/>
      <c r="P157" s="68"/>
      <c r="Q157" s="68"/>
      <c r="R157" s="68"/>
      <c r="S157" s="68"/>
      <c r="T157" s="69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4" t="s">
        <v>333</v>
      </c>
      <c r="AU157" s="14" t="s">
        <v>84</v>
      </c>
      <c r="AY157" s="14" t="s">
        <v>333</v>
      </c>
      <c r="BE157" s="203">
        <f>IF(N157="základná",J157,0)</f>
        <v>0</v>
      </c>
      <c r="BF157" s="203">
        <f>IF(N157="znížená",J157,0)</f>
        <v>0</v>
      </c>
      <c r="BG157" s="203">
        <f>IF(N157="zákl. prenesená",J157,0)</f>
        <v>0</v>
      </c>
      <c r="BH157" s="203">
        <f>IF(N157="zníž. prenesená",J157,0)</f>
        <v>0</v>
      </c>
      <c r="BI157" s="203">
        <f>IF(N157="nulová",J157,0)</f>
        <v>0</v>
      </c>
      <c r="BJ157" s="14" t="s">
        <v>90</v>
      </c>
      <c r="BK157" s="203">
        <f>I157*H157</f>
        <v>0</v>
      </c>
    </row>
    <row r="158" spans="1:65" s="2" customFormat="1" ht="16.25" customHeight="1">
      <c r="A158" s="31"/>
      <c r="B158" s="32"/>
      <c r="C158" s="209" t="s">
        <v>1</v>
      </c>
      <c r="D158" s="209" t="s">
        <v>146</v>
      </c>
      <c r="E158" s="210" t="s">
        <v>1</v>
      </c>
      <c r="F158" s="211" t="s">
        <v>1</v>
      </c>
      <c r="G158" s="212" t="s">
        <v>1</v>
      </c>
      <c r="H158" s="213"/>
      <c r="I158" s="214"/>
      <c r="J158" s="215">
        <f t="shared" si="0"/>
        <v>0</v>
      </c>
      <c r="K158" s="197"/>
      <c r="L158" s="36"/>
      <c r="M158" s="216" t="s">
        <v>1</v>
      </c>
      <c r="N158" s="217" t="s">
        <v>43</v>
      </c>
      <c r="O158" s="218"/>
      <c r="P158" s="218"/>
      <c r="Q158" s="218"/>
      <c r="R158" s="218"/>
      <c r="S158" s="218"/>
      <c r="T158" s="219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4" t="s">
        <v>333</v>
      </c>
      <c r="AU158" s="14" t="s">
        <v>84</v>
      </c>
      <c r="AY158" s="14" t="s">
        <v>333</v>
      </c>
      <c r="BE158" s="203">
        <f>IF(N158="základná",J158,0)</f>
        <v>0</v>
      </c>
      <c r="BF158" s="203">
        <f>IF(N158="znížená",J158,0)</f>
        <v>0</v>
      </c>
      <c r="BG158" s="203">
        <f>IF(N158="zákl. prenesená",J158,0)</f>
        <v>0</v>
      </c>
      <c r="BH158" s="203">
        <f>IF(N158="zníž. prenesená",J158,0)</f>
        <v>0</v>
      </c>
      <c r="BI158" s="203">
        <f>IF(N158="nulová",J158,0)</f>
        <v>0</v>
      </c>
      <c r="BJ158" s="14" t="s">
        <v>90</v>
      </c>
      <c r="BK158" s="203">
        <f>I158*H158</f>
        <v>0</v>
      </c>
    </row>
    <row r="159" spans="1:65" s="2" customFormat="1" ht="7" customHeight="1">
      <c r="A159" s="31"/>
      <c r="B159" s="51"/>
      <c r="C159" s="52"/>
      <c r="D159" s="52"/>
      <c r="E159" s="52"/>
      <c r="F159" s="52"/>
      <c r="G159" s="52"/>
      <c r="H159" s="52"/>
      <c r="I159" s="52"/>
      <c r="J159" s="52"/>
      <c r="K159" s="52"/>
      <c r="L159" s="36"/>
      <c r="M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</sheetData>
  <sheetProtection algorithmName="SHA-512" hashValue="BPyhG/D3fn2Yv1iHFASsFVlv8WEhneRb/wjdBuch4OEEb9SeDS/734Io93DIGC5RqAvq9SCAOkh4OeC/9ATBRg==" saltValue="OtHajQhMXCnWsJFqluKyQHqMMkgMjPouuwEduMmko3iBC7SggXFn+03mkz6WiZJeitiiwdtnBouTiEHMQ0rpmw==" spinCount="100000" sheet="1" objects="1" scenarios="1" formatColumns="0" formatRows="0" autoFilter="0"/>
  <autoFilter ref="C122:K158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4:D159">
      <formula1>"K, M"</formula1>
    </dataValidation>
    <dataValidation type="list" allowBlank="1" showInputMessage="1" showErrorMessage="1" error="Povolené sú hodnoty základná, znížená, nulová." sqref="N154:N159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01 - 25m nerezový plaveck...</vt:lpstr>
      <vt:lpstr>02 - Technológia 25m plav...</vt:lpstr>
      <vt:lpstr>04 - Nerezový neplavecký ...</vt:lpstr>
      <vt:lpstr>05 - Technológia neplavec...</vt:lpstr>
      <vt:lpstr>06 - Technológia detského...</vt:lpstr>
      <vt:lpstr>'01 - 25m nerezový plaveck...'!Názvy_tlače</vt:lpstr>
      <vt:lpstr>'02 - Technológia 25m plav...'!Názvy_tlače</vt:lpstr>
      <vt:lpstr>'04 - Nerezový neplavecký ...'!Názvy_tlače</vt:lpstr>
      <vt:lpstr>'05 - Technológia neplavec...'!Názvy_tlače</vt:lpstr>
      <vt:lpstr>'06 - Technológia detského...'!Názvy_tlače</vt:lpstr>
      <vt:lpstr>'Rekapitulácia stavby'!Názvy_tlače</vt:lpstr>
      <vt:lpstr>'01 - 25m nerezový plaveck...'!Oblasť_tlače</vt:lpstr>
      <vt:lpstr>'02 - Technológia 25m plav...'!Oblasť_tlače</vt:lpstr>
      <vt:lpstr>'04 - Nerezový neplavecký ...'!Oblasť_tlače</vt:lpstr>
      <vt:lpstr>'05 - Technológia neplavec...'!Oblasť_tlače</vt:lpstr>
      <vt:lpstr>'06 - Technológia detského...'!Oblasť_tlače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AA</cp:lastModifiedBy>
  <dcterms:created xsi:type="dcterms:W3CDTF">2021-03-26T08:50:58Z</dcterms:created>
  <dcterms:modified xsi:type="dcterms:W3CDTF">2021-03-26T17:29:04Z</dcterms:modified>
</cp:coreProperties>
</file>