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03 - Interiérové obklady ..." sheetId="2" r:id="rId2"/>
    <sheet name="05 - Interiérové obklady ..." sheetId="3" r:id="rId3"/>
    <sheet name="04 - Interiérové obklady ..." sheetId="4" r:id="rId4"/>
    <sheet name="06 - Interiérové obklady ..." sheetId="5" r:id="rId5"/>
    <sheet name="07 - Interiérové obklady ..." sheetId="6" r:id="rId6"/>
  </sheets>
  <definedNames>
    <definedName name="_xlnm.Print_Area" localSheetId="0">'Rekapitulácia stavby'!$D$4:$AO$76,'Rekapitulácia stavby'!$C$82:$AQ$103</definedName>
    <definedName name="_xlnm.Print_Titles" localSheetId="0">'Rekapitulácia stavby'!$92:$92</definedName>
    <definedName name="_xlnm._FilterDatabase" localSheetId="1" hidden="1">'03 - Interiérové obklady ...'!$C$124:$K$194</definedName>
    <definedName name="_xlnm.Print_Area" localSheetId="1">'03 - Interiérové obklady ...'!$C$4:$J$76,'03 - Interiérové obklady ...'!$C$82:$J$104,'03 - Interiérové obklady ...'!$C$110:$J$194</definedName>
    <definedName name="_xlnm.Print_Titles" localSheetId="1">'03 - Interiérové obklady ...'!$124:$124</definedName>
    <definedName name="_xlnm._FilterDatabase" localSheetId="2" hidden="1">'05 - Interiérové obklady ...'!$C$124:$K$178</definedName>
    <definedName name="_xlnm.Print_Area" localSheetId="2">'05 - Interiérové obklady ...'!$C$4:$J$76,'05 - Interiérové obklady ...'!$C$82:$J$104,'05 - Interiérové obklady ...'!$C$110:$J$178</definedName>
    <definedName name="_xlnm.Print_Titles" localSheetId="2">'05 - Interiérové obklady ...'!$124:$124</definedName>
    <definedName name="_xlnm._FilterDatabase" localSheetId="3" hidden="1">'04 - Interiérové obklady ...'!$C$126:$K$249</definedName>
    <definedName name="_xlnm.Print_Area" localSheetId="3">'04 - Interiérové obklady ...'!$C$4:$J$76,'04 - Interiérové obklady ...'!$C$82:$J$106,'04 - Interiérové obklady ...'!$C$112:$J$249</definedName>
    <definedName name="_xlnm.Print_Titles" localSheetId="3">'04 - Interiérové obklady ...'!$126:$126</definedName>
    <definedName name="_xlnm._FilterDatabase" localSheetId="4" hidden="1">'06 - Interiérové obklady ...'!$C$126:$K$254</definedName>
    <definedName name="_xlnm.Print_Area" localSheetId="4">'06 - Interiérové obklady ...'!$C$4:$J$76,'06 - Interiérové obklady ...'!$C$82:$J$106,'06 - Interiérové obklady ...'!$C$112:$J$254</definedName>
    <definedName name="_xlnm.Print_Titles" localSheetId="4">'06 - Interiérové obklady ...'!$126:$126</definedName>
    <definedName name="_xlnm._FilterDatabase" localSheetId="5" hidden="1">'07 - Interiérové obklady ...'!$C$125:$K$303</definedName>
    <definedName name="_xlnm.Print_Area" localSheetId="5">'07 - Interiérové obklady ...'!$C$4:$J$76,'07 - Interiérové obklady ...'!$C$82:$J$105,'07 - Interiérové obklady ...'!$C$111:$J$303</definedName>
    <definedName name="_xlnm.Print_Titles" localSheetId="5">'07 - Interiérové obklady ...'!$125:$125</definedName>
  </definedNames>
  <calcPr/>
</workbook>
</file>

<file path=xl/calcChain.xml><?xml version="1.0" encoding="utf-8"?>
<calcChain xmlns="http://schemas.openxmlformats.org/spreadsheetml/2006/main">
  <c i="6" l="1" r="J39"/>
  <c r="J38"/>
  <c i="1" r="AY102"/>
  <c i="6" r="J37"/>
  <c i="1" r="AX102"/>
  <c i="6"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7"/>
  <c r="BH297"/>
  <c r="BG297"/>
  <c r="BE297"/>
  <c r="T297"/>
  <c r="R297"/>
  <c r="P297"/>
  <c r="BI293"/>
  <c r="BH293"/>
  <c r="BG293"/>
  <c r="BE293"/>
  <c r="T293"/>
  <c r="R293"/>
  <c r="P293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0"/>
  <c r="BH280"/>
  <c r="BG280"/>
  <c r="BE280"/>
  <c r="T280"/>
  <c r="R280"/>
  <c r="P280"/>
  <c r="BI276"/>
  <c r="BH276"/>
  <c r="BG276"/>
  <c r="BE276"/>
  <c r="T276"/>
  <c r="R276"/>
  <c r="P276"/>
  <c r="BI273"/>
  <c r="BH273"/>
  <c r="BG273"/>
  <c r="BE273"/>
  <c r="T273"/>
  <c r="R273"/>
  <c r="P273"/>
  <c r="BI271"/>
  <c r="BH271"/>
  <c r="BG271"/>
  <c r="BE271"/>
  <c r="T271"/>
  <c r="R271"/>
  <c r="P271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1"/>
  <c r="BH261"/>
  <c r="BG261"/>
  <c r="BE261"/>
  <c r="T261"/>
  <c r="R261"/>
  <c r="P261"/>
  <c r="BI258"/>
  <c r="BH258"/>
  <c r="BG258"/>
  <c r="BE258"/>
  <c r="T258"/>
  <c r="R258"/>
  <c r="P258"/>
  <c r="BI254"/>
  <c r="BH254"/>
  <c r="BG254"/>
  <c r="BE254"/>
  <c r="T254"/>
  <c r="R254"/>
  <c r="P254"/>
  <c r="BI250"/>
  <c r="BH250"/>
  <c r="BG250"/>
  <c r="BE250"/>
  <c r="T250"/>
  <c r="R250"/>
  <c r="P250"/>
  <c r="BI246"/>
  <c r="BH246"/>
  <c r="BG246"/>
  <c r="BE246"/>
  <c r="T246"/>
  <c r="R246"/>
  <c r="P246"/>
  <c r="BI242"/>
  <c r="BH242"/>
  <c r="BG242"/>
  <c r="BE242"/>
  <c r="T242"/>
  <c r="R242"/>
  <c r="P242"/>
  <c r="BI238"/>
  <c r="BH238"/>
  <c r="BG238"/>
  <c r="BE238"/>
  <c r="T238"/>
  <c r="R238"/>
  <c r="P238"/>
  <c r="BI236"/>
  <c r="BH236"/>
  <c r="BG236"/>
  <c r="BE236"/>
  <c r="T236"/>
  <c r="R236"/>
  <c r="P236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5"/>
  <c r="BH225"/>
  <c r="BG225"/>
  <c r="BE225"/>
  <c r="T225"/>
  <c r="R225"/>
  <c r="P225"/>
  <c r="BI221"/>
  <c r="BH221"/>
  <c r="BG221"/>
  <c r="BE221"/>
  <c r="T221"/>
  <c r="R221"/>
  <c r="P221"/>
  <c r="BI217"/>
  <c r="BH217"/>
  <c r="BG217"/>
  <c r="BE217"/>
  <c r="T217"/>
  <c r="R217"/>
  <c r="P217"/>
  <c r="BI213"/>
  <c r="BH213"/>
  <c r="BG213"/>
  <c r="BE213"/>
  <c r="T213"/>
  <c r="R213"/>
  <c r="P213"/>
  <c r="BI209"/>
  <c r="BH209"/>
  <c r="BG209"/>
  <c r="BE209"/>
  <c r="T209"/>
  <c r="R209"/>
  <c r="P209"/>
  <c r="BI205"/>
  <c r="BH205"/>
  <c r="BG205"/>
  <c r="BE205"/>
  <c r="T205"/>
  <c r="R205"/>
  <c r="P205"/>
  <c r="BI201"/>
  <c r="BH201"/>
  <c r="BG201"/>
  <c r="BE201"/>
  <c r="T201"/>
  <c r="R201"/>
  <c r="P201"/>
  <c r="BI197"/>
  <c r="BH197"/>
  <c r="BG197"/>
  <c r="BE197"/>
  <c r="T197"/>
  <c r="R197"/>
  <c r="P197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5"/>
  <c r="BH185"/>
  <c r="BG185"/>
  <c r="BE185"/>
  <c r="T185"/>
  <c r="R185"/>
  <c r="P185"/>
  <c r="BI181"/>
  <c r="BH181"/>
  <c r="BG181"/>
  <c r="BE181"/>
  <c r="T181"/>
  <c r="R181"/>
  <c r="P181"/>
  <c r="BI177"/>
  <c r="BH177"/>
  <c r="BG177"/>
  <c r="BE177"/>
  <c r="T177"/>
  <c r="R177"/>
  <c r="P177"/>
  <c r="BI173"/>
  <c r="BH173"/>
  <c r="BG173"/>
  <c r="BE173"/>
  <c r="T173"/>
  <c r="R173"/>
  <c r="P173"/>
  <c r="BI169"/>
  <c r="BH169"/>
  <c r="BG169"/>
  <c r="BE169"/>
  <c r="T169"/>
  <c r="R169"/>
  <c r="P169"/>
  <c r="BI165"/>
  <c r="BH165"/>
  <c r="BG165"/>
  <c r="BE165"/>
  <c r="T165"/>
  <c r="R165"/>
  <c r="P165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BI149"/>
  <c r="BH149"/>
  <c r="BG149"/>
  <c r="BE149"/>
  <c r="T149"/>
  <c r="R149"/>
  <c r="P149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4"/>
  <c r="BH134"/>
  <c r="BG134"/>
  <c r="BE134"/>
  <c r="T134"/>
  <c r="R134"/>
  <c r="P134"/>
  <c r="BI129"/>
  <c r="BH129"/>
  <c r="BG129"/>
  <c r="BE129"/>
  <c r="T129"/>
  <c r="T128"/>
  <c r="R129"/>
  <c r="R128"/>
  <c r="P129"/>
  <c r="P128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5" r="J39"/>
  <c r="J38"/>
  <c i="1" r="AY100"/>
  <c i="5" r="J37"/>
  <c i="1" r="AX100"/>
  <c i="5" r="BI253"/>
  <c r="BH253"/>
  <c r="BG253"/>
  <c r="BE253"/>
  <c r="T253"/>
  <c r="T252"/>
  <c r="R253"/>
  <c r="R252"/>
  <c r="P253"/>
  <c r="P252"/>
  <c r="BI251"/>
  <c r="BH251"/>
  <c r="BG251"/>
  <c r="BE251"/>
  <c r="T251"/>
  <c r="T250"/>
  <c r="R251"/>
  <c r="R250"/>
  <c r="P251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29"/>
  <c r="BH229"/>
  <c r="BG229"/>
  <c r="BE229"/>
  <c r="T229"/>
  <c r="R229"/>
  <c r="P229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4"/>
  <c r="BH214"/>
  <c r="BG214"/>
  <c r="BE214"/>
  <c r="T214"/>
  <c r="R214"/>
  <c r="P214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2"/>
  <c r="BH152"/>
  <c r="BG152"/>
  <c r="BE152"/>
  <c r="T152"/>
  <c r="R152"/>
  <c r="P152"/>
  <c r="BI150"/>
  <c r="BH150"/>
  <c r="BG150"/>
  <c r="BE150"/>
  <c r="T150"/>
  <c r="R150"/>
  <c r="P150"/>
  <c r="BI146"/>
  <c r="BH146"/>
  <c r="BG146"/>
  <c r="BE146"/>
  <c r="T146"/>
  <c r="R146"/>
  <c r="P146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J124"/>
  <c r="J123"/>
  <c r="F123"/>
  <c r="F121"/>
  <c r="E119"/>
  <c r="J94"/>
  <c r="J93"/>
  <c r="F93"/>
  <c r="F91"/>
  <c r="E89"/>
  <c r="J20"/>
  <c r="E20"/>
  <c r="F94"/>
  <c r="J19"/>
  <c r="J14"/>
  <c r="J121"/>
  <c r="E7"/>
  <c r="E115"/>
  <c i="4" r="J39"/>
  <c r="J38"/>
  <c i="1" r="AY99"/>
  <c i="4" r="J37"/>
  <c i="1" r="AX99"/>
  <c i="4" r="BI248"/>
  <c r="BH248"/>
  <c r="BG248"/>
  <c r="BE248"/>
  <c r="T248"/>
  <c r="T247"/>
  <c r="R248"/>
  <c r="R247"/>
  <c r="P248"/>
  <c r="P247"/>
  <c r="BI246"/>
  <c r="BH246"/>
  <c r="BG246"/>
  <c r="BE246"/>
  <c r="T246"/>
  <c r="T245"/>
  <c r="R246"/>
  <c r="R245"/>
  <c r="P246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0"/>
  <c r="BH190"/>
  <c r="BG190"/>
  <c r="BE190"/>
  <c r="T190"/>
  <c r="R190"/>
  <c r="P190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3"/>
  <c r="BH153"/>
  <c r="BG153"/>
  <c r="BE153"/>
  <c r="T153"/>
  <c r="R153"/>
  <c r="P153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0"/>
  <c r="BH130"/>
  <c r="BG130"/>
  <c r="BE130"/>
  <c r="T130"/>
  <c r="R130"/>
  <c r="P130"/>
  <c r="J124"/>
  <c r="J123"/>
  <c r="F123"/>
  <c r="F121"/>
  <c r="E119"/>
  <c r="J94"/>
  <c r="J93"/>
  <c r="F93"/>
  <c r="F91"/>
  <c r="E89"/>
  <c r="J20"/>
  <c r="E20"/>
  <c r="F94"/>
  <c r="J19"/>
  <c r="J14"/>
  <c r="J121"/>
  <c r="E7"/>
  <c r="E85"/>
  <c i="3" r="J39"/>
  <c r="J38"/>
  <c i="1" r="AY97"/>
  <c i="3" r="J37"/>
  <c i="1" r="AX97"/>
  <c i="3" r="BI177"/>
  <c r="BH177"/>
  <c r="BG177"/>
  <c r="BE177"/>
  <c r="T177"/>
  <c r="T176"/>
  <c r="R177"/>
  <c r="R176"/>
  <c r="P177"/>
  <c r="P176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2" r="J39"/>
  <c r="J38"/>
  <c i="1" r="AY96"/>
  <c i="2" r="J37"/>
  <c i="1" r="AX96"/>
  <c i="2" r="BI193"/>
  <c r="BH193"/>
  <c r="BG193"/>
  <c r="BE193"/>
  <c r="T193"/>
  <c r="T192"/>
  <c r="R193"/>
  <c r="R192"/>
  <c r="P193"/>
  <c r="P192"/>
  <c r="BI191"/>
  <c r="BH191"/>
  <c r="BG191"/>
  <c r="BE191"/>
  <c r="T191"/>
  <c r="T190"/>
  <c r="R191"/>
  <c r="R190"/>
  <c r="P191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3"/>
  <c r="BH173"/>
  <c r="BG173"/>
  <c r="BE173"/>
  <c r="T173"/>
  <c r="R173"/>
  <c r="P173"/>
  <c r="BI168"/>
  <c r="BH168"/>
  <c r="BG168"/>
  <c r="BE168"/>
  <c r="T168"/>
  <c r="R168"/>
  <c r="P168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1" r="L90"/>
  <c r="AM90"/>
  <c r="AM89"/>
  <c r="L89"/>
  <c r="AM87"/>
  <c r="L87"/>
  <c r="L85"/>
  <c r="L84"/>
  <c i="6" r="J303"/>
  <c r="J297"/>
  <c r="BK289"/>
  <c r="J287"/>
  <c r="BK286"/>
  <c r="J285"/>
  <c r="BK284"/>
  <c r="J280"/>
  <c r="BK273"/>
  <c r="J268"/>
  <c r="BK266"/>
  <c r="J265"/>
  <c r="J254"/>
  <c r="J250"/>
  <c r="J246"/>
  <c r="J242"/>
  <c r="J231"/>
  <c r="J221"/>
  <c r="J217"/>
  <c r="J213"/>
  <c r="BK205"/>
  <c r="BK201"/>
  <c r="BK197"/>
  <c r="J193"/>
  <c r="J157"/>
  <c r="BK153"/>
  <c r="J149"/>
  <c r="BK134"/>
  <c i="5" r="BK242"/>
  <c r="BK240"/>
  <c r="J240"/>
  <c r="BK234"/>
  <c r="BK229"/>
  <c r="J227"/>
  <c r="J224"/>
  <c r="J220"/>
  <c r="J214"/>
  <c r="J210"/>
  <c r="J201"/>
  <c r="BK189"/>
  <c r="J185"/>
  <c r="BK181"/>
  <c r="BK174"/>
  <c r="BK171"/>
  <c r="J163"/>
  <c r="J159"/>
  <c r="J157"/>
  <c r="J146"/>
  <c r="BK142"/>
  <c r="BK140"/>
  <c r="J138"/>
  <c r="BK132"/>
  <c r="J130"/>
  <c i="4" r="BK246"/>
  <c r="J244"/>
  <c r="BK242"/>
  <c r="BK240"/>
  <c r="J236"/>
  <c r="J234"/>
  <c r="J232"/>
  <c r="BK220"/>
  <c r="BK218"/>
  <c r="J212"/>
  <c r="J210"/>
  <c r="BK199"/>
  <c r="BK186"/>
  <c r="J182"/>
  <c r="J178"/>
  <c r="J170"/>
  <c r="J164"/>
  <c r="BK162"/>
  <c r="BK158"/>
  <c r="BK153"/>
  <c r="J148"/>
  <c r="J147"/>
  <c r="J141"/>
  <c r="BK139"/>
  <c r="BK135"/>
  <c i="3" r="BK177"/>
  <c r="BK173"/>
  <c r="J172"/>
  <c r="BK171"/>
  <c r="BK168"/>
  <c r="J166"/>
  <c r="J164"/>
  <c r="BK162"/>
  <c r="BK160"/>
  <c r="J158"/>
  <c r="J156"/>
  <c r="J154"/>
  <c r="J152"/>
  <c r="BK148"/>
  <c r="J146"/>
  <c r="BK138"/>
  <c r="J136"/>
  <c r="J129"/>
  <c r="BK128"/>
  <c i="2" r="BK193"/>
  <c r="J191"/>
  <c r="J182"/>
  <c r="J168"/>
  <c r="BK163"/>
  <c r="J161"/>
  <c r="J157"/>
  <c r="J153"/>
  <c r="BK151"/>
  <c r="BK149"/>
  <c r="BK141"/>
  <c r="BK137"/>
  <c r="BK135"/>
  <c r="J128"/>
  <c i="1" r="AS98"/>
  <c i="6" r="BK300"/>
  <c r="J293"/>
  <c r="J289"/>
  <c r="J286"/>
  <c r="BK285"/>
  <c r="BK271"/>
  <c r="BK268"/>
  <c r="BK261"/>
  <c r="J258"/>
  <c r="BK246"/>
  <c r="BK236"/>
  <c r="BK231"/>
  <c r="J230"/>
  <c r="BK225"/>
  <c r="BK221"/>
  <c r="BK209"/>
  <c r="J201"/>
  <c r="J197"/>
  <c r="J189"/>
  <c r="J185"/>
  <c r="BK181"/>
  <c r="J177"/>
  <c r="BK173"/>
  <c r="J169"/>
  <c r="BK161"/>
  <c r="BK157"/>
  <c r="BK143"/>
  <c r="J139"/>
  <c r="BK129"/>
  <c i="5" r="BK251"/>
  <c r="BK249"/>
  <c r="J248"/>
  <c r="J247"/>
  <c r="J244"/>
  <c r="J238"/>
  <c r="BK236"/>
  <c r="J234"/>
  <c r="BK227"/>
  <c r="BK222"/>
  <c r="BK214"/>
  <c r="BK210"/>
  <c r="BK208"/>
  <c r="BK201"/>
  <c r="J199"/>
  <c r="J197"/>
  <c r="BK195"/>
  <c r="J193"/>
  <c r="BK191"/>
  <c r="J187"/>
  <c r="J183"/>
  <c r="J181"/>
  <c r="J171"/>
  <c r="BK169"/>
  <c r="J167"/>
  <c r="J165"/>
  <c r="BK150"/>
  <c r="J140"/>
  <c r="J134"/>
  <c i="4" r="J246"/>
  <c r="J243"/>
  <c r="J242"/>
  <c r="J240"/>
  <c r="BK234"/>
  <c r="BK232"/>
  <c r="BK230"/>
  <c r="BK223"/>
  <c r="J218"/>
  <c r="BK216"/>
  <c r="BK214"/>
  <c r="BK203"/>
  <c r="J201"/>
  <c r="J190"/>
  <c r="BK178"/>
  <c r="BK168"/>
  <c r="J166"/>
  <c r="J162"/>
  <c r="BK145"/>
  <c r="BK141"/>
  <c r="BK130"/>
  <c i="3" r="J173"/>
  <c r="J171"/>
  <c r="BK164"/>
  <c r="BK154"/>
  <c r="BK152"/>
  <c r="BK150"/>
  <c r="J148"/>
  <c r="J142"/>
  <c r="BK140"/>
  <c r="BK136"/>
  <c r="J134"/>
  <c r="J128"/>
  <c i="2" r="J193"/>
  <c r="BK191"/>
  <c r="J189"/>
  <c r="J188"/>
  <c r="J187"/>
  <c r="BK182"/>
  <c r="J178"/>
  <c r="J173"/>
  <c r="J159"/>
  <c r="BK157"/>
  <c r="J147"/>
  <c r="J145"/>
  <c r="BK143"/>
  <c r="J141"/>
  <c r="J139"/>
  <c r="BK133"/>
  <c r="J131"/>
  <c r="J129"/>
  <c i="6" r="BK302"/>
  <c r="BK297"/>
  <c r="BK293"/>
  <c r="J284"/>
  <c r="BK280"/>
  <c r="BK276"/>
  <c r="J266"/>
  <c r="BK265"/>
  <c r="BK258"/>
  <c r="BK238"/>
  <c r="BK233"/>
  <c r="J225"/>
  <c r="BK217"/>
  <c r="BK213"/>
  <c r="J205"/>
  <c r="J191"/>
  <c r="BK185"/>
  <c r="BK177"/>
  <c r="BK169"/>
  <c r="BK165"/>
  <c r="J153"/>
  <c r="BK149"/>
  <c r="J147"/>
  <c r="J143"/>
  <c r="BK139"/>
  <c r="J134"/>
  <c i="5" r="J251"/>
  <c r="J249"/>
  <c r="J242"/>
  <c r="J222"/>
  <c r="BK220"/>
  <c r="J218"/>
  <c r="BK207"/>
  <c r="BK197"/>
  <c r="J195"/>
  <c r="J191"/>
  <c r="J189"/>
  <c r="BK179"/>
  <c r="J177"/>
  <c r="BK175"/>
  <c r="J169"/>
  <c r="BK165"/>
  <c r="BK161"/>
  <c r="BK159"/>
  <c r="BK152"/>
  <c r="BK138"/>
  <c r="J136"/>
  <c r="BK130"/>
  <c i="4" r="BK248"/>
  <c r="J248"/>
  <c r="BK244"/>
  <c r="BK238"/>
  <c r="BK225"/>
  <c r="J220"/>
  <c r="J216"/>
  <c r="J214"/>
  <c r="BK212"/>
  <c r="BK205"/>
  <c r="BK201"/>
  <c r="J186"/>
  <c r="BK182"/>
  <c r="J168"/>
  <c r="BK164"/>
  <c r="BK160"/>
  <c r="J158"/>
  <c r="J153"/>
  <c r="BK147"/>
  <c r="J145"/>
  <c r="BK143"/>
  <c r="J139"/>
  <c r="J137"/>
  <c i="3" r="BK175"/>
  <c r="BK172"/>
  <c r="J168"/>
  <c r="BK166"/>
  <c r="BK158"/>
  <c r="BK156"/>
  <c r="BK144"/>
  <c r="J138"/>
  <c r="BK129"/>
  <c i="2" r="BK189"/>
  <c r="BK188"/>
  <c r="BK187"/>
  <c r="J184"/>
  <c r="BK180"/>
  <c r="BK168"/>
  <c r="BK159"/>
  <c r="J155"/>
  <c r="J151"/>
  <c r="BK145"/>
  <c r="J143"/>
  <c r="BK139"/>
  <c r="BK131"/>
  <c r="BK128"/>
  <c i="6" r="BK303"/>
  <c r="J302"/>
  <c r="J300"/>
  <c r="BK287"/>
  <c r="J276"/>
  <c r="J273"/>
  <c r="J271"/>
  <c r="J261"/>
  <c r="BK254"/>
  <c r="BK250"/>
  <c r="BK242"/>
  <c r="J238"/>
  <c r="J236"/>
  <c r="J233"/>
  <c r="BK230"/>
  <c r="J209"/>
  <c r="BK193"/>
  <c r="BK191"/>
  <c r="BK189"/>
  <c r="J181"/>
  <c r="J173"/>
  <c r="J165"/>
  <c r="J161"/>
  <c r="BK147"/>
  <c r="J129"/>
  <c i="5" r="BK253"/>
  <c r="J253"/>
  <c r="BK248"/>
  <c r="BK247"/>
  <c r="BK244"/>
  <c r="BK238"/>
  <c r="J236"/>
  <c r="J229"/>
  <c r="BK224"/>
  <c r="BK218"/>
  <c r="J208"/>
  <c r="J207"/>
  <c r="BK199"/>
  <c r="BK193"/>
  <c r="BK187"/>
  <c r="BK185"/>
  <c r="BK183"/>
  <c r="J179"/>
  <c r="BK177"/>
  <c r="J175"/>
  <c r="J174"/>
  <c r="BK167"/>
  <c r="BK163"/>
  <c r="J161"/>
  <c r="BK157"/>
  <c r="J152"/>
  <c r="J150"/>
  <c r="BK146"/>
  <c r="J142"/>
  <c r="BK136"/>
  <c r="BK134"/>
  <c r="J132"/>
  <c i="4" r="BK243"/>
  <c r="J238"/>
  <c r="BK236"/>
  <c r="J230"/>
  <c r="J225"/>
  <c r="J223"/>
  <c r="BK210"/>
  <c r="J205"/>
  <c r="J203"/>
  <c r="J199"/>
  <c r="BK190"/>
  <c r="BK170"/>
  <c r="BK166"/>
  <c r="J160"/>
  <c r="BK148"/>
  <c r="J143"/>
  <c r="BK137"/>
  <c r="J135"/>
  <c r="J130"/>
  <c i="3" r="J177"/>
  <c r="J175"/>
  <c r="J162"/>
  <c r="J160"/>
  <c r="J150"/>
  <c r="BK146"/>
  <c r="J144"/>
  <c r="BK142"/>
  <c r="J140"/>
  <c r="BK134"/>
  <c i="2" r="BK184"/>
  <c r="J180"/>
  <c r="BK178"/>
  <c r="BK173"/>
  <c r="J163"/>
  <c r="BK161"/>
  <c r="BK155"/>
  <c r="BK153"/>
  <c r="J149"/>
  <c r="BK147"/>
  <c r="J137"/>
  <c r="J135"/>
  <c r="J133"/>
  <c r="BK129"/>
  <c i="1" r="AS101"/>
  <c r="AS95"/>
  <c i="2" l="1" r="R127"/>
  <c r="R126"/>
  <c r="R125"/>
  <c r="R186"/>
  <c i="3" r="P127"/>
  <c i="4" r="T129"/>
  <c r="T152"/>
  <c r="T222"/>
  <c r="R241"/>
  <c i="5" r="P129"/>
  <c r="P173"/>
  <c r="P226"/>
  <c r="R246"/>
  <c i="2" r="P127"/>
  <c r="P126"/>
  <c r="P125"/>
  <c i="1" r="AU96"/>
  <c i="2" r="P186"/>
  <c i="3" r="BK127"/>
  <c r="J127"/>
  <c r="J100"/>
  <c r="BK170"/>
  <c r="J170"/>
  <c r="J101"/>
  <c r="T170"/>
  <c i="4" r="P129"/>
  <c r="BK152"/>
  <c r="J152"/>
  <c r="J101"/>
  <c r="BK222"/>
  <c r="J222"/>
  <c r="J102"/>
  <c r="R222"/>
  <c r="T241"/>
  <c i="5" r="T129"/>
  <c r="T173"/>
  <c r="T226"/>
  <c r="T246"/>
  <c i="6" r="T133"/>
  <c r="T127"/>
  <c r="T126"/>
  <c i="2" r="BK127"/>
  <c r="BK126"/>
  <c r="BK186"/>
  <c r="J186"/>
  <c r="J101"/>
  <c i="3" r="T127"/>
  <c r="T126"/>
  <c r="T125"/>
  <c r="R170"/>
  <c i="4" r="R129"/>
  <c r="P152"/>
  <c i="5" r="BK129"/>
  <c r="BK173"/>
  <c r="J173"/>
  <c r="J101"/>
  <c r="BK226"/>
  <c r="J226"/>
  <c r="J102"/>
  <c r="BK246"/>
  <c r="J246"/>
  <c r="J103"/>
  <c i="6" r="BK133"/>
  <c r="J133"/>
  <c r="J101"/>
  <c r="P133"/>
  <c r="P127"/>
  <c r="P126"/>
  <c i="1" r="AU102"/>
  <c i="6" r="BK229"/>
  <c r="J229"/>
  <c r="J102"/>
  <c r="R229"/>
  <c r="P267"/>
  <c i="2" r="T127"/>
  <c r="T126"/>
  <c r="T125"/>
  <c r="T186"/>
  <c i="3" r="R127"/>
  <c r="R126"/>
  <c r="R125"/>
  <c r="P170"/>
  <c i="4" r="BK129"/>
  <c r="J129"/>
  <c r="J100"/>
  <c r="R152"/>
  <c r="P222"/>
  <c r="BK241"/>
  <c r="J241"/>
  <c r="J103"/>
  <c r="P241"/>
  <c i="5" r="R129"/>
  <c r="R173"/>
  <c r="R226"/>
  <c r="P246"/>
  <c i="6" r="R133"/>
  <c r="R127"/>
  <c r="R126"/>
  <c r="P229"/>
  <c r="T229"/>
  <c r="BK267"/>
  <c r="J267"/>
  <c r="J103"/>
  <c r="R267"/>
  <c r="T267"/>
  <c r="BK288"/>
  <c r="J288"/>
  <c r="J104"/>
  <c r="P288"/>
  <c r="R288"/>
  <c r="T288"/>
  <c i="2" r="E85"/>
  <c r="BF133"/>
  <c r="BF137"/>
  <c r="BF159"/>
  <c r="BF161"/>
  <c r="BF168"/>
  <c r="BF173"/>
  <c r="BF178"/>
  <c r="BF189"/>
  <c i="3" r="J119"/>
  <c r="BF134"/>
  <c r="BF150"/>
  <c r="BF156"/>
  <c r="BF160"/>
  <c r="BF166"/>
  <c r="BF168"/>
  <c r="BF172"/>
  <c r="BF175"/>
  <c r="BK176"/>
  <c r="J176"/>
  <c r="J103"/>
  <c i="4" r="E115"/>
  <c r="F124"/>
  <c r="BF139"/>
  <c r="BF158"/>
  <c r="BF164"/>
  <c r="BF201"/>
  <c r="BF223"/>
  <c r="BF225"/>
  <c r="BF244"/>
  <c r="BF246"/>
  <c i="5" r="F124"/>
  <c r="BF130"/>
  <c r="BF140"/>
  <c r="BF150"/>
  <c r="BF161"/>
  <c r="BF169"/>
  <c r="BF177"/>
  <c r="BF185"/>
  <c r="BF187"/>
  <c r="BF201"/>
  <c r="BF207"/>
  <c r="BF249"/>
  <c r="BF253"/>
  <c i="6" r="E85"/>
  <c r="F94"/>
  <c r="J120"/>
  <c r="BF143"/>
  <c r="BF157"/>
  <c r="BF161"/>
  <c r="BF165"/>
  <c r="BF169"/>
  <c r="BF177"/>
  <c r="BF189"/>
  <c r="BF236"/>
  <c r="BF242"/>
  <c r="BF258"/>
  <c r="BF268"/>
  <c r="BF271"/>
  <c r="BF302"/>
  <c r="BF303"/>
  <c i="2" r="J119"/>
  <c r="BF129"/>
  <c r="BF139"/>
  <c r="BF155"/>
  <c r="BF163"/>
  <c i="3" r="E85"/>
  <c r="F122"/>
  <c r="BF136"/>
  <c r="BF148"/>
  <c r="BF152"/>
  <c r="BF154"/>
  <c r="BF158"/>
  <c r="BF162"/>
  <c i="4" r="BF130"/>
  <c r="BF137"/>
  <c r="BF147"/>
  <c r="BF153"/>
  <c r="BF170"/>
  <c r="BF182"/>
  <c r="BF214"/>
  <c r="BF230"/>
  <c r="BF236"/>
  <c r="BF240"/>
  <c r="BF248"/>
  <c i="5" r="J91"/>
  <c r="BF159"/>
  <c r="BF165"/>
  <c r="BF167"/>
  <c r="BF171"/>
  <c r="BF174"/>
  <c r="BF175"/>
  <c r="BF181"/>
  <c r="BF189"/>
  <c r="BF193"/>
  <c r="BF197"/>
  <c r="BF214"/>
  <c r="BF224"/>
  <c r="BF229"/>
  <c r="BF240"/>
  <c r="BF244"/>
  <c r="BF248"/>
  <c r="BK252"/>
  <c r="J252"/>
  <c r="J105"/>
  <c i="6" r="BF139"/>
  <c r="BF213"/>
  <c r="BF221"/>
  <c r="BF225"/>
  <c r="BF265"/>
  <c r="BF266"/>
  <c r="BF273"/>
  <c r="BF280"/>
  <c r="BF297"/>
  <c r="BF300"/>
  <c i="2" r="F122"/>
  <c r="BF131"/>
  <c r="BF135"/>
  <c r="BF147"/>
  <c r="BF153"/>
  <c r="BF182"/>
  <c r="BF188"/>
  <c r="BF191"/>
  <c r="BK192"/>
  <c r="J192"/>
  <c r="J103"/>
  <c i="3" r="BF128"/>
  <c r="BF129"/>
  <c r="BF138"/>
  <c r="BF142"/>
  <c r="BF164"/>
  <c r="BF171"/>
  <c r="BF177"/>
  <c i="4" r="BF135"/>
  <c r="BF141"/>
  <c r="BF145"/>
  <c r="BF148"/>
  <c r="BF160"/>
  <c r="BF178"/>
  <c r="BF186"/>
  <c r="BF190"/>
  <c r="BF199"/>
  <c r="BF210"/>
  <c r="BF212"/>
  <c r="BF216"/>
  <c r="BF218"/>
  <c r="BF232"/>
  <c r="BF238"/>
  <c r="BF242"/>
  <c i="5" r="E85"/>
  <c r="BF132"/>
  <c r="BF138"/>
  <c r="BF146"/>
  <c r="BF163"/>
  <c r="BF179"/>
  <c r="BF195"/>
  <c r="BF210"/>
  <c r="BF227"/>
  <c r="BF234"/>
  <c r="BF236"/>
  <c r="BF242"/>
  <c r="BF247"/>
  <c r="BF251"/>
  <c r="BK250"/>
  <c r="J250"/>
  <c r="J104"/>
  <c i="6" r="BF134"/>
  <c r="BF149"/>
  <c r="BF173"/>
  <c r="BF185"/>
  <c r="BF193"/>
  <c r="BF197"/>
  <c r="BF201"/>
  <c r="BF230"/>
  <c r="BF231"/>
  <c r="BF233"/>
  <c r="BF254"/>
  <c i="2" r="BF128"/>
  <c r="BF141"/>
  <c r="BF143"/>
  <c r="BF145"/>
  <c r="BF149"/>
  <c r="BF151"/>
  <c r="BF157"/>
  <c r="BF180"/>
  <c r="BF184"/>
  <c r="BF187"/>
  <c r="BF193"/>
  <c i="3" r="BF140"/>
  <c r="BF144"/>
  <c r="BF146"/>
  <c r="BF173"/>
  <c r="BK174"/>
  <c r="J174"/>
  <c r="J102"/>
  <c i="4" r="J91"/>
  <c r="BF143"/>
  <c r="BF162"/>
  <c r="BF166"/>
  <c r="BF168"/>
  <c r="BF203"/>
  <c r="BF205"/>
  <c r="BF220"/>
  <c r="BF234"/>
  <c r="BF243"/>
  <c r="BK245"/>
  <c r="J245"/>
  <c r="J104"/>
  <c r="BK247"/>
  <c r="J247"/>
  <c r="J105"/>
  <c i="5" r="BF134"/>
  <c r="BF136"/>
  <c r="BF142"/>
  <c r="BF152"/>
  <c r="BF157"/>
  <c r="BF183"/>
  <c r="BF191"/>
  <c r="BF199"/>
  <c r="BF208"/>
  <c r="BF218"/>
  <c r="BF220"/>
  <c r="BF222"/>
  <c r="BF238"/>
  <c i="6" r="BF129"/>
  <c r="BF147"/>
  <c r="BF153"/>
  <c r="BF181"/>
  <c r="BF191"/>
  <c r="BF205"/>
  <c r="BF209"/>
  <c r="BF217"/>
  <c r="BF238"/>
  <c r="BF246"/>
  <c r="BF250"/>
  <c r="BF261"/>
  <c r="BF276"/>
  <c r="BF284"/>
  <c r="BF285"/>
  <c r="BF286"/>
  <c r="BF287"/>
  <c r="BF289"/>
  <c r="BF293"/>
  <c r="BK128"/>
  <c r="J128"/>
  <c r="J100"/>
  <c i="2" r="J35"/>
  <c i="1" r="AV96"/>
  <c i="4" r="J35"/>
  <c i="1" r="AV99"/>
  <c i="2" r="F37"/>
  <c i="1" r="BB96"/>
  <c i="6" r="F35"/>
  <c i="1" r="AZ102"/>
  <c r="AZ101"/>
  <c r="AV101"/>
  <c i="6" r="J35"/>
  <c i="1" r="AV102"/>
  <c i="3" r="F37"/>
  <c i="1" r="BB97"/>
  <c i="5" r="F35"/>
  <c i="1" r="AZ100"/>
  <c i="6" r="F39"/>
  <c i="1" r="BD102"/>
  <c r="BD101"/>
  <c i="2" r="F39"/>
  <c i="1" r="BD96"/>
  <c i="2" r="F35"/>
  <c i="1" r="AZ96"/>
  <c i="3" r="F39"/>
  <c i="1" r="BD97"/>
  <c i="5" r="F37"/>
  <c i="1" r="BB100"/>
  <c i="2" r="F38"/>
  <c i="1" r="BC96"/>
  <c i="4" r="F35"/>
  <c i="1" r="AZ99"/>
  <c i="3" r="J35"/>
  <c i="1" r="AV97"/>
  <c i="5" r="F38"/>
  <c i="1" r="BC100"/>
  <c r="AS94"/>
  <c i="3" r="F38"/>
  <c i="1" r="BC97"/>
  <c i="4" r="F37"/>
  <c i="1" r="BB99"/>
  <c i="6" r="F37"/>
  <c i="1" r="BB102"/>
  <c r="BB101"/>
  <c r="AX101"/>
  <c i="4" r="F39"/>
  <c i="1" r="BD99"/>
  <c i="6" r="F38"/>
  <c i="1" r="BC102"/>
  <c r="BC101"/>
  <c r="AY101"/>
  <c i="3" r="F35"/>
  <c i="1" r="AZ97"/>
  <c i="5" r="J35"/>
  <c i="1" r="AV100"/>
  <c i="5" r="F39"/>
  <c i="1" r="BD100"/>
  <c i="4" r="F38"/>
  <c i="1" r="BC99"/>
  <c r="AU101"/>
  <c i="5" l="1" r="P128"/>
  <c r="P127"/>
  <c i="1" r="AU100"/>
  <c i="4" r="T128"/>
  <c r="T127"/>
  <c i="5" r="R128"/>
  <c r="R127"/>
  <c i="4" r="P128"/>
  <c r="P127"/>
  <c i="1" r="AU99"/>
  <c i="3" r="P126"/>
  <c r="P125"/>
  <c i="1" r="AU97"/>
  <c i="5" r="BK128"/>
  <c r="J128"/>
  <c r="J99"/>
  <c i="4" r="R128"/>
  <c r="R127"/>
  <c i="5" r="T128"/>
  <c r="T127"/>
  <c i="2" r="BK190"/>
  <c r="J190"/>
  <c r="J102"/>
  <c r="J126"/>
  <c r="J99"/>
  <c i="3" r="BK126"/>
  <c r="J126"/>
  <c r="J99"/>
  <c i="6" r="BK127"/>
  <c r="BK126"/>
  <c r="J126"/>
  <c i="2" r="J127"/>
  <c r="J100"/>
  <c i="4" r="BK128"/>
  <c r="J128"/>
  <c r="J99"/>
  <c i="5" r="J129"/>
  <c r="J100"/>
  <c i="1" r="AU95"/>
  <c r="AZ98"/>
  <c r="AV98"/>
  <c i="5" r="J36"/>
  <c i="1" r="AW100"/>
  <c r="AT100"/>
  <c i="5" r="F36"/>
  <c i="1" r="BA100"/>
  <c i="2" r="J36"/>
  <c i="1" r="AW96"/>
  <c r="AT96"/>
  <c i="6" r="J32"/>
  <c i="1" r="AG102"/>
  <c r="AG101"/>
  <c i="6" r="J36"/>
  <c i="1" r="AW102"/>
  <c r="AT102"/>
  <c r="BD95"/>
  <c i="4" r="F36"/>
  <c i="1" r="BA99"/>
  <c r="BB98"/>
  <c r="AX98"/>
  <c r="BB95"/>
  <c r="BB94"/>
  <c r="AX94"/>
  <c i="3" r="F36"/>
  <c i="1" r="BA97"/>
  <c r="BC95"/>
  <c r="AY95"/>
  <c r="BD98"/>
  <c i="2" r="F36"/>
  <c i="1" r="BA96"/>
  <c i="4" r="J36"/>
  <c i="1" r="AW99"/>
  <c r="AT99"/>
  <c i="3" r="J36"/>
  <c i="1" r="AW97"/>
  <c r="AT97"/>
  <c r="AZ95"/>
  <c r="AZ94"/>
  <c r="W29"/>
  <c r="BC98"/>
  <c r="AY98"/>
  <c i="6" r="F36"/>
  <c i="1" r="BA102"/>
  <c r="BA101"/>
  <c r="AW101"/>
  <c r="AT101"/>
  <c i="6" l="1" r="J41"/>
  <c i="2" r="BK125"/>
  <c r="J125"/>
  <c i="4" r="BK127"/>
  <c r="J127"/>
  <c i="3" r="BK125"/>
  <c r="J125"/>
  <c i="5" r="BK127"/>
  <c r="J127"/>
  <c r="J98"/>
  <c i="6" r="J98"/>
  <c r="J127"/>
  <c r="J99"/>
  <c i="1" r="AN102"/>
  <c r="AN101"/>
  <c r="BD94"/>
  <c r="W33"/>
  <c r="BA95"/>
  <c r="AW95"/>
  <c r="BC94"/>
  <c r="W32"/>
  <c r="AX95"/>
  <c r="AV94"/>
  <c r="AK29"/>
  <c r="AV95"/>
  <c r="AU98"/>
  <c i="2" r="J32"/>
  <c i="1" r="AG96"/>
  <c r="AN96"/>
  <c i="4" r="J32"/>
  <c i="1" r="AG99"/>
  <c r="AN99"/>
  <c i="3" r="J32"/>
  <c i="1" r="AG97"/>
  <c r="AN97"/>
  <c r="BA98"/>
  <c r="AW98"/>
  <c r="AT98"/>
  <c r="W31"/>
  <c i="2" l="1" r="J98"/>
  <c i="3" r="J41"/>
  <c i="4" r="J41"/>
  <c r="J98"/>
  <c i="3" r="J98"/>
  <c i="2" r="J41"/>
  <c i="1" r="AU94"/>
  <c r="BA94"/>
  <c r="W30"/>
  <c i="5" r="J32"/>
  <c i="1" r="AG100"/>
  <c r="AN100"/>
  <c r="AG95"/>
  <c r="AY94"/>
  <c r="AT95"/>
  <c l="1" r="AN95"/>
  <c i="5" r="J41"/>
  <c i="1" r="AW94"/>
  <c r="AK30"/>
  <c r="AG98"/>
  <c r="AN98"/>
  <c l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<sst xmlns="http://schemas.openxmlformats.org/spreadsheetml/2006/main">
  <si>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</si>
  <si>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</si>
  <si>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</si>
  <si>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</si>
  <si>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</si>
  <si>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{c5c90a0b-6bbd-480d-9b75-63fc7b17e32b}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</si>
  <si>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</si>
  <si>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</si>
  <si>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</si>
  <si>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</si>
  <si>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</si>
  <si>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</si>
  <si>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</si>
  <si>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2021/19_VO3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</si>
  <si>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</si>
  <si>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</si>
  <si>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Interiérové obklady a dlažby</t>
  </si>
  <si>
    <t>JKSO:</t>
  </si>
  <si>
    <t>KS:</t>
  </si>
  <si>
    <t>Miesto:</t>
  </si>
  <si>
    <t>Žiar nad Hronom</t>
  </si>
  <si>
    <t>Dátum:</t>
  </si>
  <si>
    <t>26. 3. 2021</t>
  </si>
  <si>
    <t>Objednávateľ:</t>
  </si>
  <si>
    <t>IČO:</t>
  </si>
  <si>
    <t>31609651</t>
  </si>
  <si>
    <t>Technické služby Žiar nad Hronom s.r.o.</t>
  </si>
  <si>
    <t>IČ DPH:</t>
  </si>
  <si>
    <t xml:space="preserve">SK2020479714 </t>
  </si>
  <si>
    <t>Zhotoviteľ:</t>
  </si>
  <si>
    <t>Vyplň údaj</t>
  </si>
  <si>
    <t>Projektant:</t>
  </si>
  <si>
    <t>Magic Design Henč s.r.o.</t>
  </si>
  <si>
    <t>True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</si>
  <si>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</si>
  <si>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</si>
  <si>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</si>
  <si>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</si>
  <si>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</si>
  <si>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</si>
  <si>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</si>
  <si>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</si>
  <si>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</si>
  <si>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</si>
  <si>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</si>
  <si>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</si>
  <si>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</si>
  <si>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</si>
  <si>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</si>
  <si>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</si>
  <si>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</si>
  <si>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</si>
  <si>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</si>
  <si>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</si>
  <si>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</si>
  <si>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</si>
  <si>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</si>
  <si>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</si>
  <si>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</si>
  <si>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</si>
  <si>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</si>
  <si>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</si>
  <si>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</si>
  <si>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</si>
  <si>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</si>
  <si>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</si>
  <si>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</si>
  <si>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</si>
  <si>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</si>
  <si>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</si>
  <si>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</si>
  <si>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</si>
  <si>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</si>
  <si>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</si>
  <si>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</si>
  <si>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</si>
  <si>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</si>
  <si>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</si>
  <si>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</si>
  <si>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</si>
  <si>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</si>
  <si>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</si>
  <si>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I. Zvýšenie energetickej účinnosti - E.3 stavebno-architektonická časť</t>
  </si>
  <si>
    <t>STA</t>
  </si>
  <si>
    <t>1</t>
  </si>
  <si>
    <t>{956658fc-d7ee-4d0a-a960-2129c6c25e37}</t>
  </si>
  <si>
    <t>/</t>
  </si>
  <si>
    <t>03</t>
  </si>
  <si>
    <t>Interiérové obklady a dlažby (m.č.1.15a - 1.25,1.27b,c,1.28,1.30-1.44,1,45-1.48,2.26)</t>
  </si>
  <si>
    <t>Časť</t>
  </si>
  <si>
    <t>2</t>
  </si>
  <si>
    <t>{78dc83ad-617e-4afd-89d7-1504bf96823f}</t>
  </si>
  <si>
    <t>05</t>
  </si>
  <si>
    <t>Interiérové obklady a dlažby - zvyšné prestory</t>
  </si>
  <si>
    <t>{2918beff-26e5-4719-8038-a55a60f6e1a1}</t>
  </si>
  <si>
    <t>003</t>
  </si>
  <si>
    <t>III. Modernizácia časti priestorov na 1.N.P. krytej plavárne E3 stavebno-architektonická časť</t>
  </si>
  <si>
    <t>{bb84e97f-0f2c-4b52-ac42-947571d91702}</t>
  </si>
  <si>
    <t>04</t>
  </si>
  <si>
    <t>{62056e4a-1804-430a-93ea-a444bb28734e}</t>
  </si>
  <si>
    <t>06</t>
  </si>
  <si>
    <t>Interiérové obklady a dlažby - zvyšné priestory</t>
  </si>
  <si>
    <t>{032ebf44-8220-48dd-adee-4d9c22b2c10b}</t>
  </si>
  <si>
    <t>006</t>
  </si>
  <si>
    <t>Dodatok č.1 a 2 k realizačnému projektu</t>
  </si>
  <si>
    <t>{5b129e67-d84d-40d9-b649-bfc1c76fbb90}</t>
  </si>
  <si>
    <t>07</t>
  </si>
  <si>
    <t>{1d778d01-b936-4de0-abc4-fd23863b60af}</t>
  </si>
  <si>
    <t>KRYCÍ LIST ROZPOČTU</t>
  </si>
  <si>
    <t>Objekt:</t>
  </si>
  <si>
    <t>001 - I. Zvýšenie energetickej účinnosti - E.3 stavebno-architektonická časť</t>
  </si>
  <si>
    <t>Časť:</t>
  </si>
  <si>
    <t>03 - Interiérové obklady a dlažby (m.č.1.15a - 1.25,1.27b,c,1.28,1.30-1.44,1,45-1.48,2.26)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</si>
  <si>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</si>
  <si>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</si>
  <si>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</si>
  <si>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</si>
  <si>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</si>
  <si>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</si>
  <si>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771 - Podlahy z dlaždíc</t>
  </si>
  <si>
    <t xml:space="preserve">    781 - Dokončovacie práce a obklady</t>
  </si>
  <si>
    <t>VRN - Vedľajšie rozpočtové náklady</t>
  </si>
  <si>
    <t xml:space="preserve">    VRN03 - Geodetické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</si>
  <si>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</si>
  <si>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</si>
  <si>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</si>
  <si>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</si>
  <si>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</si>
  <si>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</si>
  <si>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</si>
  <si>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</si>
  <si>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</si>
  <si>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</si>
  <si>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</si>
  <si>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</si>
  <si>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</si>
  <si>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</si>
  <si>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ROZPOCET</t>
  </si>
  <si>
    <t>771</t>
  </si>
  <si>
    <t>Podlahy z dlaždíc</t>
  </si>
  <si>
    <t>K</t>
  </si>
  <si>
    <t>781445540.R</t>
  </si>
  <si>
    <t>Montáž dilatačnej lišty ProfilSchluster - DILEX-EDPz nerezovej ocele označ v projekte DL2</t>
  </si>
  <si>
    <t>m</t>
  </si>
  <si>
    <t>16</t>
  </si>
  <si>
    <t>M</t>
  </si>
  <si>
    <t>5978650710.R</t>
  </si>
  <si>
    <t>Dilatačná lišta ProfilSchluster - DILEX-EDPz nerezovej ocele označ v projekte pol.DL2</t>
  </si>
  <si>
    <t>32</t>
  </si>
  <si>
    <t>4</t>
  </si>
  <si>
    <t>P</t>
  </si>
  <si>
    <t>Poznámka k položke:_x000d_
Dilatačná lišta ProfilSchluster - DILEX-EDPz nerezovej ocele pre dilat. spáry,výška lišty 12,5 mm, šírka 12 mm</t>
  </si>
  <si>
    <t>3</t>
  </si>
  <si>
    <t>771415001.R</t>
  </si>
  <si>
    <t>Montáž soklíkov z obkladačiek, položka v PD - SL1 výkres.č.26, farebný odtieň KALK HT, formát 60x600x8mm, (60x597x8mm),</t>
  </si>
  <si>
    <t>6</t>
  </si>
  <si>
    <t>Poznámka k položke:_x000d_
škárovanie - cementová škárovacia malta s vysokou odolnosťou voči oteru ARDEX FL, _x000d_
hrúbka škáry 2-3mm, spotreba 0,3kg/m²_x000d_
farebný odtieň prispôsobiť odtieňu dlažby KALK,_x000d_
pílenie dlažby a brúsenie hrán je zahrnuté v cene_x000d_
kladenie dlažby - viď vzor kladenia v PD výkr.č.26</t>
  </si>
  <si>
    <t>5976409100.R</t>
  </si>
  <si>
    <t xml:space="preserve">Dodávka - Samočistiaca antibekteriálna dlažba - sokel,  položka v PD - SL1 výkres č.26</t>
  </si>
  <si>
    <t>ks</t>
  </si>
  <si>
    <t>8</t>
  </si>
  <si>
    <t xml:space="preserve">Poznámka k položke:_x000d_
samočistiaca antibakteriálna protišmyková dlažba (sokel) - typ Savona,  farebný odtieň KALK HT, kód 8800-B611HK do suchej prevádzky formát 60x600x8mm, (60x597x8mm), impregnovaná gresová (rektifikovaná) dlažba neumožňujúca hĺbkové znečistenie, HT úprava - fotokatalytická, antibakteriálna, protiplesňová, protizápachová, so samočistiacim povrchovým zušlachtením pôsobiacim proti mikroorganizmom, hodnota protišmykovosti R10/A, odolnosť voči oteru &lt; 275mm³ (čo je hranica medzi vysokou a veľmi vysokou oteruvzdornosťou), škárovanie - cementová škárovacia malta s vysokou odolnosťou voči oteru ARDEX FL, hrúbka škáry 2-3mm, spotreba 0,3kg/m² farebný odtieň prispôsobiť odtieňu dlažby KALK, kladenie dlažby - viď vzor kladenia v PD výkr.č.26_x000d_
V jednotkovej cenu sú už zahrnuté dopravné náklady jednorázového uceleného dovozu tovaru 24t kaminónom na stavbu v Žiari nad Hronom dĺžka sokla - 32,226bm (čistá bez stratného)_x000d_
počet ks - 54 (čistý bez stratného)</t>
  </si>
  <si>
    <t>5</t>
  </si>
  <si>
    <t>771575.R1</t>
  </si>
  <si>
    <t xml:space="preserve">Montáž - epoxidová škárovacia hmota  ARDEX WA, spotreba 0,3 kg/m², hr. škáry 2-3mm, farebný odtieň prispôsobiť odtieňu obkladu sokla SL1</t>
  </si>
  <si>
    <t>m2</t>
  </si>
  <si>
    <t>10</t>
  </si>
  <si>
    <t>Poznámka k položke:_x000d_
vrstvy v skladbe stien A1b, A2b _x000d_
čistá škárovaná plocha 1,94m²</t>
  </si>
  <si>
    <t>597865.R1</t>
  </si>
  <si>
    <t xml:space="preserve">Dodávka - epoxidová škárovacia hmota  ARDEX WA, spotreba 0,3 kg/m², hr. škáry 2-3mm, farebný odtieň prispôsobiť odtieňu obkladu sokla SL1</t>
  </si>
  <si>
    <t>kg</t>
  </si>
  <si>
    <t>12</t>
  </si>
  <si>
    <t>Poznámka k položke:_x000d_
vrstvy v skladbe stien A1b, A2b _x000d_
čistá škárovaná plocha 2,405m²</t>
  </si>
  <si>
    <t>7</t>
  </si>
  <si>
    <t>771575.R2</t>
  </si>
  <si>
    <t>Montáž - epoxidové lepidlo ARDEX WA, spotreba 2,7kg/m2, hl. zubu 6mm, hr.3mm, pre lepenie obkladu sokla SL2</t>
  </si>
  <si>
    <t>14</t>
  </si>
  <si>
    <t>Poznámka k položke:_x000d_
vrstvy v skladbe stien A1b, A2b _x000d_
čistá lepená plocha 1,94m²</t>
  </si>
  <si>
    <t>597865.R2</t>
  </si>
  <si>
    <t>Dodávka - epoxidové lepidlo ARDEX WA, spotreba 2,7kg/m2, hl. zubu 6mm, hr.3mm, pre lepenie obkladu sokla SL2</t>
  </si>
  <si>
    <t>9</t>
  </si>
  <si>
    <t>771575126.R</t>
  </si>
  <si>
    <t xml:space="preserve">Montáž podláh z dlaždíc keramických položka v PD -  DB1,DB2,DB3,DB4 - výkres č.26</t>
  </si>
  <si>
    <t>18</t>
  </si>
  <si>
    <t>Poznámka k položke:_x000d_
Montáž - Samočistiaca antibakteriálna protišmyková dlažba - typ Savona, farebný odtieň KALK HT, položka v PD - DB1 do mokrej prevádzky formát 300x600x8mm, (297x597x8mm), hmotnosť 17,413kg/m², škárovanie - epoxidová škárovacia hmota ARDEX WA, hrúbka škáry 2-3mm, spotreba 0,15kg/m² farebný odtieň prispôsobiť odtieňu dlažby KALK, kladenie dlažby - viď vzor kladenia v PD výkr.č.26 pílenie dlažby a brúsenie hrán je zahrnuté v cene _x000d_
Montáž - Samočistiaca antibakteriálna protišmyková dlažba - typ Savona, farebný odtieň BEIGE HT, položka v PD - DB2, do mokrej prevádzky formát 300x600x8mm, (297x597x8mm), hmotnosť 17,413kg/m², škárovanie - epoxidová škárovacia hmota ARDEX WA, hrúbka škáry 2-3mm, spotreba 0,15kg/m² farebný odtieň prispôsobiť odtieňu dlažby BEIGE, kladenie dlažby - viď vzor kladenia v PD výkr.č.26 pílenie dlažby a brúsenie hrán je zahrnuté v cene _x000d_
Montáž - Samočistiaca antibakteriálna protišmyková dlažba - typ Savona, farebný odtieň BRAUN HT, položka v PD - DB3 do mokrej prevádzky formát 300x600x8mm, (297x597x8mm), hmotnosť 17,413kg/m², škárovanie - epoxidová škárovacia hmota ARDEX WA, hrúbka škáry 2-3mm, spotreba 0,15kg/m² farebný odtieň prispôsobiť odtieňu dlažby BRAUN, kladenie dlažby - viď vzor kladenia v PD výkr.č.26 pílenie dlažby a brúsenie hrán je zahrnuté v cene_x000d_
Montáž - Samočistiaca antibakteriálna protišmyková dlažba - typ Savona, farebný odtieň BEIGE HT, položka v PD - DB4 do mokrej prevádzky formát 50x50x8mm, hmotnosť 16,389kg/m², škárovanie - epoxidová škárovacia hmota ARDEX WA, hrúbka škáry 2-3mm, spotreba 0,15kg/m² farebný odtieň prispôsobiť odtieňu dlažby BEIGE, kladenie dlažby- viď vzor kladenia v PD výkr.č.26 pílenie dlažby a brúsenie hrán je zahrnuté v cene</t>
  </si>
  <si>
    <t>5978651270.R</t>
  </si>
  <si>
    <t xml:space="preserve">Dodávka - Samočistiaca antibekteriálna protišmyk. Dlažba,  položka v PD - DB1 výkres č.26</t>
  </si>
  <si>
    <t>Poznámka k položke:_x000d_
samočistiaca antibakteriálna protišmyková dlažba - typ Savona, farebný odtieň KALK HT, kód 8810-B200HK, do mokrej prevádzky formát 300x600x8mm, (297x597x8mm), hmotnosť 17,413kg/m², impregnovaná gresová (rektifikovaná) dlažba neumožňujúca hĺbkové znečistenie,_x000d_
HT úprava - fotokatalytická, antibakteriálna, protiplesňová, protizápachová, so samočistiacim povrchovým zušlachtením pôsobiacim proti mikroorganizmom, hodnota protišmykovosti R11/B,_x000d_
odolnosť voči oteru &lt; 275mm³ (čo je hranica medzi vysokou a veľmi vysokou teruvzdornosťou), _x000d_
škárovanie - epoxidová škárovacia hmota ARDEX WA, hrúbka škáry 2-3mm, spotreba 0,15kg/m²_x000d_
farebný odtieň prispôsobiť odtieňu dlažby KALK, kladenie dlažby - viď vzor kladenia_x000d_
V jednotkovej cenu sú už zahrnuté dopravné náklady jednorázového uceleného dovozu tovaru 24t kaminónom na stavbu v Žiari nad Hronom</t>
  </si>
  <si>
    <t>11</t>
  </si>
  <si>
    <t>5978651310.R</t>
  </si>
  <si>
    <t>Dodávka - Samočistiaca antibekteriálna protišmyk. Dlažba, položka v PD - DB2 výkres č.26</t>
  </si>
  <si>
    <t>22</t>
  </si>
  <si>
    <t>Poznámka k položke:_x000d_
Samočistiaca antibakteriálna protišmyková dlažba - typ Savona, farebný odtieň BEIGE HT, kód 8811-B200HK, do mokrej prevádzky formát 300x600x8mm, (297x597x8mm), hmotnosť 17,413kg/m², impregnovaná gresová (rektifikovaná) dlažba neumožňujúca hĺbkové znečistenie,_x000d_
HT úprava - fotokatalytická, antibakteriálna, protiplesňová, protizápachová, so samočistiacim povrchovým zušlachtením pôsobiacim proti mikroorganizmom, hodnota protišmykovosti R11/B, _x000d_
odolnosť voči oteru &lt; 275mm³ (čo je hranica medzi vysokou a veľmi vysokou teruvzdornosťou), _x000d_
škárovanie - epoxidová škárovacia hmota ARDEX WA, hrúbka škáry 2-3mm, spotreba 0,15kg/m²_x000d_
farebný odtieň prispôsobiť odtieňu dlažby BEIGE, kladenie dlažby - viď vzor kladenia v PD výkr.č.26_x000d_
V jednotkovej cenu sú už zahrnuté dopravné náklady jednorázového uceleného dovozu tovaru 24t kaminónom na stavbu v Žiari nad Hronom</t>
  </si>
  <si>
    <t>5978651355.R</t>
  </si>
  <si>
    <t>Dodávka - Samočistiaca antibekteriálna protišmyk. dlažba, položka v PD - DB3 výkres č.26</t>
  </si>
  <si>
    <t>24</t>
  </si>
  <si>
    <t>Poznámka k položke:_x000d_
Samočistiaca antibakteriálna protišmyková dlažba - typ Savona, farebný odtieň BRAUN HT, kód 8812-B200HK do mokrej prevádzky formát 300x600x8mm, (297x597x8mm), hmotnosť 17,413kg/m², impregnovaná gresová (rektifikovaná) dlažba neumožňujúca hĺbkové znečistenie,_x000d_
HT úprava - fotokatalytická, antibakteriálna, protiplesňová, protizápachová, so samočistiacim povrchovým zušlachtením pôsobiacim proti mikroorganizmom, hodnota protišmykovosti R11/B, _x000d_
odolnosť voči oteru &lt; 275mm³ (čo je hranica medzi vysokou a veľmi vysokou teruvzdornosťou), _x000d_
škárovanie - epoxidová škárovacia hmota ARDEX WA, hrúbka škáry 2-3mm, spotreba 0,15kg/m²_x000d_
farebný odtieň prispôsobiť odtieňu dlažby BRAUN, kladenie dlažby - viď vzor kladenia v PD výkr.č.26_x000d_
V jednotkovej cenu sú už zahrnuté dopravné náklady jednorázového uceleného dovozu tovaru 24t kaminónom na stavbu v Žiari nad Hronom</t>
  </si>
  <si>
    <t>13</t>
  </si>
  <si>
    <t>5978651440.R</t>
  </si>
  <si>
    <t>Dodávka - Samočistiaca antibekteriálna protišmyk. dlažba, položka v PD - DB4 výkres č.26</t>
  </si>
  <si>
    <t>26</t>
  </si>
  <si>
    <t>Poznámka k položke:_x000d_
Samočistiaca antibakteriálna protišmyková dlažba - typ Savona, farebný odtieň BEIGE HT, kód 8811-7161H do mokrej prevádzky formát 50x50x8mm, hmotnosť 16,389kg/m², impregnovaná gresová (rektifikovaná) dlažba neumožňujúca hĺbkové znečistenie, HT úprava - fotokatalytická, antibakteriálna, protiplesňová, protizápachová, so samočistiacim povrchovým zušlachtením pôsobiacim proti mikroorganizmom, hodnota protišmykovosti R11/B, odolnosť voči oteru &lt; 275mm³ (čo je hranica medzi vysokou a veľmi vysokou oteruvzdornosťou), škárovanie - epoxidová škárovacia hmota ARDEX WA, hrúbka škáry 2-3mm, spotreba 0,15kg/m²_x000d_
farebný odtieň prispôsobiť odtieňu dlažby BEIGE, kladenie dlažby- viď vzor kladenia v PD výkr.č.26_x000d_
V jednotkovej cenu sú už zahrnuté dopravné náklady jednorázového uceleného dovozu tovaru 24t kaminónom na stavbu v Žiari nad Hronom</t>
  </si>
  <si>
    <t>771575.R3</t>
  </si>
  <si>
    <t xml:space="preserve">Montáž - epoxidová škárovacia hmota  ARDEX WA, spotreba 0,15 kg/m², hr. škáry 1-2mm, farebný odtieň prispôsobiť odtieňu dlažby DB1, DB2, DB3, DB4</t>
  </si>
  <si>
    <t>28</t>
  </si>
  <si>
    <t>Poznámka k položke:_x000d_
vrstvy v skladbe podláh P1a, P1b, P2a_x000d_
čistá škárovaná plocha 621,175m²</t>
  </si>
  <si>
    <t>15</t>
  </si>
  <si>
    <t>597865.R3</t>
  </si>
  <si>
    <t xml:space="preserve">Dodávka - epoxidová škárovacia hmota  ARDEX WA, spotreba 0,15 kg/m², hr. škáry 1-2mm, farebný odtieň prispôsobiť odtieňu odtieňu dlažby DB1, DB2, DB3, DB4</t>
  </si>
  <si>
    <t>30</t>
  </si>
  <si>
    <t>Poznámka k položke:_x000d_
vrstvy v skladbe podláh P1a, P1b, P2a_x000d_
čistá škárovaná plocha 732,610m²</t>
  </si>
  <si>
    <t>771575.R4</t>
  </si>
  <si>
    <t>Montáž- epoxidové lepidlo ARDEX WA, spotreba 2,7kg/m2, hl. zubu 6mm, hr.3mm, pre lepenie dlažby DB1, DB2, DB3, DB4</t>
  </si>
  <si>
    <t>Poznámka k položke:_x000d_
vrstvy v skladbe podláh P1a, P1b, P2a_x000d_
čistá lepená plocha 621,175m²</t>
  </si>
  <si>
    <t>17</t>
  </si>
  <si>
    <t>597865.R4</t>
  </si>
  <si>
    <t>Dodávka - epoxidové lepidlo ARDEX WA, spotreba 2,7kg/m2, hl. zubu 6mm, hr.3mm, pre lepenie dlažby DB1, DB2, DB3, DB4</t>
  </si>
  <si>
    <t>34</t>
  </si>
  <si>
    <t>Poznámka k položke:_x000d_
vrstvy v skladbe podláh P1a, P1b, P2a_x000d_
čistá lepená plocha 732,610m²</t>
  </si>
  <si>
    <t>771580035.R</t>
  </si>
  <si>
    <t xml:space="preserve">Montáž podláh z mozaiky, položka v PD -  DB5,DB6,DB8 výkres č.26</t>
  </si>
  <si>
    <t>36</t>
  </si>
  <si>
    <t xml:space="preserve">Poznámka k položke:_x000d_
Montáž - Samočistiaca antibakteriálna protišmyková dlažba - typ Fresh mosaik non-slip 50x50mm, položka v PD - DB5 farebný odtieň sunset orange-mix, do mokrej prevádzky formát 1 dlaždičky 50x50x6,5mm, hmotnosť 13,420kg/m², škárovanie - epoxidová škárovacia hmota ARDEX WA, hrúbka škáry 1-2mm, spotreba 0,15kg/m² farebný odtieň prispôsobiť odtieňu dlažby, _x000d_
kladenie dlažby - viď vzor kladenia v PD výkr.č.26 pílenie dlažby a brúsenie hrán je zahrnuté v cene_x000d_
Montáž - Samočistiaca antibakteriálna protišmyková dlažba - typ Fresh mosaik  non-slip 20x20mm, položka v PD - DB6 farebný odtieň sunset orange-mix, do mokrej prevádzky formát 1 dlaždičky 20x20x6,5mm, hmotnosť 11,700kg/m², škárovanie - epoxidová škárovacia hmota ARDEX WA, hrúbka škáry 1-2mm, spotreba 0,15kg/m² farebný odtieň prispôsobiť odtieňu dlažby, _x000d_
kladenie dlažby- viď vzor kladenia v PD výkr.č.26 pílenie dlažby a brúsenie hrán je zahrnuté v cene_x000d_
Montáž - samočistiaca antibakteriálna protišmyková dlažba - typ Fresh mosaik non-slip 20x20mm, položka v PD - DB8 farebný odtieň sunset orange-mix, do mokrej prevádzky formát 1 dlaždičky 20x20x6,5mm, hmotnosť 11,700kg/m², škárovanie - epoxidová škárovacia hmota ARDEX WA, hrúbka škáry 1-2mm, spotreba 0,15kg/m² farebný odtieň prispôsobiť odtieňu dlažby, _x000d_
kladenie dlažby - viď vzor kladenia v PD výkr.č.26 pílenie dlažby a brúsenie hrán je zahrnuté v cene</t>
  </si>
  <si>
    <t>19</t>
  </si>
  <si>
    <t>5978600000.R</t>
  </si>
  <si>
    <t>Dodávka - Samočistiaca antibakt. protišmyk. dlažba mozaiková, položka v PD - DB5</t>
  </si>
  <si>
    <t>38</t>
  </si>
  <si>
    <t>Poznámka k položke:_x000d_
Montáž - Samočistiaca antibakteriálna protišmyková dlažba - typ Fresh non-slip mosaik 50x50mm, kód 41411H farebný odtieň sunset orange-mix, do mokrej prevádzky formát 1 dlaždičky 50x50x6,5mm (47x 47x6,5mm) v plátoch 297x297mm, hmotnosť 13,420kg/m², HT úprava - fotokatalytická, antibakteriálna, protiplesňová, protizápachová, so samočistiacim povrchovým zušlachtením pôsobiacim proti mikroorganizmom, hodnota protišmykovosti R10/B, odolnosť voči oteru &lt; 275mm³ (čo je hranica medzi vysokou a veľmi vysokou oteruvzdornosťou),_x000d_
škárovanie - epoxidová škárovacia hmota ARDEX WA, hrúbka škáry 1-2mm, spotreba 0,15kg/m²_x000d_
farebný odtieň prispôsobiť odtieňu dlažby, kladenie dlažby - viď vzor kladenia v PD výkr.č.26_x000d_
V jednotkovej cenu sú už zahrnuté dopravné náklady jednorázového uceleného dovozu tovaru 24t kaminónom na stavbu v Žiari nad Hronom</t>
  </si>
  <si>
    <t>VV</t>
  </si>
  <si>
    <t>plocha - 13,61m² (čistá bez stratného)</t>
  </si>
  <si>
    <t>13,61*1,1</t>
  </si>
  <si>
    <t>Súčet (ucelené balenie)</t>
  </si>
  <si>
    <t>5978600100</t>
  </si>
  <si>
    <t>Dodávka - Samočistiaca antibakt. protišmyk. dlažba mozaiková, položka v PD - DB6</t>
  </si>
  <si>
    <t>40</t>
  </si>
  <si>
    <t>Poznámka k položke:_x000d_
Montáž - Samočistiaca antibakteriálna protišmyková dlažba - typ Fresh mosaik non-slip 20x20mm, kód 41311H farebný odtieň sunset orange-mix, do mokrej prevádzky formát 1 dlaždičky 20x20x6,5mm v plátoch 316x316mm, hmotnosť 11,700kg/m², HT úprava - fotokatalytická, antibakteriálna, protiplesňová, protizápachová, so samočistiacim povrchovým zušlachtením pôsobiacim proti mikroorganizmom, hodnota protišmykovosti R10/B, odolnosť voči oteru &lt; 275mm³ (čo je hranica medzi vysokou a veľmi vysokou oteruvzdornosťou), škárovanie - epoxidová škárovacia hmota ARDEX WA, hrúbka škáry 1-2mm, spotreba 0,15kg/m² farebný odtieň prispôsobiť odtieňu dlažby, kladenie dlažby- viď vzor kladenia v PD výkr.č.26_x000d_
V jednotkovej cenu sú už zahrnuté dopravné náklady jednorázového uceleného dovozu tovaru 24t kaminónom na stavbu v Žiari nad Hronom</t>
  </si>
  <si>
    <t>plocha - 34,58m² (čistá bez stratného)</t>
  </si>
  <si>
    <t>34,58*1,1</t>
  </si>
  <si>
    <t>21</t>
  </si>
  <si>
    <t>5978608000</t>
  </si>
  <si>
    <t>Dodávka - Samočistiaca antibakt. protišmyk. dlažba mozaiková, položka v PD - DB8</t>
  </si>
  <si>
    <t>42</t>
  </si>
  <si>
    <t xml:space="preserve">Poznámka k položke:_x000d_
Montáž - Samočistiaca antibakteriálna protišmyková dlažba - typ Fresh mosaik  non-slip 20x20mm, kód 41311H farebný odtieň sunset orange-mix, do mokrej prevádzky formát 1 dlaždičky 20x20x6,5mm v plátoch 316x316mm, hmotnosť 11,700kg/m², HT úprava - fotokatalytická, antibakteriálna, protiplesňová, protizápachová, so samočistiacim povrchovým zušlachtením pôsobiacim proti mikroorganizmom, hodnota protišmykovosti R10/B, odolnosť voči oteru &lt; 275mm³ (čo je hranica medzi vysokou a veľmi vysokou oteruvzdornosťou),_x000d_
škárovanie - epoxidová škárovacia hmota ARDEX WA, hrúbka škáry 1-2mm, spotreba 0,15kg/m²_x000d_
farebný odtieň prispôsobiť odtieňu dlažby, kladenie dlažby- viď vzor kladenia v PD výkr.č.26_x000d_
V jednotkovej cenu sú už zahrnuté dopravné náklady jednorázového uceleného dovozu tovaru 24t kaminónom na stavbu v Žiari nad Hronom</t>
  </si>
  <si>
    <t>plocha - 37,56m² (čistá bez stratného)</t>
  </si>
  <si>
    <t>37,56*1,1</t>
  </si>
  <si>
    <t>771575.R5</t>
  </si>
  <si>
    <t xml:space="preserve">Montáž - epoxidová škárovacia hmota  ARDEX WA, spotreba 0,15 kg/m², hr. škáry 1-2mm, farebný odtieň prispôsobiť odtieňu dlažby DB5, DB6, DB8</t>
  </si>
  <si>
    <t>44</t>
  </si>
  <si>
    <t>Poznámka k položke:_x000d_
vrstvy v skladbe podláh P1a, P2b_x000d_
čistá škárovaná plocha 85,750m²</t>
  </si>
  <si>
    <t>23</t>
  </si>
  <si>
    <t>597865.R5</t>
  </si>
  <si>
    <t xml:space="preserve">Dodávka - epoxidová škárovacia hmota  ARDEX WA, spotreba 0,15 kg/m², hr. škáry 1-2mm, farebný odtieň prispôsobiť odtieňu odtieňu dlažby DB5, DB6, DB8</t>
  </si>
  <si>
    <t>46</t>
  </si>
  <si>
    <t>771575.R6</t>
  </si>
  <si>
    <t>Montáž- epoxidové lepidlo ARDEX WA, spotreba 2,7kg/m2, hl. zubu 6mm, hr.3mm, pre lepenie dlažby DB5, DB6, DB8</t>
  </si>
  <si>
    <t>48</t>
  </si>
  <si>
    <t>Poznámka k položke:_x000d_
vrstvy v skladbe podláh P1a, P2b_x000d_
čistá lepená plocha 85,75m²</t>
  </si>
  <si>
    <t>25</t>
  </si>
  <si>
    <t>597865.R6</t>
  </si>
  <si>
    <t>Dodávka - epoxidové lepidlo ARDEX WA, spotreba 2,7kg/m2, hl. zubu 6mm, hr.3mm, pre lepenie dlažby DB5, DB6, DB8</t>
  </si>
  <si>
    <t>50</t>
  </si>
  <si>
    <t>Poznámka k položke:_x000d_
vrstvy v skladbe podláh P1a, P2b_x000d_
čistá lepená plocha 85,750m²</t>
  </si>
  <si>
    <t>781</t>
  </si>
  <si>
    <t>Dokončovacie práce a obklady</t>
  </si>
  <si>
    <t>627471352.R</t>
  </si>
  <si>
    <t>Vyrovnanie zvisých plôch maltou ARDEX 100 - 10 % plochy, pri hr.5mm</t>
  </si>
  <si>
    <t>52</t>
  </si>
  <si>
    <t>27</t>
  </si>
  <si>
    <t>250020081.R</t>
  </si>
  <si>
    <t>Čistenie vodou vysokoznečistených plôch 10 % plochy</t>
  </si>
  <si>
    <t>54</t>
  </si>
  <si>
    <t>622211111.R</t>
  </si>
  <si>
    <t>Čistenie obkladov 10 %z plochy obkladov prípravkom LITHOFIN SCHIMMEL EX</t>
  </si>
  <si>
    <t>56</t>
  </si>
  <si>
    <t>VRN</t>
  </si>
  <si>
    <t>Vedľajšie rozpočtové náklady</t>
  </si>
  <si>
    <t>29</t>
  </si>
  <si>
    <t>0006.R</t>
  </si>
  <si>
    <t>Výrobnodielenská dokumentácia - kladačský plán na podlahy a obklady</t>
  </si>
  <si>
    <t>1kpl</t>
  </si>
  <si>
    <t>1024</t>
  </si>
  <si>
    <t>58</t>
  </si>
  <si>
    <t>VRN03</t>
  </si>
  <si>
    <t>Geodetické práce</t>
  </si>
  <si>
    <t>000300014.R</t>
  </si>
  <si>
    <t>Geodetické práce - vytýčenie rovín, výšok a zlomových bodov podlá a obkladdov</t>
  </si>
  <si>
    <t>eur</t>
  </si>
  <si>
    <t>60</t>
  </si>
  <si>
    <t>Poznámka k položke:_x000d_
Geodetické práce - vykonávané v priebehu výstavby rovinatosť a napojenie zlomových bodov v súlade s realizačným projektom a ich zosúladením s D+M fasádnych okien, dverí a presklených stien</t>
  </si>
  <si>
    <t>05 - Interiérové obklady a dlažby - zvyšné prestory</t>
  </si>
  <si>
    <t>*označ. podľa projektu pol. DL2</t>
  </si>
  <si>
    <t>5*1,03</t>
  </si>
  <si>
    <t>Súčet</t>
  </si>
  <si>
    <t>Poznámka k položke:_x000d_
škárovanie - cementová škárovacia malta s vysokou odolnosťou voči oteru ARDEX FL, _x000d_
hrúbka škáry 2-3mm, spotreba 0,3kg/m² farebný odtieň prispôsobiť odtieňu dlažby KALK,_x000d_
pílenie dlažby a brúsenie hrán je zahrnuté v cene kladenie dlažby - viď vzor kladenia v PD výkr.č.26</t>
  </si>
  <si>
    <t xml:space="preserve">Poznámka k položke:_x000d_
samočistiaca antibakteriálna protišmyková dlažba (sokel) - typ Savona,  farebný odtieň KALK HT, kód 8800-B611HK do suchej prevádzky formát 60x600x8mm, (60x597x8mm), impregnovaná gresová (rektifikovaná) dlažba neumožňujúca hĺbkové znečistenie, HT úprava - fotokatalytická, antibakteriálna, protiplesňová, protizápachová, so samočistiacim povrchovým zušlachtením pôsobiacim proti mikroorganizmom, hodnota protišmykovosti R10/A, odolnosť voči oteru &lt; 275mm³ (čo je hranica medzi vysokou a veľmi vysokou oteruvzdornosťou), škárovanie - cementová škárovacia malta s vysokou odolnosťou voči oteru ARDEX FL, hrúbka škáry 2-3mm, spotreba 0,3kg/m² farebný odtieň prispôsobiť odtieňu dlažby KALK, kladenie dlažby - viď vzor kladenia v PD výkr.č.26._x000d_
V jednotkovej cenu sú už zahrnuté dopravné náklady jednorázového uceleného dovozu tovaru 24t kaminónom na stavbu v Žiari nad Hronom_x000d_
dĺžka sokla - 7,864bm (čistá bez stratného)_x000d_
počet ks - 13,107(čistý bez stratného)</t>
  </si>
  <si>
    <t>Poznámka k položke:_x000d_
vrstvy v skladbe stien A1b, A2b čistá škárovaná plocha 0,472m²</t>
  </si>
  <si>
    <t>Poznámka k položke:_x000d_
vrstvy v skladbe stien A1b, A2b čistá lepená plocha 0,472m²</t>
  </si>
  <si>
    <t xml:space="preserve">Montáž podláh z dlaždíc keramických položka v PD -  DB2 - výkres č.26</t>
  </si>
  <si>
    <t>Poznámka k položke:_x000d_
Montáž - Samočistiaca antibakteriálna protišmyková dlažba - typ Savona, farebný odtieň BEIGE HT, položka v PD - DB2, do mokrej prevádzky formát 300x600x8mm, (297x597x8mm), hmotnosť 17,413kg/m², škárovanie - epoxidová škárovacia hmota ARDEX WA, hrúbka škáry 2-3mm, spotreba 0,15kg/m² farebný odtieň prispôsobiť odtieňu dlažby BEIGE, kladenie dlažby - viď vzor kladenia v PD výkr.č.26 pílenie dlažby a brúsenie hrán je zahrnuté v cene</t>
  </si>
  <si>
    <t>Poznámka k položke:_x000d_
Samočistiaca antibakteriálna protišmyková dlažba - typ Savona, farebný odtieň BEIGE HT, kód 8811-B200HK, do mokrej prevádzky formát 300x600x8mm, (297x597x8mm), hmotnosť 17,413kg/m², impregnovaná gresová (rektifikovaná) dlažba neumožňujúca hĺbkové znečistenie,_x000d_
HT úprava - fotokatalytická, antibakteriálna, protiplesňová, protizápachová, so samočistiacim povrchovým zušlachtením pôsobiacim proti mikroorganizmom, hodnota protišmykovosti R11/B, _x000d_
odolnosť voči oteru &lt; 275mm³ (čo je hranica medzi vysokou a veľmi vysokou oteruvzdornosťou), škárovanie - epoxidová škárovacia hmota ARDEX WA, hrúbka škáry 2-3mm, spotreba 0,15kg/m² farebný odtieň prispôsobiť odtieňu dlažby BEIGE, kladenie dlažby - viď vzor kladenia v PD výkr.č.26 _x000d_
V jednotkovej cenu sú už zahrnuté dopravné náklady jednorázového uceleného dovozu tovaru 24t kaminónom na stavbu v Žiari nad Hronom</t>
  </si>
  <si>
    <t xml:space="preserve">Montáž - epoxidová škárovacia hmota  ARDEX WA, spotreba 0,15 kg/m², hr. škáry 1-2mm, farebný odtieň prispôsobiť odtieňu dlažby DB2</t>
  </si>
  <si>
    <t>Poznámka k položke:_x000d_
vrstvy v skladbe podláh P1a_x000d_
čistá škárovaná plocha 89,99m²</t>
  </si>
  <si>
    <t xml:space="preserve">Dodávka - epoxidová škárovacia hmota  ARDEX WA, spotreba 0,15 kg/m², hr. škáry 1-2mm, farebný odtieň prispôsobiť odtieňu odtieňu dlažby DB2</t>
  </si>
  <si>
    <t>Montáž- epoxidové lepidlo ARDEX WA, spotreba 2,7kg/m2, hl. zubu 6mm, hr.3mm, pre lepenie dlažby DB2</t>
  </si>
  <si>
    <t>Poznámka k položke:_x000d_
vrstvy v skladbe podláh P1a_x000d_
čistá lepená plocha 89,99m²</t>
  </si>
  <si>
    <t>Dodávka - epoxidové lepidlo ARDEX WA, spotreba 2,7kg/m2, hl. zubu 6mm, hr.3mm, pre lepenie dlažby DB2</t>
  </si>
  <si>
    <t>Montáž podláh z mozaiky, položka v PD - DB6, výkres č.26</t>
  </si>
  <si>
    <t xml:space="preserve">Poznámka k položke:_x000d_
Montáž - Samočistiaca antibakteriálna protišmyková dlažba - typ Fresh mosaik  non-slip 20x20mm, položka v PD - DB6 farebný odtieň sunset orange-mix, do mokrej prevádzky formát 1 dlaždičky 20x20x6,5mm, hmotnosť 11,700kg/m², škárovanie - epoxidová škárovacia hmota ARDEX WA, hrúbka škáry 1-2mm, spotreba 0,15kg/m² farebný odtieň prispôsobiť odtieňu dlažby, kladenie dlažby- viď vzor kladenia v PD výkr.č.26 pílenie dlažby a brúsenie hrán je zahrnuté v cene</t>
  </si>
  <si>
    <t xml:space="preserve">Montáž - epoxidová škárovacia hmota  ARDEX WA, spotreba 0,15 kg/m², hr. škáry 1-2mm, farebný odtieň prispôsobiť odtieňu dlažby DB6</t>
  </si>
  <si>
    <t>Poznámka k položke:_x000d_
vrstvy v skladbe podláh P2b_x000d_
čistá škárovaná plocha 26,08m²</t>
  </si>
  <si>
    <t xml:space="preserve">Dodávka - epoxidová škárovacia hmota  ARDEX WA, spotreba 0,15 kg/m², hr. škáry 1-2mm, farebný odtieň prispôsobiť odtieňu odtieňu dlažby DB6</t>
  </si>
  <si>
    <t>Montáž- epoxidové lepidlo ARDEX WA, spotreba 2,7kg/m2, hl. zubu 6mm, hr.3mm, pre lepenie dlažby DB6</t>
  </si>
  <si>
    <t>Poznámka k položke:_x000d_
vrstvy v skladbe podláh P2b_x000d_
čistá lepená plocha 26,08m²</t>
  </si>
  <si>
    <t>Dodávka - epoxidové lepidlo ARDEX WA, spotreba 2,7kg/m2, hl. zubu 6mm, hr.3mm, pre lepenie dlažby DB6</t>
  </si>
  <si>
    <t>003 - III. Modernizácia časti priestorov na 1.N.P. krytej plavárne E3 stavebno-architektonická časť</t>
  </si>
  <si>
    <t>04 - Interiérové obklady a dlažby (m.č.1.15a - 1.25,1.27b,c,1.28,1.30-1.44,1,45-1.48,2.26)</t>
  </si>
  <si>
    <t>765 - Stavebné práce PSV,HSV</t>
  </si>
  <si>
    <t xml:space="preserve">    782 - Dokončovacie práce a obklady z kam.</t>
  </si>
  <si>
    <t xml:space="preserve">    VRN - Investičné náklady neobsiahnuté v cenách</t>
  </si>
  <si>
    <t>VRN03 - Geodetické práce</t>
  </si>
  <si>
    <t>765</t>
  </si>
  <si>
    <t>Stavebné práce PSV,HSV</t>
  </si>
  <si>
    <t>Montáž podláh z dlaždíc keramických, položka v PD - DB2, DB3 - výkres.č.26</t>
  </si>
  <si>
    <t>Poznámka k položke:_x000d_
Montáž - samočistiaca antibakteriálna protišmyková dlažba - typ Savona, farebný odtieň BEIGE HT, položka v PD - DB2,_x000d_
do mokrej prevádzky_x000d_
formát 300x600x8mm, (297x597x8mm), hmotnosť 17,413kg/m², _x000d_
škárovanie - cementová škárovacia malta s vysokou odolnosťou voči oteru ARDEX FL, hrúbka škáry 2-3mm, spotreba 0,3kg/m²_x000d_
farebný odtieň prispôsobiť odtieňu dlažby BEIGE, _x000d_
kladenie dlažby - viď vzor kladenia výkres č.26_x000d_
pílenie dlažby a brúsenie hrán je zahrnuté v cene_x000d_
plocha - 33,2m² (čistá bez stratného)_x000d_
Montáž - samočistiaca antibakteriálna protišmyková dlažba - typ Savona, farebný odtieň BRAUN HT, poožka v PD - DB3,_x000d_
do mokrej prevádzky_x000d_
formát 300x600x8mm, (297x597x8mm), hmotnosť 17,413kg/m², _x000d_
škárovanie - cementová škárovacia malta s vysokou odolnosťou voči oteru ARDEX FL, hrúbka škáry 2-3mm, spotreba 0,15kg/m²_x000d_
farebný odtieň prispôsobiť odtieňu dlažby BRAUN, _x000d_
kladenie dlažby - viď vzor kladenia výkres č.26_x000d_
pílenie dlažby a brúsenie hrán je zahrnuté v cene_x000d_
plocha - 70,06m² (čistá bez stratného)</t>
  </si>
  <si>
    <t>33,20</t>
  </si>
  <si>
    <t>70,06</t>
  </si>
  <si>
    <t>Dodávka - Samočistiaca antibekteriálna protišmyk. dlažba, položka v PD - DB2 výkres č.26</t>
  </si>
  <si>
    <t>Poznámka k položke:_x000d_
samočistiaca antibakteriálna protišmyková dlažba - typ Savona, farebný odtieň BEIGE HT, kód 8801-B200HK_x000d_
do mokrej prevádzky_x000d_
formát 300x600x8mm, (297x597x8mm), hmotnosť 17,413kg/m², _x000d_
impregnovaná gresová (rektifikovaná) dlažba neumožňujúca hĺbkové znečistenie,_x000d_
HT úprava - fotokatalytická, antibakteriálna, protiplesňová, _x000d_
protizápachová, so samočistiacim povrchovým zušlachtením pôsobiacim proti mikroorganizmom, _x000d_
hodnota protišmykovosti R10/A, _x000d_
odolnosť voči oteru &lt; 275mm³ (čo je hranica medzi vysokou a veľmi vysokou oteruvzdornosťou), _x000d_
škárovanie - cementová škárovacia malta s vysokou odolnosťou voči oteru ARDEX FL, hrúbka škáry 2-3mm, spotreba 0,3kg/m²_x000d_
farebný odtieň prispôsobiť odtieňu dlažby BEIGE, _x000d_
kladenie dlažby - viď vzor kladenia výkres č.26_x000d_
V jednotkovej cenu sú už zahrnuté dopravné náklady jednorázového uceleného dovozu tovaru 24t kaminónom na stavbu v Žiari nad Hronom_x000d_
plocha - 33,2m² (čistá bez stratného)</t>
  </si>
  <si>
    <t>Poznámka k položke:_x000d_
Samočistiaca antibakteriálna protišmyková dlažba - typ Savona, farebný odtieň BRAUN HT, kód 8802-B200HK_x000d_
do mokrej prevádzky_x000d_
formát 300x600x8mm, (297x597x8mm), hmotnosť 17,413kg/m², _x000d_
impregnovaná gresová (rektifikovaná) dlažba neumožňujúca hĺbkové znečistenie,_x000d_
HT úprava - fotokatalytická, antibakteriálna, protiplesňová, protizápachová, _x000d_
so samočistiacim povrchovým zušlachtením pôsobiacim proti mikroorganizmom, _x000d_
hodnota protišmykovosti R10/A, _x000d_
odolnosť voči oteru &lt; 275mm³ (čo je hranica medzi vysokou a veľmi vysokou oteruvzdornosťou), _x000d_
škárovanie - cementová škárovacia malta s vysokou odolnosťou voči oteru ARDEX FL, hrúbka škáry 2-3mm, spotreba 0,15kg/m²_x000d_
farebný odtieň prispôsobiť odtieňu dlažby BRAUN, _x000d_
kladenie dlažby - viď vzor kladenia výkres č.26_x000d_
V jednotkovej cenu sú už zahrnuté dopravné náklady jednorázového uceleného dovozu tovaru 24t kaminónom na stavbu v Žiari nad Hronom_x000d_
plocha - 70,06m² (čistá bez stratného)</t>
  </si>
  <si>
    <t>771576.R1</t>
  </si>
  <si>
    <t xml:space="preserve">Montáž - cementová škárovacia hmota  ARDEX FL, spotreba 0,3 kg/m², hr. škáry 2-3mm, farebný odtieň prispôsobiť odtieňu dlažby DB2, DB3</t>
  </si>
  <si>
    <t>Poznámka k položke:_x000d_
vrstvy v skladbe podlahy P3, P4 (hľadisko)_x000d_
čistá škárovaná plocha 103,26m²</t>
  </si>
  <si>
    <t>597866.R1</t>
  </si>
  <si>
    <t xml:space="preserve">Dodávka - cementová škárovacia hmota  ARDEX FL, spotreba 0,3 kg/m², hr. škáry 2-3mm, farebný odtieň prispôsobiť odtieňu dlažby DB2, DB3</t>
  </si>
  <si>
    <t>771576.R2</t>
  </si>
  <si>
    <t>Montáž - flexibilné mrazuvzdorné vodeodolné tenkovrstvé cementové lepidlo ARDEX X7G, spotreba 1,7kg/m², hl. zubu 6mm, hr.3mm, pre lepenie dlažby DB2, DB3</t>
  </si>
  <si>
    <t>Poznámka k položke:_x000d_
vrstvy v skladbe podlahy P3, P4 (hľadisko)_x000d_
čistá lepená plocha 103,26m²</t>
  </si>
  <si>
    <t>597866.R2</t>
  </si>
  <si>
    <t xml:space="preserve">Dodávka -  flexibilné mrazuvzdorné vodeodolné tenkovrstvé cementové lepidlo ARDEX X7G, spotreba 1,7kg/m², hl. zubu 6mm, hr.3mm, pre lepenie dlažby DB2, DB3</t>
  </si>
  <si>
    <t>Poznámka k položke:_x000d_
vrstvy v skladbe podlahy P3, P4 (hľadisko)_x000d_
čistá lepená plocha 103,260m²</t>
  </si>
  <si>
    <t>Montáž Dilatačnej lišty ProfilSchluster - DILEX-EDPz nerezovej ocele označ v projekte pol.DL1</t>
  </si>
  <si>
    <t xml:space="preserve">Dodávka - Dilatačná lišta ProfilSchluster - DILEX-EDPz nerezovej ocele, položka v PD -  DL1, výkres č.26</t>
  </si>
  <si>
    <t xml:space="preserve">Poznámka k položke:_x000d_
Dilatačná lišta ProfilSchluster - DILEX-EDPz nerezovej ocele pre dilat. spáry,výška lišty 12,5 mm, šírka 12 mm_x000d_
*označ. podľa projektu pol. DL1_x000d_
</t>
  </si>
  <si>
    <t>9,41*1,03</t>
  </si>
  <si>
    <t>781445204.R</t>
  </si>
  <si>
    <t xml:space="preserve">Montáž obkladov stien z obkladačiek, položka v PD -  OB1, OB2 výkres č.26</t>
  </si>
  <si>
    <t>Poznámka k položke:_x000d_
Montáž - samočistiaci antibakteriálny obklad - typ Savona, farebný odtieň KALK HT, položka v PD - OB1_x000d_
do suchej aj mokrej prevádzky_x000d_
formát 300x600x8mm, (297x597x8mm), hmotnosť 17,413kg/m², _x000d_
škárovanie (suchá prevádzka) - cementová škárovacia malta ARDEX FL, spotreba 0,15kg/m²_x000d_
škárovanie (mokrá prevádzka) - epoxidová škárovacia hmota ARDEX WA, _x000d_
hrúbka škáry 2-3mm, spotreba 0,15kg/m²_x000d_
farebný odtieň prispôsobiť odtieňu dlažby KALK,_x000d_
kladenie obkladu horizontálne_x000d_
plocha - 321,93m² (čistá bez stratného)_x000d_
pílenie dlažby a brúsenie hrán je zahrnuté v cene_x000d_
Montáž - samočistiaci antibakteriálny obklad - typ Savona, farebný odtieň BEIGE HT, položka v PD - OB2_x000d_
do suchej aj mokrej prevádzky_x000d_
formát 300x600x8mm, (297x597x8mm), hmotnosť 17,413kg/m², _x000d_
škárovanie (suchá prevádzka) - cementová škárovacia malta ARDEX FL, spotreba 0,3kg/m²_x000d_
škárovanie (mokrá prevádzka) - epoxidová škárovacia hmota ARDEX WA, _x000d_
hrúbka škáry 2-3mm, spotreba 0,15kg/m²_x000d_
farebný odtieň prispôsobiť odtieňu dlažby BEIGE, _x000d_
kladenie obkladu horizontálne_x000d_
pílenie dlažby a brúsenie hrán je zahrnuté v cene_x000d_
plocha - 287,00m² (čistá bez stratného)</t>
  </si>
  <si>
    <t>321,93</t>
  </si>
  <si>
    <t>287,00</t>
  </si>
  <si>
    <t>5976571000.R</t>
  </si>
  <si>
    <t>Dodávka - Samočistiaci antibakt. obklad, položka v PD - OB1 výkres č.26</t>
  </si>
  <si>
    <t>Poznámka k položke:_x000d_
Samočistiaci antibakteriálny obklad - typ Savona, farebný odtieň KALK HT, kód 8800-B200HK_x000d_
do suchej aj mokrej prevádzky_x000d_
formát 300x600x8mm, (297x597x8mm), hmotnosť 17,413kg/m², _x000d_
impregnovaný gresový (rektifikovaný) obklad neumožňujúci hĺbkové znečistenie,_x000d_
HT úprava - fotokatalytická, antibakteriálna, protiplesňová, protizápachová, _x000d_
so samočistiacim povrchovým zušlachtením pôsobiacim proti mikroorganizmom, _x000d_
hodnota protišmykovosti R10/A, _x000d_
odolnosť voči oteru &lt; 275mm³ (čo je hranica medzi vysokou a veľmi vysokou oteruvzdornosťou), _x000d_
škárovanie (suchá prevádzka) - cementová škárovacia malta ARDEX FL, spotreba 0,15kg/m²_x000d_
škárovanie (mokrá prevádzka) - epoxidová škárovacia hmota ARDEX WA, _x000d_
hrúbka škáry 2-3mm, spotreba 0,15kg/m²_x000d_
farebný odtieň prispôsobiť odtieňu dlažby KALK,_x000d_
kladenie obkladu horizontálne_x000d_
V jednotkovej cenu sú už zahrnuté dopravné náklady jednorázového uceleného dovozu tovaru 24t kaminónom na stavbu v Žiari nad Hronom_x000d_
plocha - 321,93m² (čistá bez stratného)</t>
  </si>
  <si>
    <t>5976571100.R</t>
  </si>
  <si>
    <t>Dodávka - Samočistiaci antibakt. obklad, položka v PD - OB2 výkres č.26</t>
  </si>
  <si>
    <t xml:space="preserve">Poznámka k položke:_x000d_
Samočistiaci antibakteriálny obklad - typ Savona, farebný odtieň BEIGE HT,  kód 8801-B200HK_x000d_
do suchej aj mokrej prevádzky_x000d_
formát 300x600x8mm, (297x597x8mm), hmotnosť 17,413kg/m², _x000d_
impregnovaný gresový (rektifikovaný) obklad neumožňujúci hĺbkové znečistenie,_x000d_
HT úprava - fotokatalytická, antibakteriálna, protiplesňová, _x000d_
protizápachová, so samočistiacim povrchovým zušlachtením pôsobiacim proti mikroorganizmom, _x000d_
hodnota protišmykovosti R10/A, _x000d_
odolnosť voči oteru &lt; 275mm³ (čo je hranica medzi vysokou a veľmi vysokou oteruvzdornosťou),_x000d_
škárovanie (suchá prevádzka) - cementová škárovacia malta ARDEX FL, spotreba 0,3kg/m²_x000d_
škárovanie (mokrá prevádzka) - epoxidová škárovacia hmota ARDEX WA, _x000d_
hrúbka škáry 2-3mm, spotreba 0,15kg/m²_x000d_
farebný odtieň prispôsobiť odtieňu dlažby BEIGE, _x000d_
kladenie obkladu horizontálne_x000d_
V jednotkovej cenu sú už zahrnuté dopravné náklady jednorázového uceleného dovozu tovaru 24t kaminónom na stavbu v Žiari nad Hronom_x000d_
plocha - 287,00m² (čistá bez stratného)</t>
  </si>
  <si>
    <t xml:space="preserve">Montáž - epoxidová škárovacia hmota  ARDEX WA, spotreba 0,15 kg/m², hr. škáry 1-2mm, farebný odtieň prispôsobiť odtieňu obkladu OB1, OB2</t>
  </si>
  <si>
    <t>Poznámka k položke:_x000d_
vrstvy v skladbe stien A1b, A1c, A2b, A2c, A5_x000d_
čistá škárovaná plocha 608,93m²</t>
  </si>
  <si>
    <t xml:space="preserve">Dodávka - epoxidová škárovacia hmota  ARDEX WA, spotreba 0,15 kg/m², hr. škáry 1-2mm, farebný odtieň prispôsobiť odtieňu obkladu OB1, OB2</t>
  </si>
  <si>
    <t>Montáž - epoxidové lepidlo ARDEX WA, spotreba 2,7kg/m2, hl. zubu 6mm, hr.3mm, pre lepenie obkladov OB1, OB2</t>
  </si>
  <si>
    <t>Poznámka k položke:_x000d_
vrstvy v skladbe stien A1b, A1c, A2b, A2c, A5_x000d_
čistá lepená plocha 608,939m²</t>
  </si>
  <si>
    <t>Dodávka - epoxidové lepidlo ARDEX WA, spotreba 2,7kg/m2, hl. zubu 6mm, pre lepenie obkladov Fresh non-slip mosaik, hr.3mm</t>
  </si>
  <si>
    <t>Poznámka k položke:_x000d_
vrstvy v skladbe stien A1b, A1c, A2b, A2c, A5_x000d_
čistá lepená plocha 608,93m²</t>
  </si>
  <si>
    <t>781445548.R</t>
  </si>
  <si>
    <t>Montáž ukončovacej 3D lišty RL1,RL2,RL3 pre gressový obklad</t>
  </si>
  <si>
    <t>RL1</t>
  </si>
  <si>
    <t>431</t>
  </si>
  <si>
    <t>RL2</t>
  </si>
  <si>
    <t>68,00</t>
  </si>
  <si>
    <t>RL3</t>
  </si>
  <si>
    <t>5978650720.R</t>
  </si>
  <si>
    <t>Dodávka - 3D lišta, ukončovacia stenová rohová lišta pre Gressový obklad Savona - matná nerez, pol. v proj. RL1</t>
  </si>
  <si>
    <t xml:space="preserve">Poznámka k položke:_x000d_
3D lišta, ukončovacia stenová rohová lišta pre Gressový obklad Savona - matná nerez, dl. lišty 2500/8mm, na všetkých rohoch obkladov,  pol. v proj. RL1</t>
  </si>
  <si>
    <t>431,00*1,03</t>
  </si>
  <si>
    <t>5978650740.R</t>
  </si>
  <si>
    <t xml:space="preserve">Dodávka - 3D lišta, ukončovací podlahový schodiskový profil v tvare Z  - matná nerez, pol. v proj. RL2</t>
  </si>
  <si>
    <t xml:space="preserve">Poznámka k položke:_x000d_
3D lišta, ukončovací podlahový schodiskový profil v tvare Z  - matná nerez, dl. lišty 2500/8mm,  pol. v proj. RL2</t>
  </si>
  <si>
    <t>68,00*1,03</t>
  </si>
  <si>
    <t>5978650750.R</t>
  </si>
  <si>
    <t xml:space="preserve">Dodávka - 3D lišta, ukončovacia lišta pre ukončenie mozaikového obkladu -matná nerez,  pol. v proj. RL3</t>
  </si>
  <si>
    <t>Poznámka k položke:_x000d_
3D lišta, ukončovacia lišta pre ukončenie mozaikového obkladu - matná nerez, dl. lišty 2500/8mm, pol. v proj. RL3</t>
  </si>
  <si>
    <t>25,00*1,03</t>
  </si>
  <si>
    <t>781785131.R</t>
  </si>
  <si>
    <t>Montáž obkladov vnútorných z mozaiky, položka v PD - OB4 ,OB6,OB7,OB8,OB9,OB10 výkres č.26</t>
  </si>
  <si>
    <t>Poznámka k položke:_x000d_
Montáž - samočistiaci antibakteriálny obklad - typ Fresh non-slip mosaik, 50x50mm, položka v PD - OB4_x000d_
farebný odtieň desert sand - mix, do mokrej prevádzky_x000d_
formát 1 dlaždičky 50x50x6,5mm, hmotnosť 13,420kg/m², _x000d_
škárovanie - epoxidová škárovacia hmota ARDEX WA, hrúbka škáry 1-2mm, spotreba 0,15kg/m²_x000d_
farebný odtieň prispôsobiť odtieňu dlažby, _x000d_
pílenie dlažby a brúsenie hrán je zahrnuté v cene_x000d_
plocha - 90,513m² (čistá bez stratného)_x000d_
Montáž - samočistiaci antibakteriálny obklad - typ Fresh non-slip mosaik, 50x50mm, položka v PD - OB6_x000d_
farebný odtieň sunset orange-mix, do mokrej prevádzky_x000d_
formát 1 dlaždičky 50x50x6,5mm, hmotnosť 13,420kg/m², _x000d_
škárovanie - epoxidová škárovacia hmota ARDEX WA, hrúbka škáry 1-2mm, spotreba 0,15kg/m²_x000d_
farebný odtieň prispôsobiť odtieňu dlažby, _x000d_
pílenie dlažby a brúsenie hrán je zahrnuté v cene_x000d_
plocha - 43,22m² (čistá bez stratného)_x000d_
Montáž - samočistiaca antibakteriálna protišmyková dlažba - typ Fresh non-slip mosaik, 20x20mm, položka v PD - OB7_x000d_
farebný odtieň desert sand - mix, do mokrej prevádzky_x000d_
formát 1 dlaždičky 20x20x6,5mm, hmotnosť 11,700kg/m², _x000d_
škárovanie - epoxidová škárovacia hmota ARDEX WA, hrúbka škáry 1-2mm, spotreba 0,15kg/m²_x000d_
farebný odtieň prispôsobiť odtieňu dlažby, _x000d_
kladenie dlažby - viď vzor kladenia_x000d_
pílenie dlažby a brúsenie hrán je zahrnuté v cene_x000d_
plocha - 14,38m² (čistá bez stratného)_x000d_
Montáž - samočistiaca antibakteriálna protišmyková dlažba - typ Fresh non-slip mosaik, 20x20mm, položka v PD - OB8_x000d_
farebný odtieň sunset orange - mix, do mokrej prevádzky_x000d_
formát 1 dlaždičky 20x20x6,5mm, hmotnosť 11,700kg/m², _x000d_
škárovanie - epoxidová škárovacia hmota ARDEX WA, hrúbka škáry 1-2mm, spotreba 0,15kg/m²_x000d_
farebný odtieň prispôsobiť odtieňu dlažby, _x000d_
kladenie dlažby - viď vzor kladenia_x000d_
pílenie dlažby a brúsenie hrán je zahrnuté v cene_x000d_
plocha - 3,26m² (čistá bez stratného)_x000d_
Montáž - samočistiaca antibakteriálna protišmyková dlažba - typ Fresh non-slip mosaik, 20x20mm, položka v PD - OB9_x000d_
farebný odtieň sunshine yellow - mix, do mokrej prevádzky_x000d_
formát 1 dlaždičky 20x20x6,5mm, hmotnosť 11,700kg/m², _x000d_
škárovanie - epoxidová škárovacia hmota ARDEX WA, hrúbka škáry 1-2mm, spotreba 0,15kg/m²_x000d_
farebný odtieň prispôsobiť odtieňu dlažby, _x000d_
kladenie dlažby - viď vzor kladenia_x000d_
pílenie dlažby a brúsenie hrán je zahrnuté v cene_x000d_
plocha - 0,5m² (čistá bez stratného) - použitá na vytvorenie piktogramu na stene_x000d_
Montáž - samočistiaca antibakteriálna protišmyková dlažba - typ Fresh non-slip mosaik, 50x50mm, položka v PD - OB10_x000d_
farebný odtieň sunshine yellow - mix, do mokrej prevádzky_x000d_
formát 1 dlaždičky 50x50x6,5mm, hmotnosť 13,420kg/m², _x000d_
škárovanie - epoxidová škárovacia hmota ARDEX WA, hrúbka škáry 1-2mm, spotreba 0,15kg/m²_x000d_
farebný odtieň prispôsobiť odtieňu dlažby, _x000d_
kladenie dlažby - viď vzor kladenia_x000d_
pílenie dlažby a brúsenie hrán je zahrnuté v cene_x000d_
plocha - 50,639m² (čistá bez stratného)</t>
  </si>
  <si>
    <t>90,513</t>
  </si>
  <si>
    <t>43,22</t>
  </si>
  <si>
    <t>14,38</t>
  </si>
  <si>
    <t>3,26</t>
  </si>
  <si>
    <t>0,5</t>
  </si>
  <si>
    <t>50,639</t>
  </si>
  <si>
    <t>5978650800.R</t>
  </si>
  <si>
    <t>Dodávka - samočistiaci antibakter. obklad, položka v PD - OB4 výkres č.26</t>
  </si>
  <si>
    <t>Poznámka k položke:_x000d_
amočistiaci antibakteriálny obklad - typ Fresh non-slip mosaik, 50x50mm, kód 41401H_x000d_
farebný odtieň desert sand - mix, do mokrej prevádzky_x000d_
formát 1 dlaždičky 50x50x6,5mm, hmotnosť 13,420kg/m², _x000d_
HT úprava - fotokatalytická, antibakteriálna, protiplesňová, protizápachová, _x000d_
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V jednotkovej cenu sú už zahrnuté dopravné náklady jednorázového uceleného dovozu tovaru 24t kaminónom na stavbu v Žiari nad Hronom_x000d_
plocha - 90,513m² (čistá bez stratného)</t>
  </si>
  <si>
    <t>5978608100.R</t>
  </si>
  <si>
    <t>Dodávka - samočistiaci antibakter. obklad, položka v PD - OB6 výkres č.26</t>
  </si>
  <si>
    <t>Poznámka k položke:_x000d_
samočistiaci antibakteriálny obklad - typ Fresh non-slip mosaik, 50x50mm, kód 41411H_x000d_
farebný odtieň sunset orange-mix, do mokrej prevádzky_x000d_
formát 1 dlaždičky 50x50x6,5mm, hmotnosť 13,420kg/m², _x000d_
HT úprava - fotokatalytická, antibakteriálna, protiplesňová, protizápachová, _x000d_
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V jednotkovej cenu sú už zahrnuté dopravné náklady jednorázového uceleného dovozu tovaru 24t kaminónom na stavbu v Žiari nad Hronom_x000d_
plocha - 43,22m² (čistá bez stratného)</t>
  </si>
  <si>
    <t>5978623000.R</t>
  </si>
  <si>
    <t>Dodávka - samočistiaci antibakter. obklad, položka v PD - OB7 výkres č.26</t>
  </si>
  <si>
    <t>Poznámka k položke:_x000d_
samočistiaca antibakteriálna protišmyková dlažba - typ Fresh non-slip mosaik 20x20mm, kód 41301H_x000d_
farebný odtieň desert sand - mix, do mokrej prevádzky_x000d_
formát 1 dlaždičky 20x20x6,5mm, hmotnosť 11,700kg/m², _x000d_
HT úprava - fotokatalytická, antibakteriálna, protiplesňová, _x000d_
protizápachová, 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kladenie dlažby - viď vzor kladenia_x000d_
V jednotkovej cenu sú už zahrnuté dopravné náklady jednorázového uceleného dovozu tovaru 24t kaminónom na stavbu v Žiari nad Hronom_x000d_
plocha - 14,38m² (čistá bez stratného)</t>
  </si>
  <si>
    <t>5978623100.R</t>
  </si>
  <si>
    <t>Dodávka - samočistiaci antibakter. obklad, položka v PD - OB8 výkres č.26</t>
  </si>
  <si>
    <t>Poznámka k položke:_x000d_
samočistiaca antibakteriálna protišmyková dlažba - typ Fresh non-slip mosaik 20x20mm, kód 41311H_x000d_
farebný odtieň sunset orange - mix, do mokrej prevádzky_x000d_
formát 1 dlaždičky 20x20x6,5mm, hmotnosť 11,700kg/m², _x000d_
HT úprava - fotokatalytická, antibakteriálna, protiplesňová, _x000d_
protizápachová, 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kladenie dlažby - viď vzor kladenia_x000d_
V jednotkovej cenu sú už zahrnuté dopravné náklady jednorázového uceleného dovozu tovaru 24t kaminónom na stavbu v Žiari nad Hronom_x000d_
plocha - 3,26m² (čistá bez stratného)</t>
  </si>
  <si>
    <t>stratné 10%</t>
  </si>
  <si>
    <t>3,26*1,1</t>
  </si>
  <si>
    <t>5978624000.R</t>
  </si>
  <si>
    <t>Dodávka - samočistiaci antibakter. obklad, položka v PD - OB9 výkres č.26</t>
  </si>
  <si>
    <t>62</t>
  </si>
  <si>
    <t>Poznámka k položke:_x000d_
samočistiaca antibakteriálna protišmyková dlažba - typ Fresh non-slip mosaik 20x20mm, kód 41315H_x000d_
farebný odtieň sunshine yellow - mix, do mokrej prevádzky_x000d_
formát 1 dlaždičky 20x20x6,5mm, hmotnosť 11,700kg/m², _x000d_
HT úprava - fotokatalytická, antibakteriálna, protiplesňová, _x000d_
protizápachová, 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kladenie dlažby - viď vzor kladenia_x000d_
V jednotkovej cenu sú už zahrnuté dopravné náklady jednorázového uceleného dovozu tovaru 24t kaminónom na stavbu v Žiari nad Hronom_x000d_
plocha - 0,5m² (čistá bez stratného) - použitá na vytvorenie piktogramu na stene</t>
  </si>
  <si>
    <t>5978640000.R</t>
  </si>
  <si>
    <t>Dodávka - samočistiaci antibakter. obklad, položka v PD - OB10 výkres č.26</t>
  </si>
  <si>
    <t>64</t>
  </si>
  <si>
    <t>Poznámka k položke:_x000d_
samočistiaca antibakteriálna protišmyková dlažba - typ Fresh non-slip mosaik 50x50mm, kód 41415H_x000d_
farebný odtieň sunshine yellow - mix, do mokrej prevádzky_x000d_
formát 1 dlaždičky 50x50x6,5mm, hmotnosť 13,420kg/m², _x000d_
HT úprava - fotokatalytická, antibakteriálna, protiplesňová, _x000d_
protizápachová, 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kladenie dlažby - viď vzor kladenia_x000d_
V jednotkovej cenu sú už zahrnuté dopravné náklady jednorázového uceleného dovozu tovaru 24t kaminónom na stavbu v Žiari nad Hronom_x000d_
plocha - 50,639m² (čistá bez stratného)</t>
  </si>
  <si>
    <t xml:space="preserve">Montáž - epoxidová škárovacia hmota  ARDEX WA, spotreba 0,15 kg/m², hr. škáry 1-2mm, farebný odtieň prispôsobiť odtieňu dlažby Fresh non-slip mosaik - OB4, OB6, OB7, OB8, OB9, OB10</t>
  </si>
  <si>
    <t>66</t>
  </si>
  <si>
    <t>Poznámka k položke:_x000d_
vrstvy v skladbe stien A1c, A2c_x000d_
čistá škárovaná plocha 202,512m²</t>
  </si>
  <si>
    <t xml:space="preserve">Dodávka - epoxidová škárovacia hmota  ARDEX WA, spotreba 0,15 kg/m², hr. škáry 1-2mm, farebný odtieň prispôsobiť odtieňu dlažby Fresh non-slip mosaik -  OB4, OB6, OB7, OB8, OB9, OB10</t>
  </si>
  <si>
    <t>68</t>
  </si>
  <si>
    <t>Poznámka k položke:_x000d_
vrstvy v skladbe stien A1c, A2c_x000d_
čistá škárovaná plocha 217,58m²</t>
  </si>
  <si>
    <t>Montáž- epoxidové lepidlo ARDEX WA, spotreba 2,7kg/m2, hl. zubu 6mm, hr.3mm, pre lepenie obkladov Fresh non-slip mosaik - OB4, OB6, OB7, OB8, OB9, OB10</t>
  </si>
  <si>
    <t>70</t>
  </si>
  <si>
    <t>Poznámka k položke:_x000d_
vrstvy v skladbe stien A1c, A2c_x000d_
čistá lepená plocha 202,512m²</t>
  </si>
  <si>
    <t>31</t>
  </si>
  <si>
    <t>Dodávka - epoxidové lepidlo ARDEX WA, spotreba 2,7kg/m2, hl. zubu 6mm, hr.3mm, pre lepenie obkladov Fresh non-slip mosaik - OB4, OB6, OB7, OB8, OB9, OB10</t>
  </si>
  <si>
    <t>72</t>
  </si>
  <si>
    <t>Poznámka k položke:_x000d_
vrstvy v skladbe stien A1c, A2c _x000d_
čistá lepená plocha 217,58m²</t>
  </si>
  <si>
    <t>782</t>
  </si>
  <si>
    <t>Dokončovacie práce a obklady z kam.</t>
  </si>
  <si>
    <t>782331140.R</t>
  </si>
  <si>
    <t>Montáž obkladu z kamenného obkladu, podľa proj.pol OB5</t>
  </si>
  <si>
    <t>74</t>
  </si>
  <si>
    <t>Poznámka k položke:_x000d_
Kamenný obklad VÁPENEC ANTIK AV21, podľa projektu pol. č. OB5_x000d_
*Kamenný obklad VÁPENEC ANTIK AV21 (kód 502432021)_x000d_
*rozmer : priemer 100-300x20-30 mm_x000d_
*otĺkané hrany_x000d_
* 50kg/m²_x000d_
* farba: svetložltá_x000d_
pílenie dlažby a brúsenie hrán je zahrnuté v cene</t>
  </si>
  <si>
    <t>33</t>
  </si>
  <si>
    <t>5838556200.R</t>
  </si>
  <si>
    <t>Dodávka - kamenný obklad VÁPENEC ANTIK AV21 podľa projektu pol. č. OB5</t>
  </si>
  <si>
    <t>76</t>
  </si>
  <si>
    <t>Poznámka k položke:_x000d_
Kamenný obklad VÁPENEC ANTIK AV21 podľa projektu pol. č. OB5_x000d_
*Kamenný obklad VÁPENEC ANTIK AV21 (kód 502432021)_x000d_
*rozmer : priemer 100-300x20-30 mm_x000d_
*otĺkané hrany_x000d_
* 50kg/m²_x000d_
* farba: svetložltá_x000d_
plocha - 65,52m² (čistá bez stratného)</t>
  </si>
  <si>
    <t>65,52*1,1</t>
  </si>
  <si>
    <t>782575.R5</t>
  </si>
  <si>
    <t xml:space="preserve">Montáž - epoxidová škárovacia hmota  ARDEX WA, spotreba 0,15 kg/m², hr. škáry 1-2mm, farebný odtieň prispôsobiť odtieňu obkladu OB5 - VÁPENEC ANTIK AV 21</t>
  </si>
  <si>
    <t>78</t>
  </si>
  <si>
    <t>Poznámka k položke:_x000d_
vrstvy v skladbe steny A7 _x000d_
čistá škárovaná plocha 65,52m²</t>
  </si>
  <si>
    <t>35</t>
  </si>
  <si>
    <t xml:space="preserve">Dodávka - epoxidová škárovacia hmota  ARDEX WA, spotreba 0,15 kg/m², hr. škáry 1-2mm, farebný odtieň prispôsobiť odtieňu odtieňu obkladu OB5 - VÁPENEC ANTIK AV 21</t>
  </si>
  <si>
    <t>80</t>
  </si>
  <si>
    <t>782575.R6</t>
  </si>
  <si>
    <t>Montáž- epoxidové lepidlo ARDEX WA, spotreba 2,7kg/m2, hl. zubu 6mm, hr.3mm, pre lepenie obkladu OB5</t>
  </si>
  <si>
    <t>82</t>
  </si>
  <si>
    <t>Poznámka k položke:_x000d_
vrstvy v skladbe steny A7_x000d_
čistá lepená plocha 65,52m²</t>
  </si>
  <si>
    <t>37</t>
  </si>
  <si>
    <t>Dodávka - epoxidové lepidlo ARDEX WA, spotreba 2,7kg/m2, hl. zubu 6mm, hr.3mm, pre lepenie obkladu OB5 - VÁPENEC ANTIK AV 21</t>
  </si>
  <si>
    <t>84</t>
  </si>
  <si>
    <t>Poznámka k položke:_x000d_
vrstvy v skladbe steny A7 _x000d_
čistá lepená plocha 65,52m²</t>
  </si>
  <si>
    <t>782577.R1</t>
  </si>
  <si>
    <t>Montáž - jednozložkový hybrofobizačný prostriedok na kamenný obklad VÁPENEC ANTIK AV 21, spotreba 0,2 až 0,4l/m²</t>
  </si>
  <si>
    <t>86</t>
  </si>
  <si>
    <t>Poznámka k položke:_x000d_
čistá penetrovaná plocha 81,9m²</t>
  </si>
  <si>
    <t>39</t>
  </si>
  <si>
    <t>597867.R1</t>
  </si>
  <si>
    <t>Dodávka - jednozložkový hybrofobizačný prostriedok na kamenný obklad VÁPENEC ANTIK AV 21, spotreba 0,2 až 0,4l/m²</t>
  </si>
  <si>
    <t>88</t>
  </si>
  <si>
    <t>90</t>
  </si>
  <si>
    <t>41</t>
  </si>
  <si>
    <t>92</t>
  </si>
  <si>
    <t>94</t>
  </si>
  <si>
    <t>Investičné náklady neobsiahnuté v cenách</t>
  </si>
  <si>
    <t>43</t>
  </si>
  <si>
    <t>96</t>
  </si>
  <si>
    <t>98</t>
  </si>
  <si>
    <t>06 - Interiérové obklady a dlažby - zvyšné priestory</t>
  </si>
  <si>
    <t xml:space="preserve">    781.1 - Dokončovacie práce a obklady</t>
  </si>
  <si>
    <t>VRN - Investičné náklady neobsiahnuté v cenách</t>
  </si>
  <si>
    <t>Montáž soklíkov z obkladačiek AGROBUCHTAL, položka v PD - SL2 výkres.č.26, farebný odtieň KALK HT, formát 60x600x8mm, (60x597x8mm)</t>
  </si>
  <si>
    <t xml:space="preserve">Poznámka k položke:_x000d_
škárovanie - cementová škárovacia malta s vysokou odolnosťou voči oteru ARDEX FL,  hrúbka škáry 2-3mm, spotreba 0,15kg/m² farebný odtieň prispôsobiť odtieňu dlažby KALK, kladenie obkladu horizontálne pílenie dlažby a brúsenie hrán je zahrnuté v cene</t>
  </si>
  <si>
    <t xml:space="preserve">Dodávka - Samočistiaca antibekteriálna dlažba AGROBUCHTAL,  položka v PD -SL2 - výkr.č.26</t>
  </si>
  <si>
    <t xml:space="preserve">Poznámka k položke:_x000d_
samočistiaca antibakteriálna protišmyková dlažba (sokel) - typ Savona, farebný odtieň KALK HT, kód 8800-B611HK do suchej prevádzky od firmy AGROBBUCHTAL Slovensko s.r.o. formát 60x600x8mm, (60x597x8mm), impregnovaná gresová (rektifikovaná) dlažba neumožňujúca hĺbkové znečistenie, HT úprava - fotokatalytická, antibakteriálna, protiplesňová, protizápachová, so samočistiacim povrchovým zušlachtením pôsobiacim proti mikroorganizmom, _x000d_
hodnota protišmykovosti R10/A, odolnosť voči oteru &lt; 275mm³ (čo je hranica medzi vysokou a veľmi vysokou oteruvzdornosťou), škárovanie - cementová škárovacia malta s vysokou odolnosťou voči oteru ARDEX FL,  hrúbka škáry 2-3mm, spotreba 0,15kg/m² farebný odtieň prispôsobiť odtieňu dlažby KALK, kladenie obkladu horizontálne_x000d_
V jednotkovej cenu sú už zahrnuté dopravné náklady jednorázového uceleného dovozu tovaru 24t kaminónom na stavbu v Žiari nad Hronom_x000d_
dĺžka - 106,613bm (čistá bez stratného)_x000d_
počet ks - 178(čistý počet bez stratného)</t>
  </si>
  <si>
    <t xml:space="preserve">Montáž - cementová škárovacia hmota  ARDEX FL, spotreba 0,3 kg/m², hr. škáry 2-3mm, farebný odtieň prispôsobiť odtieňu obkladu sokla SL2</t>
  </si>
  <si>
    <t>Poznámka k položke:_x000d_
vrstvy v skladbe stien A1a, A2a _x000d_
čistá škárovaná plocha 6,396m²</t>
  </si>
  <si>
    <t xml:space="preserve">Dodávka - cementová škárovacia hmota  ARDEX FL, spotreba 0,3 kg/m², hr. škáry 2-3mm, farebný odtieň prispôsobiť odtieňu obkladu sokla SL2</t>
  </si>
  <si>
    <t>Montáž - flexibilné mrazuvzdorné vodeodolné tenkovrstvé cementové lepidlo ARDEX X7G, spotreba 1,7kg/m², hl. zubu 6mm, hr.3mm, pre lepenie obkladu sokla SL2</t>
  </si>
  <si>
    <t>Poznámka k položke:_x000d_
vrstvy v skladbe stien A1a, A2a_x000d_
čistá lepená plocha 6,396m²</t>
  </si>
  <si>
    <t>Dodávka - flexibilné mrazuvzdorné vodeodolné tenkovrstvé cementové lepidlo ARDEX X7G, spotreba 1,7kg/m², hl. zubu 6mm, hr.3mm, pre lepenie obkladu sokla SL2</t>
  </si>
  <si>
    <t>Poznámka k položke:_x000d_
vrstvy v skladbe stien A1a, A2a _x000d_
čistá lepená plocha 5,7m²</t>
  </si>
  <si>
    <t>Montáž podláh z dlaždíc keramických, položka v PD - DB7 - výkres.č.26</t>
  </si>
  <si>
    <t xml:space="preserve">Poznámka k položke:_x000d_
Montáž - samočistiaca antibakteriálna protišmyková dlažba - typ Savona, farebný odtieň KALK HT, položka v PD - DB7, do suchej prevádzky, od firmy AGROBBUCHTAL Slovensko s.r.o. formát 300x600x8mm, (297x597x8mm), hmotnosť 17,413kg/m², škárovanie - cementová škárovacia malta s vysokou odolnosťou voči oteru ARDEX FL,  hrúbka škáry 2-3mm, spotreba 0,3kg/m²_x000d_
farebný odtieň prispôsobiť odtieňu dlažby KALK, kladenie dlažby - viď vzor kladenia výkres č.26_x000d_
pílenie dlažby a brúsenie hrán je zahrnuté v cene _x000d_
plocha - 238,7448m² (čistá bez stratného)</t>
  </si>
  <si>
    <t>238,744</t>
  </si>
  <si>
    <t>771575126.R1</t>
  </si>
  <si>
    <t>Montáž podláh z dlaždíc keramických AGROBBUCHTAL, miestnosť č.0.42 a 0.43 (1.P.P. - hosp. vstup)</t>
  </si>
  <si>
    <t>Poznámka k položke:_x000d_
Montáž - samočistiaca antibakteriálna protišmyková dlažba - typ Savona, farebný odtieň BRAUN HT do mokrej prevádzky od firmy AGROBBUCHTAL Slovensko s.r.o. formát 300x600x8mm, (297x597x8mm), hmotnosť 17,413kg/m², škárovanie - cementová škárovacia malta s vysokou odolnosťou voči oteru ARDEX FL, hrúbka škáry 2-3mm, spotreba 0,15kg/m² farebný odtieň prispôsobiť odtieňu dlažby BRAUN, kladenie dlažby - viď vzor kladenia výkres č.26_x000d_
plocha - 16,89m² (čistá bez stratného)</t>
  </si>
  <si>
    <t>16,89</t>
  </si>
  <si>
    <t>Dodávka - Samočistiaca antibekteriálna protišmyk. dlažba AGROBUCHTAL, položka v PD - DB7 výkres č.6</t>
  </si>
  <si>
    <t>Poznámka k položke:_x000d_
Samočistiaca antibakteriálna protišmyková dlažba - typ Savona, farebný odtieň KALK HT, kód 8800-B200HK do suchej prevádzky, od firmy AGROBBUCHTAL Slovensko s.r.o. formát 300x600x8mm, (297x597x8mm), hmotnosť 17,413kg/m², impregnovaná gresová (rektifikovaná) dlažba neumožňujúca hĺbkové znečistenie, HT úprava - fotokatalytická, antibakteriálna, protiplesňová, protizápachová, so samočistiacim povrchovým zušlachtením pôsobiacim proti mikroorganizmom, hodnota protišmykovosti R10/A, odolnosť voči oteru &lt; 275mm³ (čo je hranica medzi vysokou a veľmi vysokou oteruvzdornosťou), škárovanie - cementová škárovacia malta s vysokou odolnosťou voči oteru ARDEX FL, hrúbka škáry 2-3mm, spotreba 0,3kg/m² farebný odtieň prispôsobiť odtieňu dlažby KALK, kladenie dlažby - viď vzor kladenia výkres č.26_x000d_
V jednotkovej cenu sú už zahrnuté dopravné náklady jednorázového uceleného dovozu tovaru 24t kaminónom na stavbu v Žiari nad Hronom_x000d_
plocha - 238,744m² (čistá bez stratného)</t>
  </si>
  <si>
    <t>5978651355.R1</t>
  </si>
  <si>
    <t>Dodávka - Samočistiaca antibekteriálna protišmyk. dlažba AGROBUCHTAL, miestnosť č.0.42 a 0.43 (1.P.P. - hosp. vstup)</t>
  </si>
  <si>
    <t>Poznámka k položke:_x000d_
Samočistiaca antibakteriálna protišmyková dlažba - typ Savona, farebný odtieň BRAUN HT, kód 8802-B200HK do mokrej prevádzky od firmy AGROBBUCHTAL Slovensko s.r.o. formát 300x600x8mm, (297x597x8mm), hmotnosť 17,413kg/m², impregnovaná gresová (rektifikovaná) dlažba neumožňujúca hĺbkové znečistenie, HT úprava - fotokatalytická, antibakteriálna, protiplesňová, protizápachová, so samočistiacim povrchovým zušlachtením pôsobiacim proti mikroorganizmom, hodnota protišmykovosti R10/A, odolnosť voči oteru &lt; 275mm³ (čo je hranica medzi vysokou a veľmi vysokou oteruvzdornosťou), škárovanie - cementová škárovacia malta s vysokou odolnosťou voči oteru ARDEX FL, hrúbka škáry 2-3mm, spotreba 0,15kg/m²_x000d_
farebný odtieň prispôsobiť odtieňu dlažby BRAUN, kladenie dlažby - viď vzor kladenia výkres č.26_x000d_
V jednotkovej cenu sú už zahrnuté dopravné náklady jednorázového uceleného dovozu tovaru 24t kaminónom na stavbu v Žiari nad Hronom_x000d_
plocha - 16,89m² (čistá bez stratného)</t>
  </si>
  <si>
    <t>16,89*1,1</t>
  </si>
  <si>
    <t>771576.R3</t>
  </si>
  <si>
    <t xml:space="preserve">Montáž - cementová škárovacia hmota  ARDEX FL, spotreba 0,3 kg/m², hr. škáry 2-3mm, farebný odtieň prispôsobiť odtieňu dlažby DB7</t>
  </si>
  <si>
    <t>Poznámka k položke:_x000d_
vrstvy v skladbe podlahy P3_x000d_
čistá škárovaná plocha 238,744m²</t>
  </si>
  <si>
    <t>597866.R3</t>
  </si>
  <si>
    <t xml:space="preserve">Dodávka - cementová škárovacia hmota  ARDEX FL, spotreba 0,3 kg/m², hr. škáry 2-3mm, farebný odtieň prispôsobiť odtieňu dlažby DB7</t>
  </si>
  <si>
    <t>771576.R4</t>
  </si>
  <si>
    <t xml:space="preserve">Montáž - flexibilná rýchla škárovacia hmota typ ARDEX FL, flexibilná rýchla špárovacia hmota na báze cementu, vodoodpudivá, spotreba 0,4kg/m², farebný odtieň zosúladený s odtieňom 6225 APRICOT 5  /broskyňová/</t>
  </si>
  <si>
    <t>Poznámka k položke:_x000d_
dilatácie realizovať v plochách max.6x6m separačným povrazcom PES a polyuretánom SAB_x000d_
miestnosť č.0.42 a 0.43 (1.P.P. - hosp. vstup)_x000d_
čistá škárovaná plocha 16,89m²</t>
  </si>
  <si>
    <t>597866.R4</t>
  </si>
  <si>
    <t xml:space="preserve">Dodávka - flexibilná rýchla škárovacia hmota typ ARDEX FL, flexibilná rýchla špárovacia hmota na báze cementu, vodoodpudivá, spotreba 0,4kg/m², farebný odtieň zosúladený s odtieňom 6225 APRICOT 5  /broskyňová/</t>
  </si>
  <si>
    <t>Poznámka k položke:_x000d_
Dilatácie realizovať v plochách max.6x6m separačným povrazcom PES a polyuretánom SAB_x000d_
miestnosť č.0.42 a 0.43 (1.P.P. - hosp. vstup)_x000d_
čistá škárovaná plocha 16,89m²</t>
  </si>
  <si>
    <t>771576.R5</t>
  </si>
  <si>
    <t>Montáž - flexibilné mrazuvzdorné vodeodolné tenkovrstvé cementové lepidlo ARDEX X7G, spotreba 1,7kg/m², hl. zubu 6mm, hr.3mm, pre lepenie dlažby DB7</t>
  </si>
  <si>
    <t>Poznámka k položke:_x000d_
vrstvy v skladbe podlahy P3_x000d_
čistá lepená plocha 238,744m²</t>
  </si>
  <si>
    <t>597866.R5</t>
  </si>
  <si>
    <t xml:space="preserve">Dodávka -  flexibilné mrazuvzdorné vodeodolné tenkovrstvé cementové lepidlo ARDEX X7G, spotreba 1,7kg/m², hl. zubu 6mm, hr.3mm, pre lepenie dlažby DB7</t>
  </si>
  <si>
    <t>771576.R6</t>
  </si>
  <si>
    <t>Montáž - flexibilné mrazuvzdorné vodeodolné tenkovrstvé cementové lepidlo ARDEX X7G, spotreba 1,7kg/m², hl. zubu 6mm, hr.3mm, pre lepenie dlažby</t>
  </si>
  <si>
    <t>Poznámka k položke:_x000d_
miestnosť č.0.42 a 0.43 (1.P.P. - hosp. vstup)_x000d_
čistá lepená plocha 16,89m²</t>
  </si>
  <si>
    <t>597866.R6</t>
  </si>
  <si>
    <t xml:space="preserve">Dodávka -  flexibilné mrazuvzdorné vodeodolné tenkovrstvé cementové lepidlo ARDEX X7G, spotreba 1,7kg/m², hl. zubu 6mm, hr.3mm, pre lepenie dlažby</t>
  </si>
  <si>
    <t>781.1</t>
  </si>
  <si>
    <t>Poznámka k položke:_x000d_
Dilatačná lišta ProfilSchluster - DILEX-EDPz nerezovej ocele pre dilat. spáry,výška lišty 12,5 mm, šírka 12 mm_x000d_
*označ. podľa projektu pol. DL1</t>
  </si>
  <si>
    <t xml:space="preserve">Montáž obkladov stien z obkladačiek, položka v PD -  OB1, OB2, OB3 výkres č.26</t>
  </si>
  <si>
    <t>Poznámka k položke:_x000d_
Montáž - samočistiaci antibakteriálny obklad - typ Savona, farebný odtieň KALK HT, položka v PD - OB1_x000d_
do suchej aj mokrej prevádzky_x000d_
formát 300x600x8mm, (297x597x8mm), hmotnosť 17,413kg/m², _x000d_
škárovanie (suchá prevádzka) - cementová škárovacia malta ARDEX FL, spotreba 0,15kg/m²_x000d_
škárovanie (mokrá prevádzka) - epoxidová škárovacia hmota ARDEX WA, _x000d_
hrúbka škáry 2-3mm, spotreba 0,15kg/m²_x000d_
farebný odtieň prispôsobiť odtieňu dlažby KALK,_x000d_
kladenie obkladu horizontálne_x000d_
plocha - 118,853m² (čistá bez stratného)_x000d_
pílenie dlažby a brúsenie hrán je zahrnuté v cene_x000d_
Montáž - samočistiaci antibakteriálny obklad - typ Savona, farebný odtieň BEIGE HT, položka v PD - OB2_x000d_
do suchej aj mokrej prevádzky_x000d_
formát 300x600x8mm, (297x597x8mm), hmotnosť 17,413kg/m², _x000d_
škárovanie (suchá prevádzka) - cementová škárovacia malta ARDEX FL, spotreba 0,3kg/m²_x000d_
škárovanie (mokrá prevádzka) - epoxidová škárovacia hmota ARDEX WA, _x000d_
hrúbka škáry 2-3mm, spotreba 0,15kg/m²_x000d_
farebný odtieň prispôsobiť odtieňu dlažby BEIGE, _x000d_
kladenie obkladu horizontálne_x000d_
pílenie dlažby a brúsenie hrán je zahrnuté v cene_x000d_
plocha - 133,003m² (čistá bez stratného)_x000d_
Montáž - samočistiaci antibakteriálny obklad - typ Savona, farebný odtieň BRAUN HT, položka v PD - OB3_x000d_
do mokrej prevádzky od firmy AGROBBUCHTAL Slovensko s.r.o._x000d_
formát 300x600x8mm, (297x597x8mm), hmotnosť 17,413kg/m², _x000d_
škárovanie - epoxidová škárovacia hmota ARDEX WA, hrúbka škáry 2-3mm, spotreba 0,15kg/m²_x000d_
farebný odtieň prispôsobiť odtieňu dlažby BRAUN, _x000d_
kladenie obkladu horizontálne_x000d_
pílenie dlažby a brúsenie hrán je zahrnuté v cene_x000d_
plocha - 6,976m² (čistá bez stratného)</t>
  </si>
  <si>
    <t>Poznámka k položke:_x000d_
Samočistiaci antibakteriálny obklad - typ Savona, farebný odtieň KALK HT, kód 8800-B200HK_x000d_
do suchej aj mokrej prevádzky_x000d_
formát 300x600x8mm, (297x597x8mm), hmotnosť 17,413kg/m², _x000d_
impregnovaný gresový (rektifikovaný) obklad neumožňujúci hĺbkové znečistenie,_x000d_
HT úprava - fotokatalytická, antibakteriálna, protiplesňová, protizápachová, _x000d_
so samočistiacim povrchovým zušlachtením pôsobiacim proti mikroorganizmom, _x000d_
hodnota protišmykovosti R10/A, _x000d_
odolnosť voči oteru &lt; 275mm³ (čo je hranica medzi vysokou a veľmi vysokou oteruvzdornosťou), _x000d_
škárovanie (suchá prevádzka) - cementová škárovacia malta ARDEX FL, spotreba 0,15kg/m²_x000d_
škárovanie (mokrá prevádzka) - epoxidová škárovacia hmota ARDEX WA, _x000d_
hrúbka škáry 2-3mm, spotreba 0,15kg/m²_x000d_
farebný odtieň prispôsobiť odtieňu dlažby KALK,_x000d_
kladenie obkladu horizontálne_x000d_
V jednotkovej cenu sú už zahrnuté dopravné náklady jednorázového uceleného dovozu tovaru 24t kaminónom na stavbu v Žiari nad Hronom_x000d_
plocha - 118,853m² (čistá bez stratného)</t>
  </si>
  <si>
    <t xml:space="preserve">Poznámka k položke:_x000d_
Samočistiaci antibakteriálny obklad - typ Savona, farebný odtieň BEIGE HT,  kód 8801-B200HK_x000d_
do suchej aj mokrej prevádzky_x000d_
formát 300x600x8mm, (297x597x8mm), hmotnosť 17,413kg/m², _x000d_
impregnovaný gresový (rektifikovaný) obklad neumožňujúci hĺbkové znečistenie,_x000d_
HT úprava - fotokatalytická, antibakteriálna, protiplesňová, _x000d_
protizápachová, so samočistiacim povrchovým zušlachtením pôsobiacim proti mikroorganizmom, _x000d_
hodnota protišmykovosti R10/A, _x000d_
odolnosť voči oteru &lt; 275mm³ (čo je hranica medzi vysokou a veľmi vysokou oteruvzdornosťou),_x000d_
škárovanie (suchá prevádzka) - cementová škárovacia malta ARDEX FL, spotreba 0,3kg/m²_x000d_
škárovanie (mokrá prevádzka) - epoxidová škárovacia hmota ARDEX WA, _x000d_
hrúbka škáry 2-3mm, spotreba 0,15kg/m²_x000d_
farebný odtieň prispôsobiť odtieňu dlažby BEIGE, _x000d_
kladenie obkladu horizontálne_x000d_
V jednotkovej cenu sú už zahrnuté dopravné náklady jednorázového uceleného dovozu tovaru 24t kaminónom na stavbu v Žiari nad Hronom_x000d_
plocha - 133,003m² (čistá bez stratného)</t>
  </si>
  <si>
    <t>5976572000.R</t>
  </si>
  <si>
    <t>Dodávka - Samočistiaci antibakt. obklad AGROBBUCHTAL, položka v PD - OB3 výkres č.26</t>
  </si>
  <si>
    <t xml:space="preserve">Poznámka k položke:_x000d_
Samočistiaci antibakteriálny obklad - typ Savona, farebný odtieň BRAUN HT,  kód 8802-B200HK_x000d_
do mokrej prevádzky od firmy AGROBBUCHTAL Slovensko s.r.o._x000d_
formát 300x600x8mm, (297x597x8mm), hmotnosť 17,413kg/m², _x000d_
impregnovaná gresová (rektifikovaná) dlažba neumožňujúca hĺbkové znečistenie,_x000d_
HT úprava - fotokatalytická, antibakteriálna, protiplesňová, protizápachová, _x000d_
so samočistiacim povrchovým zušlachtením pôsobiacim proti mikroorganizmom, _x000d_
hodnota protišmykovosti R10/A, _x000d_
odolnosť voči oteru &lt; 275mm³ (čo je hranica medzi vysokou a veľmi vysokou oteruvzdornosťou), _x000d_
škárovanie - epoxidová škárovacia hmota ARDEX WA, hrúbka škáry 2-3mm, spotreba 0,15kg/m²_x000d_
farebný odtieň prispôsobiť odtieňu dlažby BRAUN, _x000d_
kladenie obkladu horizontálne_x000d_
V jednotkovej cenu sú už zahrnuté dopravné náklady jednorázového uceleného dovozu tovaru 24t kaminónom na stavbu v Žiari nad Hronom_x000d_
plocha - 6,976m² (čistá bez stratného)</t>
  </si>
  <si>
    <t>781576.R1</t>
  </si>
  <si>
    <t xml:space="preserve">Montáž - cementová škárovacia hmota  ARDEX FL, spotreba 0,3 kg/m², hr. škáry 2-3mm, farebný odtieň prispôsobiť odtieňu obkladu OB1(65,211), OB2 (111,589)</t>
  </si>
  <si>
    <t>Poznámka k položke:_x000d_
vrstvy v skladbe stien A1a, A2a_x000d_
čistá škárovaná plocha 176,8m²</t>
  </si>
  <si>
    <t>597866.R7</t>
  </si>
  <si>
    <t xml:space="preserve">Dodávka - cementová škárovacia hmota  ARDEX FL, spotreba 0,3 kg/m², hr. škáry 2-3mm, farebný odtieň prispôsobiť odtieňu obkladu OB1(65,211), OB2 (111,589)</t>
  </si>
  <si>
    <t>781575.R1</t>
  </si>
  <si>
    <t xml:space="preserve">Montáž - epoxidová škárovacia hmota  ARDEX WA, spotreba 0,15 kg/m², hr. škáry 1-2mm, farebný odtieň prispôsobiť odtieňu obkladu OB1, OB2, OB3</t>
  </si>
  <si>
    <t>Poznámka k položke:_x000d_
vrstvy v skladbe stien A1b, A1c, A2b, A2c, A5_x000d_
čistá škárovaná plocha 82,032m²</t>
  </si>
  <si>
    <t xml:space="preserve">Dodávka - epoxidová škárovacia hmota  ARDEX WA, spotreba 0,15 kg/m², hr. škáry 1-2mm, farebný odtieň prispôsobiť odtieňu obkladu OB1, OB2, OB3</t>
  </si>
  <si>
    <t>781576.R2</t>
  </si>
  <si>
    <t>Montáž - flexibilné mrazuvzdorné vodeodolné tenkovrstvé cementové lepidlo ARDEX X7G, spotreba 1,7kg/m², hl. zubu 6mm, hr.3mm, pre lepenie obkladov OB1(65,211), OB2 (111,589)</t>
  </si>
  <si>
    <t>Poznámka k položke:_x000d_
vrstvy v skladbe stien A1a, A2a_x000d_
čistá lepená plocha 176,8m²</t>
  </si>
  <si>
    <t>597866.R8</t>
  </si>
  <si>
    <t xml:space="preserve">Dodávka -  flexibilné mrazuvzdorné vodeodolné tenkovrstvé cementové lepidlo ARDEX X7G, spotreba 1,7kg/m², hl. zubu 6mm, hr.3mm, pre lepenie obkladov OB1(65,211), OB2 (111,589)</t>
  </si>
  <si>
    <t>781575.R2</t>
  </si>
  <si>
    <t>Montáž - epoxidové lepidlo ARDEX WA, spotreba 2,7kg/m2, hl. zubu 6mm, hr.3mm, pre lepenie obkladov OB1, OB2, OB3</t>
  </si>
  <si>
    <t>Poznámka k položke:_x000d_
vrstvy v skladbe stien A1b, A1c, A2b, A2c, A5_x000d_
čistá lepená plocha 82,032m²</t>
  </si>
  <si>
    <t>Dodávka - epoxidové lepidlo ARDEX WA, spotreba 2,7kg/m2, hl. zubu 6mm, pre lepenie obkladov OB1, OB2, OB3</t>
  </si>
  <si>
    <t>104,42</t>
  </si>
  <si>
    <t>3,32</t>
  </si>
  <si>
    <t>Montáž obkladov vnútorných z mozaiky, položka v PD - OB10 výkres č.26</t>
  </si>
  <si>
    <t>Poznámka k položke:_x000d_
Montáž - samočistiaca antibakteriálna protišmyková dlažba - typ Fresh non-slip mosaik, 50x50mm, položka v PD - OB10_x000d_
farebný odtieň sunshine yellow - mix, do mokrej prevádzky_x000d_
formát 1 dlaždičky 50x50x6,5mm, hmotnosť 13,420kg/m², _x000d_
škárovanie - epoxidová škárovacia hmota ARDEX WA, hrúbka škáry 1-2mm, spotreba 0,15kg/m²_x000d_
farebný odtieň prispôsobiť odtieňu dlažby, _x000d_
kladenie dlažby - viď vzor kladenia_x000d_
pílenie dlažby a brúsenie hrán je zahrnuté v cene_x000d_
plocha - 23,39m² (čistá bez stratného)</t>
  </si>
  <si>
    <t>23,39</t>
  </si>
  <si>
    <t>Poznámka k položke:_x000d_
samočistiaca antibakteriálna protišmyková dlažba - typ Fresh non-slip mosaik 50x50mm, kód 41415H_x000d_
farebný odtieň sunshine yellow - mix, do mokrej prevádzky_x000d_
formát 1 dlaždičky 50x50x6,5mm, hmotnosť 13,420kg/m², _x000d_
HT úprava - fotokatalytická, antibakteriálna, protiplesňová, _x000d_
protizápachová, so samočistiacim povrchovým zušlachtením pôsobiacim proti mikroorganizmom, _x000d_
hodnota protišmykovosti R10/B, _x000d_
odolnosť voči oteru &lt; 275mm³ (čo je hranica medzi vysokou a veľmi vysokou oteruvzdornosťou), _x000d_
škárovanie - epoxidová škárovacia hmota ARDEX WA, hrúbka škáry 1-2mm, spotreba 0,15kg/m²_x000d_
farebný odtieň prispôsobiť odtieňu dlažby, _x000d_
kladenie dlažby - viď vzor kladenia_x000d_
V jednotkovej cenu sú už zahrnuté dopravné náklady jednorázového uceleného dovozu tovaru 24t kaminónom na stavbu v Žiari nad Hronom_x000d_
plocha - 23,39m² (čistá bez stratného)_x000d_
stratné 10%</t>
  </si>
  <si>
    <t>23,39*1,10</t>
  </si>
  <si>
    <t>781576.R3</t>
  </si>
  <si>
    <t xml:space="preserve">Montáž - cementová škárovacia hmota  ARDEX FL, spotreba 0,3 kg/m², hr. škáry 2-3mm, farebný odtieň prispôsobiť odtieňu obkladu OB10</t>
  </si>
  <si>
    <t>Poznámka k položke:_x000d_
vrstvy v skladbe stien A1a, A2a_x000d_
čistá škárovaná plocha 23,39m²</t>
  </si>
  <si>
    <t>597866.R9</t>
  </si>
  <si>
    <t xml:space="preserve">Dodávka - cementová škárovacia hmota  ARDEX FL, spotreba 0,3 kg/m², hr. škáry 2-3mm, farebný odtieň prispôsobiť odtieňu obkladu OB10</t>
  </si>
  <si>
    <t>781576.R4</t>
  </si>
  <si>
    <t>Montáž - flexibilné mrazuvzdorné vodeodolné tenkovrstvé cementové lepidlo ARDEX X7G, spotreba 1,7kg/m², hl. zubu 6mm, hr.3mm, pre lepenie obkladov OB10</t>
  </si>
  <si>
    <t>Poznámka k položke:_x000d_
vrstvy v skladbe stien A1a, A2a_x000d_
čistá lepená plocha 23,39m²</t>
  </si>
  <si>
    <t>597866.R10</t>
  </si>
  <si>
    <t xml:space="preserve">Dodávka -  flexibilné mrazuvzdorné vodeodolné tenkovrstvé cementové lepidlo ARDEX X7G, spotreba 1,7kg/m², hl. zubu 6mm, hr.3mm, pre lepenie obkladov OB10</t>
  </si>
  <si>
    <t>Poznámka k položke:_x000d_
Kamenný obklad VÁPENEC ANTIK AV21 podľa projektu pol. č. OB5_x000d_
*Kamenný obklad VÁPENEC ANTIK AV21 (kód 502432021)_x000d_
*rozmer : priemer 100-300x20-30 mm_x000d_
*otĺkané hrany_x000d_
* 50kg/m²_x000d_
* farba: svetložltá_x000d_
plocha - 16,244m² (čistá bez stratného)</t>
  </si>
  <si>
    <t>16,244*1,1</t>
  </si>
  <si>
    <t>782575.R1</t>
  </si>
  <si>
    <t xml:space="preserve">Montáž - cementová škárovacia hmota  ARDEX FL, spotreba 0,3 kg/m², hr. škáry 2-3mm, farebný odtieň prispôsobiť odtieňu obkladu OB5 - VÁPENEC ANTIK AV 21</t>
  </si>
  <si>
    <t>Poznámka k položke:_x000d_
vrstvy v skladbe stien A6_x000d_
čistá škárovaná plocha 16,244m²</t>
  </si>
  <si>
    <t>45</t>
  </si>
  <si>
    <t xml:space="preserve">Dodávka - cementová škárovacia hmota  ARDEX FL, spotreba 0,3 kg/m², hr. škáry 2-3mm, farebný odtieň prispôsobiť odtieňu obkladu OB5 - VÁPENEC ANTIK AV 21</t>
  </si>
  <si>
    <t>782575.R2</t>
  </si>
  <si>
    <t>Montáž - flexibilné mrazuvzdorné vodeodolné tenkovrstvé cementové lepidlo ARDEX X7G, spotreba 1,7kg/m², hl. zubu 6mm, hr.3mm, pre lepenie obkladov OB5 - VÁPENEC ANTIK AV 21</t>
  </si>
  <si>
    <t>100</t>
  </si>
  <si>
    <t>Poznámka k položke:_x000d_
vrstvy v skladbe stien A6_x000d_
čistá lepená plocha 16,244m²</t>
  </si>
  <si>
    <t>47</t>
  </si>
  <si>
    <t xml:space="preserve">Dodávka -  flexibilné mrazuvzdorné vodeodolné tenkovrstvé cementové lepidlo ARDEX X7G, spotreba 1,7kg/m², hl. zubu 6mm, hr.3mm, pre lepenie obkladov OB5 - VÁPENEC ANTIK AV 21</t>
  </si>
  <si>
    <t>102</t>
  </si>
  <si>
    <t>104</t>
  </si>
  <si>
    <t>Poznámka k položke:_x000d_
čistá penetrovaná plocha 16,244m²</t>
  </si>
  <si>
    <t>49</t>
  </si>
  <si>
    <t>106</t>
  </si>
  <si>
    <t>108</t>
  </si>
  <si>
    <t>51</t>
  </si>
  <si>
    <t>110</t>
  </si>
  <si>
    <t>112</t>
  </si>
  <si>
    <t>53</t>
  </si>
  <si>
    <t>114</t>
  </si>
  <si>
    <t>116</t>
  </si>
  <si>
    <t>006 - Dodatok č.1 a 2 k realizačnému projektu</t>
  </si>
  <si>
    <t>07 - Interiérové obklady a dlažby</t>
  </si>
  <si>
    <t xml:space="preserve">    714 - Vrstvy podláh PSV + HSV</t>
  </si>
  <si>
    <t xml:space="preserve">    715 - Vrstvy stien PSV + HSV</t>
  </si>
  <si>
    <t xml:space="preserve">    781 - Obklady</t>
  </si>
  <si>
    <t>714</t>
  </si>
  <si>
    <t>Vrstvy podláh PSV + HSV</t>
  </si>
  <si>
    <t>714110100.R</t>
  </si>
  <si>
    <t xml:space="preserve">Označenie v projekt. dokument.(cena vrátane stratného)  - P1a, P1b, P2a, P2b, SL1</t>
  </si>
  <si>
    <t>Poznámka k položke:_x000d_
epoxidové lepidlo ARDEX WA, spotreba 2,7kg/m² , hl. zubu 6mm, hr.3mm</t>
  </si>
  <si>
    <t>83,82</t>
  </si>
  <si>
    <t>715</t>
  </si>
  <si>
    <t>Vrstvy stien PSV + HSV</t>
  </si>
  <si>
    <t>715111011.Ra</t>
  </si>
  <si>
    <t xml:space="preserve">Montáž- Označenie v projekt. dokument.(cena vrátane stratného)  -A1c,A2c,A7-vodeodolné tenkovrstvé cementové lepidlo ARDEX X7G,</t>
  </si>
  <si>
    <t>Poznámka k položke:_x000d_
flexibilné mrazuvzdorné vodeodolné tenkovrstvé cementové lepidlo ARDEX X7G,</t>
  </si>
  <si>
    <t xml:space="preserve">  spotreba 1,7kg/m2 , hl. zubu 6mm, hr.3mm </t>
  </si>
  <si>
    <t>36,283+49,12+15,3</t>
  </si>
  <si>
    <t>715111011.R</t>
  </si>
  <si>
    <t xml:space="preserve">Dodávka- Označenie v projekt. dokument.(cena vrátane stratného)  -A1c,A2c,A7-vodeodolné tenkovrstvé cementové lepidlo ARDEX X7G,</t>
  </si>
  <si>
    <t xml:space="preserve">Poznámka k položke:_x000d_
flexibilné mrazuvzdorné vodeodolné tenkovrstvé cementové lepidlo ARDEX X7G, _x000d_
  spotreba 1,7kg/m2 , hl. zubu 6mm, hr.3mm</t>
  </si>
  <si>
    <t>715111012.Ra</t>
  </si>
  <si>
    <t xml:space="preserve">Montáž-Označenie v projekt. dokument.(cena vrátane stratného)  -A1c,A2c,A12,A13,A7-armovacia sieťka</t>
  </si>
  <si>
    <t>Poznámka k položke:_x000d_
armovacia sieťka</t>
  </si>
  <si>
    <t>36,283+49,12+114,39+112,47+15,3</t>
  </si>
  <si>
    <t>715111012.R</t>
  </si>
  <si>
    <t xml:space="preserve">Dodávka-Označenie v projekt. dokument.(cena vrátane stratného)  -A1c,A2c,A12,A13,A7-armovacia sieťka</t>
  </si>
  <si>
    <t>715112001.Ra</t>
  </si>
  <si>
    <t xml:space="preserve">Montáž-Označenie v projekt. dokument.(cena vrátane stratného)  A1c,A2c-A7 hĺbkový penetračný náter - ARDEX P51</t>
  </si>
  <si>
    <t>Poznámka k položke:_x000d_
hĺbkový penetračný náter - ARDEX P51, spoteba 0,2g/m2</t>
  </si>
  <si>
    <t>715112001.R</t>
  </si>
  <si>
    <t xml:space="preserve">Dodávka-Označenie v projekt. dokument.(cena vrátane stratného)  A1c,A2c,A7 -hĺbkový penetračný náter - ARDEX P51</t>
  </si>
  <si>
    <t>715112002.Ra</t>
  </si>
  <si>
    <t xml:space="preserve">Montáž-Označenie v projekt. dokument.(cena vrátane stratného)  -A1c,A8,A12,A7- prípravok LITHOFIN SCHIMMEL EX</t>
  </si>
  <si>
    <t xml:space="preserve">Poznámka k položke:_x000d_
podklad dôkladne očistiť - miesta zasiahnuté plesňami, machmi a lišajníkmi mechanicky očistiť a _x000d_
  ošetriť prípravkom LITHOFIN SCHIMMEL EX, spotreba 1L/m² (cca.10% plochy)</t>
  </si>
  <si>
    <t>36,283+160+114,39+15,3</t>
  </si>
  <si>
    <t>715112002.R</t>
  </si>
  <si>
    <t xml:space="preserve">Dodávka-Označenie v projekt. dokument.(cena vrátane stratného)  -A1c,A8,A12,A7- prípravok LITHOFIN SCHIMMEL EX</t>
  </si>
  <si>
    <t>715112021.1.Ra</t>
  </si>
  <si>
    <t xml:space="preserve">Montáž-Označenie v projekt. dokument.(cena vrátane stratného)  -A1c,A8,A12,A7 opraviť maltou ARDEX AM 100,</t>
  </si>
  <si>
    <t>Poznámka k položke:_x000d_
Nerovnosti opraviť maltou ARDEX AM 100, rýchla vyrovnávajúca hmota (cca.10% plochy), spotreba cca.1,4kg /m²/mm</t>
  </si>
  <si>
    <t>715112021.1.R</t>
  </si>
  <si>
    <t xml:space="preserve">Dodávka-Označenie v projekt. dokument.(cena vrátane stratného)  -A1c,A8,A12,A7 opraviť maltou ARDEX AM 100,</t>
  </si>
  <si>
    <t>715112021.2.Ra</t>
  </si>
  <si>
    <t xml:space="preserve">Montáž-Označenie v projekt. dokument.(cena vrátane stratného)  -A1c,A2c,A7-epoxidové lepidlo ARDEX WA</t>
  </si>
  <si>
    <t xml:space="preserve">Poznámka k položke:_x000d_
epoxidové lepidlo ARDEX WA, spotreba 2,7kg/m2 , hl. zubu 6mm                                                                               hr.3mm</t>
  </si>
  <si>
    <t>715112021.2.R</t>
  </si>
  <si>
    <t xml:space="preserve">Dodávka-Označenie v projekt. dokument.(cena vrátane stratného)  -A1c,A2c,A7-epoxidové lepidlo ARDEX WA</t>
  </si>
  <si>
    <t>715112021.2.Rb</t>
  </si>
  <si>
    <t xml:space="preserve">Montáž-Označenie v projekt. dokument.(cena vrátane stratného)  -A1c,A2c-epoxidové lepidlo ARDEX WA 2-3 mm</t>
  </si>
  <si>
    <t xml:space="preserve">Poznámka k položke:_x000d_
epoxidové lepidlo ARDEX WA, spotreba 0,15kg/m2 , škára                                                             2-.3mm</t>
  </si>
  <si>
    <t>36,283+49,12</t>
  </si>
  <si>
    <t>715112021.2.Rc</t>
  </si>
  <si>
    <t xml:space="preserve">Dodávka-Označenie v projekt. dokument.(cena vrátane stratného)  -A1c,A2c-epoxidové lepidlo ARDEX WA</t>
  </si>
  <si>
    <t xml:space="preserve">Poznámka k položke:_x000d_
epoxidové lepidlo ARDEX WA, spotreba 0,15kg/m2 , škára                                                             2-3mm</t>
  </si>
  <si>
    <t>715112022.1.R3</t>
  </si>
  <si>
    <t>Montáž ochranný náter UNIVER BAU -NAMO INPEG - ozn. A7 (2 vrstvy)</t>
  </si>
  <si>
    <t>Poznámka k položke:_x000d_
Montáž ochranný náter UNIVER BAU -NAMO INPEG - ozn. A7 (2 vrstvy)</t>
  </si>
  <si>
    <t>715112022.1.R4</t>
  </si>
  <si>
    <t>Dodávka ochranný náter UNIVER BAU -NAMO INPEG - ozn. A7 (2 vrstvy)</t>
  </si>
  <si>
    <t>715112022.1.R5</t>
  </si>
  <si>
    <t>Montáž - škárovanie -epoxid. škár. hmota ARDEX WA + ručné čistenie kameňa- ozn. A7</t>
  </si>
  <si>
    <t>Poznámka k položke:_x000d_
-epoxid. škár. hmota ARDEX WA + ručné čistenie kameňa- ozn. A7</t>
  </si>
  <si>
    <t>15,3</t>
  </si>
  <si>
    <t>715112022.1.R6</t>
  </si>
  <si>
    <t xml:space="preserve">Dodávka -  -epoxid. škár. hmota ARDEX WA- ozn. A7</t>
  </si>
  <si>
    <t>Poznámka k položke:_x000d_
-epoxid. škár. hmota ARDEX WA - ozn. A7 -prispôsobiť odtieňu obkladu VÁPENEC ANTIK AV21</t>
  </si>
  <si>
    <t>715112022.1.Ra</t>
  </si>
  <si>
    <t xml:space="preserve">Montáž-Označenie v projekt. dokument.(cena vrátane stratného)  -, A1c,  A2c-A7 tekutá hydroizolácia ) - flexibilná izolačná hmota ARDEX S 7 PLUS,</t>
  </si>
  <si>
    <t xml:space="preserve">Poznámka k položke:_x000d_
tekutá hydroizolácia (na výšku 300mm) - flexibilná izolačná hmota ARDEX S 7 PLUS, spotreba 1,2kg/m2, hr.1mm_x000d_
  + hydroizolačná páska ARDEX SDB 15</t>
  </si>
  <si>
    <t>715112022.1.R</t>
  </si>
  <si>
    <t xml:space="preserve">Dodávka-Označenie v projekt. dokument.(cena vrátane stratného)  -, A1c,  A2c, A7-tekutá hydroizolácia ) - flexibilná izolačná hmota ARDEX S 7 PLUS,</t>
  </si>
  <si>
    <t>71511400.R</t>
  </si>
  <si>
    <t xml:space="preserve">Označenie v projekt. dokument.(cena vrátane stratného)  - A8-2x náter PRIMALEX standard Biely,</t>
  </si>
  <si>
    <t>Poznámka k položke:_x000d_
2x náter PRIMALEX standard Biely, výdatnosť v jednej vrstve 12-16m²/l</t>
  </si>
  <si>
    <t>160,00</t>
  </si>
  <si>
    <t>71511400.R.1</t>
  </si>
  <si>
    <t xml:space="preserve">Označenie v projekt. dokument.(cena vrátane stratného)  - A12, A13-2x 2x náter PRIMALEX  Ceramik umývateľný</t>
  </si>
  <si>
    <t xml:space="preserve">Poznámka k položke:_x000d_
2x náter PRIMALEX  Ceramik umývateľný ,výdat. jedna vrstva 11-13lit./m2</t>
  </si>
  <si>
    <t>114,39+112,47</t>
  </si>
  <si>
    <t>71511400.R.2</t>
  </si>
  <si>
    <t xml:space="preserve">Označenie v projekt. dokument.(cena vrátane stratného)  - A12, A13-hĺbková penetrácia Primalex,</t>
  </si>
  <si>
    <t>Poznámka k položke:_x000d_
hĺbková penetrácia Primalex,spotreba 5.25 l/m2</t>
  </si>
  <si>
    <t>715114002.R</t>
  </si>
  <si>
    <t xml:space="preserve">Označenie v projekt. dokument.(cena vrátane stratného)  -A12,A13-jemná šťuková vápennocementová omietka - BAUMIT VivaInterior</t>
  </si>
  <si>
    <t>Poznámka k položke:_x000d_
jemná šťuková vápennocementová omietka - BAUMIT VivaInterior - vnútorný štuk</t>
  </si>
  <si>
    <t>715114012.R</t>
  </si>
  <si>
    <t xml:space="preserve">Označenie v projekt. dokument.(cena vrátane stratného)  -A12.A13-BAUMIT prednástrek - cementový prednástrek</t>
  </si>
  <si>
    <t>Poznámka k položke:_x000d_
BAUMIT prednástrek - cementový prednástrek (špric) ručne aj strojovo spracovateľný, spotreba cca. 7kg/m²</t>
  </si>
  <si>
    <t>Montáž soklíkov z obkladačiek AGROBUCHTAL pol. proj. SL2</t>
  </si>
  <si>
    <t>Samočistiaca antibekteriálna dlažba AGROBUCHTAL podľa projektu ozn. SL2-SAVONA KALK HT</t>
  </si>
  <si>
    <t>Poznámka k položke:_x000d_
Samočistiaca antibekteriálna dlažba AGROBUCHTAL podľa projektu-SAVONA KALK HT_x000d_
*rozmer 60*600*8mm</t>
  </si>
  <si>
    <t>Montáž podláh z dlaždíc keramických AGROBBUCHTAL v proj. ozn. pol. DB1,DB2,DB3,DB4,DB5,DB6,</t>
  </si>
  <si>
    <t>5,25+89,7+16,09+0,3+3,33+28,25</t>
  </si>
  <si>
    <t>Samočistiaca antibekteriálna protišmyk. dlažba AGROBUCHTAL podľa projektu ozn. DB 1</t>
  </si>
  <si>
    <t>Poznámka k položke:_x000d_
Samočistiaca antibekteriálna protišmyk. dlažba AGROBUCHTAL podľa projektu ozn. DB 1_x000d_
Savona KALK, rozmer 297x597x8 mm</t>
  </si>
  <si>
    <t>5978651270.R2</t>
  </si>
  <si>
    <t>Samočistiaca antibekteriálna protišmyk. dlažba AGROBUCHTAL podľa projektu ozn. DB 2</t>
  </si>
  <si>
    <t>Poznámka k položke:_x000d_
Samočistiaca antibekteriálna protišmyk. dlažba AGROBUCHTAL podľa projektu ozn. DB 2_x000d_
Savona BEIGE HT, rozmer 297*597x8 mm</t>
  </si>
  <si>
    <t>89,7*1,1</t>
  </si>
  <si>
    <t>Samočistiaca antibekteriálna protišmyk. dlažba AGROBUCHTAL podľa projektu ozn. DB 3</t>
  </si>
  <si>
    <t>Poznámka k položke:_x000d_
Samočistiaca antibekteriálna protišmyk. dlažba AGROBUCHTAL podľa projektu ozn. DB 3_x000d_
SavonaBraun HT, rozmer 300x600x8 mm</t>
  </si>
  <si>
    <t>16,09*1,1</t>
  </si>
  <si>
    <t>5978651310.R1</t>
  </si>
  <si>
    <t>Samočistiaca antibekteriálna protišmyk. dlažba AGROBUCHTAL podľa projektu ozn. DB 4</t>
  </si>
  <si>
    <t xml:space="preserve">Poznámka k položke:_x000d_
Samočistiaca antibekteriálna protišmyk. dlažba AGROBUCHTAL podľa projektu ozn. DB 4_x000d_
Savona Beig HT, rozmer 50*50*8  mm</t>
  </si>
  <si>
    <t>0,3*1,1</t>
  </si>
  <si>
    <t>5978651310.R2</t>
  </si>
  <si>
    <t>Samočistiaca antibekteriálna protišmyk. dlažba AGROBUCHTAL podľa projektu ozn. DB5</t>
  </si>
  <si>
    <t>Poznámka k položke:_x000d_
Samočistiaca antibekteriálna protišmyk. dlažba AGROBUCHTAL podľa projektu ozn. DB5_x000d_
Freš mosaik, rozmer 50*50*6,5 mm</t>
  </si>
  <si>
    <t>3,33*1,1</t>
  </si>
  <si>
    <t>Samočistiaca antibekteriálna protišmyk. dlažba AGROBUCHTAL podľa projektu ozn. DB6</t>
  </si>
  <si>
    <t>Poznámka k položke:_x000d_
Samočistiaca antibekteriálna protišmyk. dlažba AGROBUCHTAL podľa projektu ozn. DB 6_x000d_
Fresh mosaik , rozmer 20*20*6,5 mm</t>
  </si>
  <si>
    <t>28,25*1,1</t>
  </si>
  <si>
    <t>Montáž rohovej lišty 3D ozn. v PD RL1, RL 3</t>
  </si>
  <si>
    <t>90,00+9,7</t>
  </si>
  <si>
    <t xml:space="preserve">dodávka-Stenová rohová a ukončievacia  lišta pre Obklad Savona, tvar Z matná, ozn. v PD RL1,RL3</t>
  </si>
  <si>
    <t xml:space="preserve">Poznámka k položke:_x000d_
-Stenová rohová lišta pre Obklad Savona, tvar Z matná, nerez dĺ. 2500/8mm, 90,00 m ozn. RL 3_x000d_
- ukoč. lišta pre ukoč. mozaikového obkladu hrany múrika -profil v tvare Z, matná  ozn.RL 3-9,70 m</t>
  </si>
  <si>
    <t>(90,00+9,7)*1,03</t>
  </si>
  <si>
    <t>998771202.R</t>
  </si>
  <si>
    <t>Presun hmôt pre podlahy z dlaždíc v objektoch výšky nad 6 do 12 m</t>
  </si>
  <si>
    <t>%</t>
  </si>
  <si>
    <t>998771292.R</t>
  </si>
  <si>
    <t>Podlahy z dlaždíc, prípl.za presun nad vymedz. najväčšiu dopravnú vzdialenosť do 100 m</t>
  </si>
  <si>
    <t>Obklady</t>
  </si>
  <si>
    <t>Montáž obkladov stien z obkladačiek AGROBBUCHTALv proj. pol. OB1</t>
  </si>
  <si>
    <t>73,84</t>
  </si>
  <si>
    <t>Samočistiaci antibakt. obklad AGROBBUCHTAL v projekte označ. pol. OB1</t>
  </si>
  <si>
    <t>Poznámka k položke:_x000d_
Samočistiaci antibakt. obklad AGROBBUCHTAL v projekte označ. pol. OB1_x000d_
*Savona KALK HT, rozmer 300x600x8 mm</t>
  </si>
  <si>
    <t>Montáž obkladov vnútornýchh z mozaiky AGROBBUCHTAL, v projekte pol.OB6,OB10</t>
  </si>
  <si>
    <t>3,25+10,71</t>
  </si>
  <si>
    <t>Samočistiaci antibakter. obklad AGROBBUCHTAL v projekte pol. OB6</t>
  </si>
  <si>
    <t>Poznámka k položke:_x000d_
Samočistiaci antibakter. obklad AGROBBUCHTAL v projekte pol. OB6_x000d_
*Freš masaik 50x50x6,5 mm non-slip</t>
  </si>
  <si>
    <t>3,25*1,1</t>
  </si>
  <si>
    <t>Samočistiaci antibakter. obklad AGROBBUCHTAL v projekte pol. OB10</t>
  </si>
  <si>
    <t>Poznámka k položke:_x000d_
Samočistiaci antibakter. obklad AGROBBUCHTAL v projekte pol. OB10_x000d_
*Freš masaik 50x50x6,5 mm non-slip</t>
  </si>
  <si>
    <t>10,71*1,1</t>
  </si>
  <si>
    <t>998781202.R</t>
  </si>
  <si>
    <t>Presun hmôt pre obklady keramické v objektoch výšky nad 6 do 12 m</t>
  </si>
  <si>
    <t>998781292.R</t>
  </si>
  <si>
    <t>Obklady keramické, prípl.za presun nad vymedz. najväčšiu dopr. vzdial. do 100 m</t>
  </si>
  <si>
    <t>Montáž obkladu stĺpov z kamennéhoobkladu firma KAMEŇ SLOVAKIA, podľa proj.pol OB5 - VÁPENEC ANTIK AV21</t>
  </si>
  <si>
    <t>Poznámka k položke:_x000d_
Kamenný obklad VÁPENEC ANTIK AV21 - KAMEŇ SLOVAKIA podľa projektu pol. č. OB5_x000d_
*Kamenný obklad VÁPENEC ANTIK AV21 (kód 502432021)_x000d_
*rozmer : priemer 100x300x20-30 mm</t>
  </si>
  <si>
    <t>Kamenný obklad VÁPENEC ANTIK AV21 podľa projektu pol. č. OB5</t>
  </si>
  <si>
    <t>15,3*1,1</t>
  </si>
  <si>
    <t xml:space="preserve">Súčet </t>
  </si>
  <si>
    <t>781445204.R.1</t>
  </si>
  <si>
    <t>Montáž obkladov stien z obkladačiek AGROBBUCHTALv proj. pol. OB4</t>
  </si>
  <si>
    <t>11,563</t>
  </si>
  <si>
    <t>5976571000.R.1</t>
  </si>
  <si>
    <t>Samočistiaci antibakt. obklad AGROBBUCHTAL v projekte označ. pol. OB4</t>
  </si>
  <si>
    <t>Poznámka k položke:_x000d_
Samočistiaci antibakt. obklad AGROBBUCHTAL v projekte označ. pol. OB4_x000d_
typ FRESH mosaik non-slip, desert sant-mix 50x50x6,5mm</t>
  </si>
  <si>
    <t>998782202.R</t>
  </si>
  <si>
    <t>Presun hmôt pre kamenné obklady v objektoch výšky nad 6 do 12 m</t>
  </si>
  <si>
    <t>998782292.R</t>
  </si>
  <si>
    <t>Kamenné obklady, prípl.za presun nad vymedz. najväčšiu dopravnú vzdial. do 100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</si>
</sst>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0" xfId="0" applyFont="1" applyAlignment="1" applyProtection="1">
      <alignment vertical="top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2021/19_VO3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Interiérové obklady a dlažby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Žiar nad Hronom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26. 3. 2021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Technické služby Žiar nad Hronom s.r.o.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Magic Design Henč s.r.o.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Pilnik Vladimír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ROUND(AG95+AG98+AG101,2)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ROUND(AS95+AS98+AS101,2)</f>
        <v>0</v>
      </c>
      <c r="AT94" s="114">
        <f>ROUND(SUM(AV94:AW94),2)</f>
        <v>0</v>
      </c>
      <c r="AU94" s="115">
        <f>ROUND(AU95+AU98+AU101,5)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ROUND(AZ95+AZ98+AZ101,2)</f>
        <v>0</v>
      </c>
      <c r="BA94" s="114">
        <f>ROUND(BA95+BA98+BA101,2)</f>
        <v>0</v>
      </c>
      <c r="BB94" s="114">
        <f>ROUND(BB95+BB98+BB101,2)</f>
        <v>0</v>
      </c>
      <c r="BC94" s="114">
        <f>ROUND(BC95+BC98+BC101,2)</f>
        <v>0</v>
      </c>
      <c r="BD94" s="116">
        <f>ROUND(BD95+BD98+BD101,2)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24.75" customHeight="1">
      <c r="A95" s="7"/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83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76</v>
      </c>
      <c r="BT95" s="131" t="s">
        <v>84</v>
      </c>
      <c r="BU95" s="131" t="s">
        <v>78</v>
      </c>
      <c r="BV95" s="131" t="s">
        <v>79</v>
      </c>
      <c r="BW95" s="131" t="s">
        <v>85</v>
      </c>
      <c r="BX95" s="131" t="s">
        <v>5</v>
      </c>
      <c r="CL95" s="131" t="s">
        <v>1</v>
      </c>
      <c r="CM95" s="131" t="s">
        <v>77</v>
      </c>
    </row>
    <row r="96" s="4" customFormat="1" ht="23.2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'03 - Interiérové obklady 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'03 - Interiérové obklady ...'!P125</f>
        <v>0</v>
      </c>
      <c r="AV96" s="138">
        <f>'03 - Interiérové obklady ...'!J35</f>
        <v>0</v>
      </c>
      <c r="AW96" s="138">
        <f>'03 - Interiérové obklady ...'!J36</f>
        <v>0</v>
      </c>
      <c r="AX96" s="138">
        <f>'03 - Interiérové obklady ...'!J37</f>
        <v>0</v>
      </c>
      <c r="AY96" s="138">
        <f>'03 - Interiérové obklady ...'!J38</f>
        <v>0</v>
      </c>
      <c r="AZ96" s="138">
        <f>'03 - Interiérové obklady ...'!F35</f>
        <v>0</v>
      </c>
      <c r="BA96" s="138">
        <f>'03 - Interiérové obklady ...'!F36</f>
        <v>0</v>
      </c>
      <c r="BB96" s="138">
        <f>'03 - Interiérové obklady ...'!F37</f>
        <v>0</v>
      </c>
      <c r="BC96" s="138">
        <f>'03 - Interiérové obklady ...'!F38</f>
        <v>0</v>
      </c>
      <c r="BD96" s="140">
        <f>'03 - Interiérové obklady ...'!F39</f>
        <v>0</v>
      </c>
      <c r="BE96" s="4"/>
      <c r="BT96" s="141" t="s">
        <v>90</v>
      </c>
      <c r="BV96" s="141" t="s">
        <v>79</v>
      </c>
      <c r="BW96" s="141" t="s">
        <v>91</v>
      </c>
      <c r="BX96" s="141" t="s">
        <v>85</v>
      </c>
      <c r="CL96" s="141" t="s">
        <v>1</v>
      </c>
    </row>
    <row r="97" s="4" customFormat="1" ht="23.25" customHeight="1">
      <c r="A97" s="132" t="s">
        <v>86</v>
      </c>
      <c r="B97" s="70"/>
      <c r="C97" s="133"/>
      <c r="D97" s="133"/>
      <c r="E97" s="134" t="s">
        <v>92</v>
      </c>
      <c r="F97" s="134"/>
      <c r="G97" s="134"/>
      <c r="H97" s="134"/>
      <c r="I97" s="134"/>
      <c r="J97" s="133"/>
      <c r="K97" s="134" t="s">
        <v>93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'05 - Interiérové obklady 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'05 - Interiérové obklady ...'!P125</f>
        <v>0</v>
      </c>
      <c r="AV97" s="138">
        <f>'05 - Interiérové obklady ...'!J35</f>
        <v>0</v>
      </c>
      <c r="AW97" s="138">
        <f>'05 - Interiérové obklady ...'!J36</f>
        <v>0</v>
      </c>
      <c r="AX97" s="138">
        <f>'05 - Interiérové obklady ...'!J37</f>
        <v>0</v>
      </c>
      <c r="AY97" s="138">
        <f>'05 - Interiérové obklady ...'!J38</f>
        <v>0</v>
      </c>
      <c r="AZ97" s="138">
        <f>'05 - Interiérové obklady ...'!F35</f>
        <v>0</v>
      </c>
      <c r="BA97" s="138">
        <f>'05 - Interiérové obklady ...'!F36</f>
        <v>0</v>
      </c>
      <c r="BB97" s="138">
        <f>'05 - Interiérové obklady ...'!F37</f>
        <v>0</v>
      </c>
      <c r="BC97" s="138">
        <f>'05 - Interiérové obklady ...'!F38</f>
        <v>0</v>
      </c>
      <c r="BD97" s="140">
        <f>'05 - Interiérové obklady ...'!F39</f>
        <v>0</v>
      </c>
      <c r="BE97" s="4"/>
      <c r="BT97" s="141" t="s">
        <v>90</v>
      </c>
      <c r="BV97" s="141" t="s">
        <v>79</v>
      </c>
      <c r="BW97" s="141" t="s">
        <v>94</v>
      </c>
      <c r="BX97" s="141" t="s">
        <v>85</v>
      </c>
      <c r="CL97" s="141" t="s">
        <v>1</v>
      </c>
    </row>
    <row r="98" s="7" customFormat="1" ht="37.5" customHeight="1">
      <c r="A98" s="7"/>
      <c r="B98" s="119"/>
      <c r="C98" s="120"/>
      <c r="D98" s="121" t="s">
        <v>95</v>
      </c>
      <c r="E98" s="121"/>
      <c r="F98" s="121"/>
      <c r="G98" s="121"/>
      <c r="H98" s="121"/>
      <c r="I98" s="122"/>
      <c r="J98" s="121" t="s">
        <v>96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ROUND(SUM(AG99:AG100),2)</f>
        <v>0</v>
      </c>
      <c r="AH98" s="122"/>
      <c r="AI98" s="122"/>
      <c r="AJ98" s="122"/>
      <c r="AK98" s="122"/>
      <c r="AL98" s="122"/>
      <c r="AM98" s="122"/>
      <c r="AN98" s="124">
        <f>SUM(AG98,AT98)</f>
        <v>0</v>
      </c>
      <c r="AO98" s="122"/>
      <c r="AP98" s="122"/>
      <c r="AQ98" s="125" t="s">
        <v>83</v>
      </c>
      <c r="AR98" s="126"/>
      <c r="AS98" s="127">
        <f>ROUND(SUM(AS99:AS100),2)</f>
        <v>0</v>
      </c>
      <c r="AT98" s="128">
        <f>ROUND(SUM(AV98:AW98),2)</f>
        <v>0</v>
      </c>
      <c r="AU98" s="129">
        <f>ROUND(SUM(AU99:AU100),5)</f>
        <v>0</v>
      </c>
      <c r="AV98" s="128">
        <f>ROUND(AZ98*L29,2)</f>
        <v>0</v>
      </c>
      <c r="AW98" s="128">
        <f>ROUND(BA98*L30,2)</f>
        <v>0</v>
      </c>
      <c r="AX98" s="128">
        <f>ROUND(BB98*L29,2)</f>
        <v>0</v>
      </c>
      <c r="AY98" s="128">
        <f>ROUND(BC98*L30,2)</f>
        <v>0</v>
      </c>
      <c r="AZ98" s="128">
        <f>ROUND(SUM(AZ99:AZ100),2)</f>
        <v>0</v>
      </c>
      <c r="BA98" s="128">
        <f>ROUND(SUM(BA99:BA100),2)</f>
        <v>0</v>
      </c>
      <c r="BB98" s="128">
        <f>ROUND(SUM(BB99:BB100),2)</f>
        <v>0</v>
      </c>
      <c r="BC98" s="128">
        <f>ROUND(SUM(BC99:BC100),2)</f>
        <v>0</v>
      </c>
      <c r="BD98" s="130">
        <f>ROUND(SUM(BD99:BD100),2)</f>
        <v>0</v>
      </c>
      <c r="BE98" s="7"/>
      <c r="BS98" s="131" t="s">
        <v>76</v>
      </c>
      <c r="BT98" s="131" t="s">
        <v>84</v>
      </c>
      <c r="BU98" s="131" t="s">
        <v>78</v>
      </c>
      <c r="BV98" s="131" t="s">
        <v>79</v>
      </c>
      <c r="BW98" s="131" t="s">
        <v>97</v>
      </c>
      <c r="BX98" s="131" t="s">
        <v>5</v>
      </c>
      <c r="CL98" s="131" t="s">
        <v>1</v>
      </c>
      <c r="CM98" s="131" t="s">
        <v>77</v>
      </c>
    </row>
    <row r="99" s="4" customFormat="1" ht="23.25" customHeight="1">
      <c r="A99" s="132" t="s">
        <v>86</v>
      </c>
      <c r="B99" s="70"/>
      <c r="C99" s="133"/>
      <c r="D99" s="133"/>
      <c r="E99" s="134" t="s">
        <v>98</v>
      </c>
      <c r="F99" s="134"/>
      <c r="G99" s="134"/>
      <c r="H99" s="134"/>
      <c r="I99" s="134"/>
      <c r="J99" s="133"/>
      <c r="K99" s="134" t="s">
        <v>88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'04 - Interiérové obklady 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'04 - Interiérové obklady ...'!P127</f>
        <v>0</v>
      </c>
      <c r="AV99" s="138">
        <f>'04 - Interiérové obklady ...'!J35</f>
        <v>0</v>
      </c>
      <c r="AW99" s="138">
        <f>'04 - Interiérové obklady ...'!J36</f>
        <v>0</v>
      </c>
      <c r="AX99" s="138">
        <f>'04 - Interiérové obklady ...'!J37</f>
        <v>0</v>
      </c>
      <c r="AY99" s="138">
        <f>'04 - Interiérové obklady ...'!J38</f>
        <v>0</v>
      </c>
      <c r="AZ99" s="138">
        <f>'04 - Interiérové obklady ...'!F35</f>
        <v>0</v>
      </c>
      <c r="BA99" s="138">
        <f>'04 - Interiérové obklady ...'!F36</f>
        <v>0</v>
      </c>
      <c r="BB99" s="138">
        <f>'04 - Interiérové obklady ...'!F37</f>
        <v>0</v>
      </c>
      <c r="BC99" s="138">
        <f>'04 - Interiérové obklady ...'!F38</f>
        <v>0</v>
      </c>
      <c r="BD99" s="140">
        <f>'04 - Interiérové obklady ...'!F39</f>
        <v>0</v>
      </c>
      <c r="BE99" s="4"/>
      <c r="BT99" s="141" t="s">
        <v>90</v>
      </c>
      <c r="BV99" s="141" t="s">
        <v>79</v>
      </c>
      <c r="BW99" s="141" t="s">
        <v>99</v>
      </c>
      <c r="BX99" s="141" t="s">
        <v>97</v>
      </c>
      <c r="CL99" s="141" t="s">
        <v>1</v>
      </c>
    </row>
    <row r="100" s="4" customFormat="1" ht="23.25" customHeight="1">
      <c r="A100" s="132" t="s">
        <v>86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'06 - Interiérové obklady ...'!J32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'06 - Interiérové obklady ...'!P127</f>
        <v>0</v>
      </c>
      <c r="AV100" s="138">
        <f>'06 - Interiérové obklady ...'!J35</f>
        <v>0</v>
      </c>
      <c r="AW100" s="138">
        <f>'06 - Interiérové obklady ...'!J36</f>
        <v>0</v>
      </c>
      <c r="AX100" s="138">
        <f>'06 - Interiérové obklady ...'!J37</f>
        <v>0</v>
      </c>
      <c r="AY100" s="138">
        <f>'06 - Interiérové obklady ...'!J38</f>
        <v>0</v>
      </c>
      <c r="AZ100" s="138">
        <f>'06 - Interiérové obklady ...'!F35</f>
        <v>0</v>
      </c>
      <c r="BA100" s="138">
        <f>'06 - Interiérové obklady ...'!F36</f>
        <v>0</v>
      </c>
      <c r="BB100" s="138">
        <f>'06 - Interiérové obklady ...'!F37</f>
        <v>0</v>
      </c>
      <c r="BC100" s="138">
        <f>'06 - Interiérové obklady ...'!F38</f>
        <v>0</v>
      </c>
      <c r="BD100" s="140">
        <f>'06 - Interiérové obklady ...'!F39</f>
        <v>0</v>
      </c>
      <c r="BE100" s="4"/>
      <c r="BT100" s="141" t="s">
        <v>90</v>
      </c>
      <c r="BV100" s="141" t="s">
        <v>79</v>
      </c>
      <c r="BW100" s="141" t="s">
        <v>102</v>
      </c>
      <c r="BX100" s="141" t="s">
        <v>97</v>
      </c>
      <c r="CL100" s="141" t="s">
        <v>1</v>
      </c>
    </row>
    <row r="101" s="7" customFormat="1" ht="24.75" customHeight="1">
      <c r="A101" s="7"/>
      <c r="B101" s="119"/>
      <c r="C101" s="120"/>
      <c r="D101" s="121" t="s">
        <v>103</v>
      </c>
      <c r="E101" s="121"/>
      <c r="F101" s="121"/>
      <c r="G101" s="121"/>
      <c r="H101" s="121"/>
      <c r="I101" s="122"/>
      <c r="J101" s="121" t="s">
        <v>104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ROUND(AG102,2)</f>
        <v>0</v>
      </c>
      <c r="AH101" s="122"/>
      <c r="AI101" s="122"/>
      <c r="AJ101" s="122"/>
      <c r="AK101" s="122"/>
      <c r="AL101" s="122"/>
      <c r="AM101" s="122"/>
      <c r="AN101" s="124">
        <f>SUM(AG101,AT101)</f>
        <v>0</v>
      </c>
      <c r="AO101" s="122"/>
      <c r="AP101" s="122"/>
      <c r="AQ101" s="125" t="s">
        <v>83</v>
      </c>
      <c r="AR101" s="126"/>
      <c r="AS101" s="127">
        <f>ROUND(AS102,2)</f>
        <v>0</v>
      </c>
      <c r="AT101" s="128">
        <f>ROUND(SUM(AV101:AW101),2)</f>
        <v>0</v>
      </c>
      <c r="AU101" s="129">
        <f>ROUND(AU102,5)</f>
        <v>0</v>
      </c>
      <c r="AV101" s="128">
        <f>ROUND(AZ101*L29,2)</f>
        <v>0</v>
      </c>
      <c r="AW101" s="128">
        <f>ROUND(BA101*L30,2)</f>
        <v>0</v>
      </c>
      <c r="AX101" s="128">
        <f>ROUND(BB101*L29,2)</f>
        <v>0</v>
      </c>
      <c r="AY101" s="128">
        <f>ROUND(BC101*L30,2)</f>
        <v>0</v>
      </c>
      <c r="AZ101" s="128">
        <f>ROUND(AZ102,2)</f>
        <v>0</v>
      </c>
      <c r="BA101" s="128">
        <f>ROUND(BA102,2)</f>
        <v>0</v>
      </c>
      <c r="BB101" s="128">
        <f>ROUND(BB102,2)</f>
        <v>0</v>
      </c>
      <c r="BC101" s="128">
        <f>ROUND(BC102,2)</f>
        <v>0</v>
      </c>
      <c r="BD101" s="130">
        <f>ROUND(BD102,2)</f>
        <v>0</v>
      </c>
      <c r="BE101" s="7"/>
      <c r="BS101" s="131" t="s">
        <v>76</v>
      </c>
      <c r="BT101" s="131" t="s">
        <v>84</v>
      </c>
      <c r="BU101" s="131" t="s">
        <v>78</v>
      </c>
      <c r="BV101" s="131" t="s">
        <v>79</v>
      </c>
      <c r="BW101" s="131" t="s">
        <v>105</v>
      </c>
      <c r="BX101" s="131" t="s">
        <v>5</v>
      </c>
      <c r="CL101" s="131" t="s">
        <v>1</v>
      </c>
      <c r="CM101" s="131" t="s">
        <v>77</v>
      </c>
    </row>
    <row r="102" s="4" customFormat="1" ht="16.5" customHeight="1">
      <c r="A102" s="132" t="s">
        <v>86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16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'07 - Interiérové obklady 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42">
        <v>0</v>
      </c>
      <c r="AT102" s="143">
        <f>ROUND(SUM(AV102:AW102),2)</f>
        <v>0</v>
      </c>
      <c r="AU102" s="144">
        <f>'07 - Interiérové obklady ...'!P126</f>
        <v>0</v>
      </c>
      <c r="AV102" s="143">
        <f>'07 - Interiérové obklady ...'!J35</f>
        <v>0</v>
      </c>
      <c r="AW102" s="143">
        <f>'07 - Interiérové obklady ...'!J36</f>
        <v>0</v>
      </c>
      <c r="AX102" s="143">
        <f>'07 - Interiérové obklady ...'!J37</f>
        <v>0</v>
      </c>
      <c r="AY102" s="143">
        <f>'07 - Interiérové obklady ...'!J38</f>
        <v>0</v>
      </c>
      <c r="AZ102" s="143">
        <f>'07 - Interiérové obklady ...'!F35</f>
        <v>0</v>
      </c>
      <c r="BA102" s="143">
        <f>'07 - Interiérové obklady ...'!F36</f>
        <v>0</v>
      </c>
      <c r="BB102" s="143">
        <f>'07 - Interiérové obklady ...'!F37</f>
        <v>0</v>
      </c>
      <c r="BC102" s="143">
        <f>'07 - Interiérové obklady ...'!F38</f>
        <v>0</v>
      </c>
      <c r="BD102" s="145">
        <f>'07 - Interiérové obklady ...'!F39</f>
        <v>0</v>
      </c>
      <c r="BE102" s="4"/>
      <c r="BT102" s="141" t="s">
        <v>90</v>
      </c>
      <c r="BV102" s="141" t="s">
        <v>79</v>
      </c>
      <c r="BW102" s="141" t="s">
        <v>107</v>
      </c>
      <c r="BX102" s="141" t="s">
        <v>105</v>
      </c>
      <c r="CL102" s="141" t="s">
        <v>1</v>
      </c>
    </row>
    <row r="103" s="2" customFormat="1" ht="30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ZbX868EItPpsz3EeJHIBO9+04KExF9ipaLd9IaBxYQGkd8ZRUtYYFFDs6m5YlojdThq9GiRwddzIBDFDCEaGfw==" hashValue="TA6y6S+tVRlos1emTOI7xGiSgu67O3zd/lXwRqNC9EJORw9t7jldDvLpT05mN4KUJY748wfvUxEjig3DcOonEQ==" algorithmName="SHA-512" password="CC35"/>
  <mergeCells count="70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102:AP102"/>
    <mergeCell ref="AG102:AM102"/>
    <mergeCell ref="E102:I102"/>
    <mergeCell ref="K102:AF102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3 - Interiérové obklady ...'!C2" display="/"/>
    <hyperlink ref="A97" location="'05 - Interiérové obklady ...'!C2" display="/"/>
    <hyperlink ref="A99" location="'04 - Interiérové obklady ...'!C2" display="/"/>
    <hyperlink ref="A100" location="'06 - Interiérové obklady ...'!C2" display="/"/>
    <hyperlink ref="A102" location="'07 - Interiérové obklady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108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15</v>
      </c>
      <c r="L6" s="20"/>
    </row>
    <row r="7" s="1" customFormat="1" ht="16.5" customHeight="1">
      <c r="B7" s="20"/>
      <c r="E7" s="151" t="str">
        <f>'Rekapitulácia stavby'!K6</f>
        <v>Interiérové obklady a dlažby</v>
      </c>
      <c r="F7" s="150"/>
      <c r="G7" s="150"/>
      <c r="H7" s="150"/>
      <c r="L7" s="20"/>
    </row>
    <row r="8" s="1" customFormat="1" ht="12" customHeight="1">
      <c r="B8" s="20"/>
      <c r="D8" s="150" t="s">
        <v>109</v>
      </c>
      <c r="L8" s="20"/>
    </row>
    <row r="9" s="2" customFormat="1" ht="16.5" customHeight="1">
      <c r="A9" s="38"/>
      <c r="B9" s="44"/>
      <c r="C9" s="38"/>
      <c r="D9" s="38"/>
      <c r="E9" s="151" t="s">
        <v>110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44"/>
      <c r="C11" s="38"/>
      <c r="D11" s="38"/>
      <c r="E11" s="152" t="s">
        <v>112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17</v>
      </c>
      <c r="E13" s="38"/>
      <c r="F13" s="141" t="s">
        <v>1</v>
      </c>
      <c r="G13" s="38"/>
      <c r="H13" s="38"/>
      <c r="I13" s="150" t="s">
        <v>18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19</v>
      </c>
      <c r="E14" s="38"/>
      <c r="F14" s="141" t="s">
        <v>20</v>
      </c>
      <c r="G14" s="38"/>
      <c r="H14" s="38"/>
      <c r="I14" s="150" t="s">
        <v>21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23</v>
      </c>
      <c r="E16" s="38"/>
      <c r="F16" s="38"/>
      <c r="G16" s="38"/>
      <c r="H16" s="38"/>
      <c r="I16" s="150" t="s">
        <v>24</v>
      </c>
      <c r="J16" s="141" t="s">
        <v>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28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29</v>
      </c>
      <c r="E19" s="38"/>
      <c r="F19" s="38"/>
      <c r="G19" s="38"/>
      <c r="H19" s="38"/>
      <c r="I19" s="150" t="s">
        <v>24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27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31</v>
      </c>
      <c r="E22" s="38"/>
      <c r="F22" s="38"/>
      <c r="G22" s="38"/>
      <c r="H22" s="38"/>
      <c r="I22" s="150" t="s">
        <v>24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24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ROUND((SUM(BE125:BE194)),  2)</f>
        <v>0</v>
      </c>
      <c r="G35" s="38"/>
      <c r="H35" s="38"/>
      <c r="I35" s="164">
        <v>0.20000000000000001</v>
      </c>
      <c r="J35" s="163">
        <f>ROUND(((SUM(BE125:BE194))*I35),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ROUND((SUM(BF125:BF194)),  2)</f>
        <v>0</v>
      </c>
      <c r="G36" s="38"/>
      <c r="H36" s="38"/>
      <c r="I36" s="164">
        <v>0.20000000000000001</v>
      </c>
      <c r="J36" s="163">
        <f>ROUND(((SUM(BF125:BF194))*I36),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ROUND((SUM(BG125:BG194)),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ROUND((SUM(BH125:BH194)),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ROUND((SUM(BI125:BI194)),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Interiérové obklady a dlažby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40"/>
      <c r="D89" s="40"/>
      <c r="E89" s="76" t="str">
        <f>E11</f>
        <v>03 - Interiérové obklady a dlažby (m.č.1.15a - 1.25,1.27b,c,1.28,1.30-1.44,1,45-1.48,2.26)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19</v>
      </c>
      <c r="D91" s="40"/>
      <c r="E91" s="40"/>
      <c r="F91" s="27" t="str">
        <f>F14</f>
        <v>Žiar nad Hronom</v>
      </c>
      <c r="G91" s="40"/>
      <c r="H91" s="40"/>
      <c r="I91" s="32" t="s">
        <v>21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23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31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29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118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119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120</v>
      </c>
      <c r="E101" s="196"/>
      <c r="F101" s="196"/>
      <c r="G101" s="196"/>
      <c r="H101" s="196"/>
      <c r="I101" s="196"/>
      <c r="J101" s="197">
        <f>J186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121</v>
      </c>
      <c r="E102" s="191"/>
      <c r="F102" s="191"/>
      <c r="G102" s="191"/>
      <c r="H102" s="191"/>
      <c r="I102" s="191"/>
      <c r="J102" s="192">
        <f>J190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122</v>
      </c>
      <c r="E103" s="196"/>
      <c r="F103" s="196"/>
      <c r="G103" s="196"/>
      <c r="H103" s="196"/>
      <c r="I103" s="196"/>
      <c r="J103" s="197">
        <f>J192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123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Interiérové obklady a dlažby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109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110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E11</f>
        <v>03 - Interiérové obklady a dlažby (m.č.1.15a - 1.25,1.27b,c,1.28,1.30-1.44,1,45-1.48,2.26)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19</v>
      </c>
      <c r="D119" s="40"/>
      <c r="E119" s="40"/>
      <c r="F119" s="27" t="str">
        <f>F14</f>
        <v>Žiar nad Hronom</v>
      </c>
      <c r="G119" s="40"/>
      <c r="H119" s="40"/>
      <c r="I119" s="32" t="s">
        <v>21</v>
      </c>
      <c r="J119" s="79" t="str">
        <f>IF(J14="","",J14)</f>
        <v>26. 3. 2021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23</v>
      </c>
      <c r="D121" s="40"/>
      <c r="E121" s="40"/>
      <c r="F121" s="27" t="str">
        <f>E17</f>
        <v>Technické služby Žiar nad Hronom s.r.o.</v>
      </c>
      <c r="G121" s="40"/>
      <c r="H121" s="40"/>
      <c r="I121" s="32" t="s">
        <v>31</v>
      </c>
      <c r="J121" s="36" t="str">
        <f>E23</f>
        <v>Magic Design Henč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IF(E20="","",E20)</f>
        <v>Vyplň údaj</v>
      </c>
      <c r="G122" s="40"/>
      <c r="H122" s="40"/>
      <c r="I122" s="32" t="s">
        <v>34</v>
      </c>
      <c r="J122" s="36" t="str">
        <f>E26</f>
        <v>Pilnik Vladimír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124</v>
      </c>
      <c r="D124" s="202" t="s">
        <v>62</v>
      </c>
      <c r="E124" s="202" t="s">
        <v>58</v>
      </c>
      <c r="F124" s="202" t="s">
        <v>59</v>
      </c>
      <c r="G124" s="202" t="s">
        <v>125</v>
      </c>
      <c r="H124" s="202" t="s">
        <v>126</v>
      </c>
      <c r="I124" s="202" t="s">
        <v>127</v>
      </c>
      <c r="J124" s="203" t="s">
        <v>115</v>
      </c>
      <c r="K124" s="204" t="s">
        <v>128</v>
      </c>
      <c r="L124" s="205"/>
      <c r="M124" s="100" t="s">
        <v>1</v>
      </c>
      <c r="N124" s="101" t="s">
        <v>41</v>
      </c>
      <c r="O124" s="101" t="s">
        <v>129</v>
      </c>
      <c r="P124" s="101" t="s">
        <v>130</v>
      </c>
      <c r="Q124" s="101" t="s">
        <v>131</v>
      </c>
      <c r="R124" s="101" t="s">
        <v>132</v>
      </c>
      <c r="S124" s="101" t="s">
        <v>133</v>
      </c>
      <c r="T124" s="102" t="s">
        <v>134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116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P126+P190</f>
        <v>0</v>
      </c>
      <c r="Q125" s="104"/>
      <c r="R125" s="208">
        <f>R126+R190</f>
        <v>0</v>
      </c>
      <c r="S125" s="104"/>
      <c r="T125" s="209">
        <f>T126+T190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117</v>
      </c>
      <c r="BK125" s="210">
        <f>BK126+BK190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135</v>
      </c>
      <c r="F126" s="214" t="s">
        <v>136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P127+P186</f>
        <v>0</v>
      </c>
      <c r="Q126" s="219"/>
      <c r="R126" s="220">
        <f>R127+R186</f>
        <v>0</v>
      </c>
      <c r="S126" s="219"/>
      <c r="T126" s="221">
        <f>T127+T186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90</v>
      </c>
      <c r="AT126" s="223" t="s">
        <v>76</v>
      </c>
      <c r="AU126" s="223" t="s">
        <v>77</v>
      </c>
      <c r="AY126" s="222" t="s">
        <v>137</v>
      </c>
      <c r="BK126" s="224">
        <f>BK127+BK186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138</v>
      </c>
      <c r="F127" s="225" t="s">
        <v>139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SUM(P128:P185)</f>
        <v>0</v>
      </c>
      <c r="Q127" s="219"/>
      <c r="R127" s="220">
        <f>SUM(R128:R185)</f>
        <v>0</v>
      </c>
      <c r="S127" s="219"/>
      <c r="T127" s="221">
        <f>SUM(T128:T185)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90</v>
      </c>
      <c r="AT127" s="223" t="s">
        <v>76</v>
      </c>
      <c r="AU127" s="223" t="s">
        <v>84</v>
      </c>
      <c r="AY127" s="222" t="s">
        <v>137</v>
      </c>
      <c r="BK127" s="224">
        <f>SUM(BK128:BK185)</f>
        <v>0</v>
      </c>
    </row>
    <row r="128" s="2" customFormat="1" ht="24.15" customHeight="1">
      <c r="A128" s="38"/>
      <c r="B128" s="39"/>
      <c r="C128" s="227" t="s">
        <v>84</v>
      </c>
      <c r="D128" s="227" t="s">
        <v>140</v>
      </c>
      <c r="E128" s="228" t="s">
        <v>141</v>
      </c>
      <c r="F128" s="229" t="s">
        <v>142</v>
      </c>
      <c r="G128" s="230" t="s">
        <v>143</v>
      </c>
      <c r="H128" s="231">
        <v>83.060000000000002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43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144</v>
      </c>
      <c r="AT128" s="239" t="s">
        <v>140</v>
      </c>
      <c r="AU128" s="239" t="s">
        <v>90</v>
      </c>
      <c r="AY128" s="17" t="s">
        <v>137</v>
      </c>
      <c r="BE128" s="240">
        <f>IF(N128="základná",J128,0)</f>
        <v>0</v>
      </c>
      <c r="BF128" s="240">
        <f>IF(N128="znížená",J128,0)</f>
        <v>0</v>
      </c>
      <c r="BG128" s="240">
        <f>IF(N128="zákl. prenesená",J128,0)</f>
        <v>0</v>
      </c>
      <c r="BH128" s="240">
        <f>IF(N128="zníž. prenesená",J128,0)</f>
        <v>0</v>
      </c>
      <c r="BI128" s="240">
        <f>IF(N128="nulová",J128,0)</f>
        <v>0</v>
      </c>
      <c r="BJ128" s="17" t="s">
        <v>90</v>
      </c>
      <c r="BK128" s="240">
        <f>ROUND(I128*H128,2)</f>
        <v>0</v>
      </c>
      <c r="BL128" s="17" t="s">
        <v>144</v>
      </c>
      <c r="BM128" s="239" t="s">
        <v>90</v>
      </c>
    </row>
    <row r="129" s="2" customFormat="1" ht="24.15" customHeight="1">
      <c r="A129" s="38"/>
      <c r="B129" s="39"/>
      <c r="C129" s="241" t="s">
        <v>90</v>
      </c>
      <c r="D129" s="241" t="s">
        <v>145</v>
      </c>
      <c r="E129" s="242" t="s">
        <v>146</v>
      </c>
      <c r="F129" s="243" t="s">
        <v>147</v>
      </c>
      <c r="G129" s="244" t="s">
        <v>143</v>
      </c>
      <c r="H129" s="245">
        <v>85.549999999999997</v>
      </c>
      <c r="I129" s="246"/>
      <c r="J129" s="247">
        <f>ROUND(I129*H129,2)</f>
        <v>0</v>
      </c>
      <c r="K129" s="248"/>
      <c r="L129" s="249"/>
      <c r="M129" s="250" t="s">
        <v>1</v>
      </c>
      <c r="N129" s="251" t="s">
        <v>43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148</v>
      </c>
      <c r="AT129" s="239" t="s">
        <v>145</v>
      </c>
      <c r="AU129" s="239" t="s">
        <v>90</v>
      </c>
      <c r="AY129" s="17" t="s">
        <v>137</v>
      </c>
      <c r="BE129" s="240">
        <f>IF(N129="základná",J129,0)</f>
        <v>0</v>
      </c>
      <c r="BF129" s="240">
        <f>IF(N129="znížená",J129,0)</f>
        <v>0</v>
      </c>
      <c r="BG129" s="240">
        <f>IF(N129="zákl. prenesená",J129,0)</f>
        <v>0</v>
      </c>
      <c r="BH129" s="240">
        <f>IF(N129="zníž. prenesená",J129,0)</f>
        <v>0</v>
      </c>
      <c r="BI129" s="240">
        <f>IF(N129="nulová",J129,0)</f>
        <v>0</v>
      </c>
      <c r="BJ129" s="17" t="s">
        <v>90</v>
      </c>
      <c r="BK129" s="240">
        <f>ROUND(I129*H129,2)</f>
        <v>0</v>
      </c>
      <c r="BL129" s="17" t="s">
        <v>144</v>
      </c>
      <c r="BM129" s="239" t="s">
        <v>149</v>
      </c>
    </row>
    <row r="130" s="2" customFormat="1">
      <c r="A130" s="38"/>
      <c r="B130" s="39"/>
      <c r="C130" s="40"/>
      <c r="D130" s="252" t="s">
        <v>150</v>
      </c>
      <c r="E130" s="40"/>
      <c r="F130" s="253" t="s">
        <v>151</v>
      </c>
      <c r="G130" s="40"/>
      <c r="H130" s="40"/>
      <c r="I130" s="254"/>
      <c r="J130" s="40"/>
      <c r="K130" s="40"/>
      <c r="L130" s="44"/>
      <c r="M130" s="255"/>
      <c r="N130" s="25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90</v>
      </c>
    </row>
    <row r="131" s="2" customFormat="1" ht="37.8" customHeight="1">
      <c r="A131" s="38"/>
      <c r="B131" s="39"/>
      <c r="C131" s="227" t="s">
        <v>152</v>
      </c>
      <c r="D131" s="227" t="s">
        <v>140</v>
      </c>
      <c r="E131" s="228" t="s">
        <v>153</v>
      </c>
      <c r="F131" s="229" t="s">
        <v>154</v>
      </c>
      <c r="G131" s="230" t="s">
        <v>143</v>
      </c>
      <c r="H131" s="231">
        <v>32.225999999999999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43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144</v>
      </c>
      <c r="AT131" s="239" t="s">
        <v>140</v>
      </c>
      <c r="AU131" s="239" t="s">
        <v>90</v>
      </c>
      <c r="AY131" s="17" t="s">
        <v>137</v>
      </c>
      <c r="BE131" s="240">
        <f>IF(N131="základná",J131,0)</f>
        <v>0</v>
      </c>
      <c r="BF131" s="240">
        <f>IF(N131="znížená",J131,0)</f>
        <v>0</v>
      </c>
      <c r="BG131" s="240">
        <f>IF(N131="zákl. prenesená",J131,0)</f>
        <v>0</v>
      </c>
      <c r="BH131" s="240">
        <f>IF(N131="zníž. prenesená",J131,0)</f>
        <v>0</v>
      </c>
      <c r="BI131" s="240">
        <f>IF(N131="nulová",J131,0)</f>
        <v>0</v>
      </c>
      <c r="BJ131" s="17" t="s">
        <v>90</v>
      </c>
      <c r="BK131" s="240">
        <f>ROUND(I131*H131,2)</f>
        <v>0</v>
      </c>
      <c r="BL131" s="17" t="s">
        <v>144</v>
      </c>
      <c r="BM131" s="239" t="s">
        <v>155</v>
      </c>
    </row>
    <row r="132" s="2" customFormat="1">
      <c r="A132" s="38"/>
      <c r="B132" s="39"/>
      <c r="C132" s="40"/>
      <c r="D132" s="252" t="s">
        <v>150</v>
      </c>
      <c r="E132" s="40"/>
      <c r="F132" s="253" t="s">
        <v>156</v>
      </c>
      <c r="G132" s="40"/>
      <c r="H132" s="40"/>
      <c r="I132" s="254"/>
      <c r="J132" s="40"/>
      <c r="K132" s="40"/>
      <c r="L132" s="44"/>
      <c r="M132" s="255"/>
      <c r="N132" s="25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150</v>
      </c>
      <c r="AU132" s="17" t="s">
        <v>90</v>
      </c>
    </row>
    <row r="133" s="2" customFormat="1" ht="24.15" customHeight="1">
      <c r="A133" s="38"/>
      <c r="B133" s="39"/>
      <c r="C133" s="241" t="s">
        <v>149</v>
      </c>
      <c r="D133" s="241" t="s">
        <v>145</v>
      </c>
      <c r="E133" s="242" t="s">
        <v>157</v>
      </c>
      <c r="F133" s="243" t="s">
        <v>158</v>
      </c>
      <c r="G133" s="244" t="s">
        <v>159</v>
      </c>
      <c r="H133" s="245">
        <v>60</v>
      </c>
      <c r="I133" s="246"/>
      <c r="J133" s="247">
        <f>ROUND(I133*H133,2)</f>
        <v>0</v>
      </c>
      <c r="K133" s="248"/>
      <c r="L133" s="249"/>
      <c r="M133" s="250" t="s">
        <v>1</v>
      </c>
      <c r="N133" s="251" t="s">
        <v>43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148</v>
      </c>
      <c r="AT133" s="239" t="s">
        <v>145</v>
      </c>
      <c r="AU133" s="239" t="s">
        <v>90</v>
      </c>
      <c r="AY133" s="17" t="s">
        <v>137</v>
      </c>
      <c r="BE133" s="240">
        <f>IF(N133="základná",J133,0)</f>
        <v>0</v>
      </c>
      <c r="BF133" s="240">
        <f>IF(N133="znížená",J133,0)</f>
        <v>0</v>
      </c>
      <c r="BG133" s="240">
        <f>IF(N133="zákl. prenesená",J133,0)</f>
        <v>0</v>
      </c>
      <c r="BH133" s="240">
        <f>IF(N133="zníž. prenesená",J133,0)</f>
        <v>0</v>
      </c>
      <c r="BI133" s="240">
        <f>IF(N133="nulová",J133,0)</f>
        <v>0</v>
      </c>
      <c r="BJ133" s="17" t="s">
        <v>90</v>
      </c>
      <c r="BK133" s="240">
        <f>ROUND(I133*H133,2)</f>
        <v>0</v>
      </c>
      <c r="BL133" s="17" t="s">
        <v>144</v>
      </c>
      <c r="BM133" s="239" t="s">
        <v>160</v>
      </c>
    </row>
    <row r="134" s="2" customFormat="1">
      <c r="A134" s="38"/>
      <c r="B134" s="39"/>
      <c r="C134" s="40"/>
      <c r="D134" s="252" t="s">
        <v>150</v>
      </c>
      <c r="E134" s="40"/>
      <c r="F134" s="253" t="s">
        <v>161</v>
      </c>
      <c r="G134" s="40"/>
      <c r="H134" s="40"/>
      <c r="I134" s="254"/>
      <c r="J134" s="40"/>
      <c r="K134" s="40"/>
      <c r="L134" s="44"/>
      <c r="M134" s="255"/>
      <c r="N134" s="256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150</v>
      </c>
      <c r="AU134" s="17" t="s">
        <v>90</v>
      </c>
    </row>
    <row r="135" s="2" customFormat="1" ht="37.8" customHeight="1">
      <c r="A135" s="38"/>
      <c r="B135" s="39"/>
      <c r="C135" s="227" t="s">
        <v>162</v>
      </c>
      <c r="D135" s="227" t="s">
        <v>140</v>
      </c>
      <c r="E135" s="228" t="s">
        <v>163</v>
      </c>
      <c r="F135" s="229" t="s">
        <v>164</v>
      </c>
      <c r="G135" s="230" t="s">
        <v>165</v>
      </c>
      <c r="H135" s="231">
        <v>1.94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43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144</v>
      </c>
      <c r="AT135" s="239" t="s">
        <v>140</v>
      </c>
      <c r="AU135" s="239" t="s">
        <v>90</v>
      </c>
      <c r="AY135" s="17" t="s">
        <v>137</v>
      </c>
      <c r="BE135" s="240">
        <f>IF(N135="základná",J135,0)</f>
        <v>0</v>
      </c>
      <c r="BF135" s="240">
        <f>IF(N135="znížená",J135,0)</f>
        <v>0</v>
      </c>
      <c r="BG135" s="240">
        <f>IF(N135="zákl. prenesená",J135,0)</f>
        <v>0</v>
      </c>
      <c r="BH135" s="240">
        <f>IF(N135="zníž. prenesená",J135,0)</f>
        <v>0</v>
      </c>
      <c r="BI135" s="240">
        <f>IF(N135="nulová",J135,0)</f>
        <v>0</v>
      </c>
      <c r="BJ135" s="17" t="s">
        <v>90</v>
      </c>
      <c r="BK135" s="240">
        <f>ROUND(I135*H135,2)</f>
        <v>0</v>
      </c>
      <c r="BL135" s="17" t="s">
        <v>144</v>
      </c>
      <c r="BM135" s="239" t="s">
        <v>166</v>
      </c>
    </row>
    <row r="136" s="2" customFormat="1">
      <c r="A136" s="38"/>
      <c r="B136" s="39"/>
      <c r="C136" s="40"/>
      <c r="D136" s="252" t="s">
        <v>150</v>
      </c>
      <c r="E136" s="40"/>
      <c r="F136" s="253" t="s">
        <v>167</v>
      </c>
      <c r="G136" s="40"/>
      <c r="H136" s="40"/>
      <c r="I136" s="254"/>
      <c r="J136" s="40"/>
      <c r="K136" s="40"/>
      <c r="L136" s="44"/>
      <c r="M136" s="255"/>
      <c r="N136" s="25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90</v>
      </c>
    </row>
    <row r="137" s="2" customFormat="1" ht="37.8" customHeight="1">
      <c r="A137" s="38"/>
      <c r="B137" s="39"/>
      <c r="C137" s="241" t="s">
        <v>155</v>
      </c>
      <c r="D137" s="241" t="s">
        <v>145</v>
      </c>
      <c r="E137" s="242" t="s">
        <v>168</v>
      </c>
      <c r="F137" s="243" t="s">
        <v>169</v>
      </c>
      <c r="G137" s="244" t="s">
        <v>170</v>
      </c>
      <c r="H137" s="245">
        <v>0.64000000000000001</v>
      </c>
      <c r="I137" s="246"/>
      <c r="J137" s="247">
        <f>ROUND(I137*H137,2)</f>
        <v>0</v>
      </c>
      <c r="K137" s="248"/>
      <c r="L137" s="249"/>
      <c r="M137" s="250" t="s">
        <v>1</v>
      </c>
      <c r="N137" s="251" t="s">
        <v>43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148</v>
      </c>
      <c r="AT137" s="239" t="s">
        <v>145</v>
      </c>
      <c r="AU137" s="239" t="s">
        <v>90</v>
      </c>
      <c r="AY137" s="17" t="s">
        <v>137</v>
      </c>
      <c r="BE137" s="240">
        <f>IF(N137="základná",J137,0)</f>
        <v>0</v>
      </c>
      <c r="BF137" s="240">
        <f>IF(N137="znížená",J137,0)</f>
        <v>0</v>
      </c>
      <c r="BG137" s="240">
        <f>IF(N137="zákl. prenesená",J137,0)</f>
        <v>0</v>
      </c>
      <c r="BH137" s="240">
        <f>IF(N137="zníž. prenesená",J137,0)</f>
        <v>0</v>
      </c>
      <c r="BI137" s="240">
        <f>IF(N137="nulová",J137,0)</f>
        <v>0</v>
      </c>
      <c r="BJ137" s="17" t="s">
        <v>90</v>
      </c>
      <c r="BK137" s="240">
        <f>ROUND(I137*H137,2)</f>
        <v>0</v>
      </c>
      <c r="BL137" s="17" t="s">
        <v>144</v>
      </c>
      <c r="BM137" s="239" t="s">
        <v>171</v>
      </c>
    </row>
    <row r="138" s="2" customFormat="1">
      <c r="A138" s="38"/>
      <c r="B138" s="39"/>
      <c r="C138" s="40"/>
      <c r="D138" s="252" t="s">
        <v>150</v>
      </c>
      <c r="E138" s="40"/>
      <c r="F138" s="253" t="s">
        <v>172</v>
      </c>
      <c r="G138" s="40"/>
      <c r="H138" s="40"/>
      <c r="I138" s="254"/>
      <c r="J138" s="40"/>
      <c r="K138" s="40"/>
      <c r="L138" s="44"/>
      <c r="M138" s="255"/>
      <c r="N138" s="256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150</v>
      </c>
      <c r="AU138" s="17" t="s">
        <v>90</v>
      </c>
    </row>
    <row r="139" s="2" customFormat="1" ht="37.8" customHeight="1">
      <c r="A139" s="38"/>
      <c r="B139" s="39"/>
      <c r="C139" s="227" t="s">
        <v>173</v>
      </c>
      <c r="D139" s="227" t="s">
        <v>140</v>
      </c>
      <c r="E139" s="228" t="s">
        <v>174</v>
      </c>
      <c r="F139" s="229" t="s">
        <v>175</v>
      </c>
      <c r="G139" s="230" t="s">
        <v>165</v>
      </c>
      <c r="H139" s="231">
        <v>1.94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43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144</v>
      </c>
      <c r="AT139" s="239" t="s">
        <v>140</v>
      </c>
      <c r="AU139" s="239" t="s">
        <v>90</v>
      </c>
      <c r="AY139" s="17" t="s">
        <v>137</v>
      </c>
      <c r="BE139" s="240">
        <f>IF(N139="základná",J139,0)</f>
        <v>0</v>
      </c>
      <c r="BF139" s="240">
        <f>IF(N139="znížená",J139,0)</f>
        <v>0</v>
      </c>
      <c r="BG139" s="240">
        <f>IF(N139="zákl. prenesená",J139,0)</f>
        <v>0</v>
      </c>
      <c r="BH139" s="240">
        <f>IF(N139="zníž. prenesená",J139,0)</f>
        <v>0</v>
      </c>
      <c r="BI139" s="240">
        <f>IF(N139="nulová",J139,0)</f>
        <v>0</v>
      </c>
      <c r="BJ139" s="17" t="s">
        <v>90</v>
      </c>
      <c r="BK139" s="240">
        <f>ROUND(I139*H139,2)</f>
        <v>0</v>
      </c>
      <c r="BL139" s="17" t="s">
        <v>144</v>
      </c>
      <c r="BM139" s="239" t="s">
        <v>176</v>
      </c>
    </row>
    <row r="140" s="2" customFormat="1">
      <c r="A140" s="38"/>
      <c r="B140" s="39"/>
      <c r="C140" s="40"/>
      <c r="D140" s="252" t="s">
        <v>150</v>
      </c>
      <c r="E140" s="40"/>
      <c r="F140" s="253" t="s">
        <v>177</v>
      </c>
      <c r="G140" s="40"/>
      <c r="H140" s="40"/>
      <c r="I140" s="254"/>
      <c r="J140" s="40"/>
      <c r="K140" s="40"/>
      <c r="L140" s="44"/>
      <c r="M140" s="255"/>
      <c r="N140" s="25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90</v>
      </c>
    </row>
    <row r="141" s="2" customFormat="1" ht="37.8" customHeight="1">
      <c r="A141" s="38"/>
      <c r="B141" s="39"/>
      <c r="C141" s="241" t="s">
        <v>160</v>
      </c>
      <c r="D141" s="241" t="s">
        <v>145</v>
      </c>
      <c r="E141" s="242" t="s">
        <v>178</v>
      </c>
      <c r="F141" s="243" t="s">
        <v>179</v>
      </c>
      <c r="G141" s="244" t="s">
        <v>170</v>
      </c>
      <c r="H141" s="245">
        <v>5.7619999999999996</v>
      </c>
      <c r="I141" s="246"/>
      <c r="J141" s="247">
        <f>ROUND(I141*H141,2)</f>
        <v>0</v>
      </c>
      <c r="K141" s="248"/>
      <c r="L141" s="249"/>
      <c r="M141" s="250" t="s">
        <v>1</v>
      </c>
      <c r="N141" s="251" t="s">
        <v>43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148</v>
      </c>
      <c r="AT141" s="239" t="s">
        <v>145</v>
      </c>
      <c r="AU141" s="239" t="s">
        <v>90</v>
      </c>
      <c r="AY141" s="17" t="s">
        <v>137</v>
      </c>
      <c r="BE141" s="240">
        <f>IF(N141="základná",J141,0)</f>
        <v>0</v>
      </c>
      <c r="BF141" s="240">
        <f>IF(N141="znížená",J141,0)</f>
        <v>0</v>
      </c>
      <c r="BG141" s="240">
        <f>IF(N141="zákl. prenesená",J141,0)</f>
        <v>0</v>
      </c>
      <c r="BH141" s="240">
        <f>IF(N141="zníž. prenesená",J141,0)</f>
        <v>0</v>
      </c>
      <c r="BI141" s="240">
        <f>IF(N141="nulová",J141,0)</f>
        <v>0</v>
      </c>
      <c r="BJ141" s="17" t="s">
        <v>90</v>
      </c>
      <c r="BK141" s="240">
        <f>ROUND(I141*H141,2)</f>
        <v>0</v>
      </c>
      <c r="BL141" s="17" t="s">
        <v>144</v>
      </c>
      <c r="BM141" s="239" t="s">
        <v>144</v>
      </c>
    </row>
    <row r="142" s="2" customFormat="1">
      <c r="A142" s="38"/>
      <c r="B142" s="39"/>
      <c r="C142" s="40"/>
      <c r="D142" s="252" t="s">
        <v>150</v>
      </c>
      <c r="E142" s="40"/>
      <c r="F142" s="253" t="s">
        <v>177</v>
      </c>
      <c r="G142" s="40"/>
      <c r="H142" s="40"/>
      <c r="I142" s="254"/>
      <c r="J142" s="40"/>
      <c r="K142" s="40"/>
      <c r="L142" s="44"/>
      <c r="M142" s="255"/>
      <c r="N142" s="256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90</v>
      </c>
    </row>
    <row r="143" s="2" customFormat="1" ht="24.15" customHeight="1">
      <c r="A143" s="38"/>
      <c r="B143" s="39"/>
      <c r="C143" s="227" t="s">
        <v>180</v>
      </c>
      <c r="D143" s="227" t="s">
        <v>140</v>
      </c>
      <c r="E143" s="228" t="s">
        <v>181</v>
      </c>
      <c r="F143" s="229" t="s">
        <v>182</v>
      </c>
      <c r="G143" s="230" t="s">
        <v>165</v>
      </c>
      <c r="H143" s="231">
        <v>621.17499999999995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43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144</v>
      </c>
      <c r="AT143" s="239" t="s">
        <v>140</v>
      </c>
      <c r="AU143" s="239" t="s">
        <v>90</v>
      </c>
      <c r="AY143" s="17" t="s">
        <v>137</v>
      </c>
      <c r="BE143" s="240">
        <f>IF(N143="základná",J143,0)</f>
        <v>0</v>
      </c>
      <c r="BF143" s="240">
        <f>IF(N143="znížená",J143,0)</f>
        <v>0</v>
      </c>
      <c r="BG143" s="240">
        <f>IF(N143="zákl. prenesená",J143,0)</f>
        <v>0</v>
      </c>
      <c r="BH143" s="240">
        <f>IF(N143="zníž. prenesená",J143,0)</f>
        <v>0</v>
      </c>
      <c r="BI143" s="240">
        <f>IF(N143="nulová",J143,0)</f>
        <v>0</v>
      </c>
      <c r="BJ143" s="17" t="s">
        <v>90</v>
      </c>
      <c r="BK143" s="240">
        <f>ROUND(I143*H143,2)</f>
        <v>0</v>
      </c>
      <c r="BL143" s="17" t="s">
        <v>144</v>
      </c>
      <c r="BM143" s="239" t="s">
        <v>183</v>
      </c>
    </row>
    <row r="144" s="2" customFormat="1">
      <c r="A144" s="38"/>
      <c r="B144" s="39"/>
      <c r="C144" s="40"/>
      <c r="D144" s="252" t="s">
        <v>150</v>
      </c>
      <c r="E144" s="40"/>
      <c r="F144" s="253" t="s">
        <v>184</v>
      </c>
      <c r="G144" s="40"/>
      <c r="H144" s="40"/>
      <c r="I144" s="254"/>
      <c r="J144" s="40"/>
      <c r="K144" s="40"/>
      <c r="L144" s="44"/>
      <c r="M144" s="255"/>
      <c r="N144" s="256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90</v>
      </c>
    </row>
    <row r="145" s="2" customFormat="1" ht="24.15" customHeight="1">
      <c r="A145" s="38"/>
      <c r="B145" s="39"/>
      <c r="C145" s="241" t="s">
        <v>166</v>
      </c>
      <c r="D145" s="241" t="s">
        <v>145</v>
      </c>
      <c r="E145" s="242" t="s">
        <v>185</v>
      </c>
      <c r="F145" s="243" t="s">
        <v>186</v>
      </c>
      <c r="G145" s="244" t="s">
        <v>165</v>
      </c>
      <c r="H145" s="245">
        <v>52.915999999999997</v>
      </c>
      <c r="I145" s="246"/>
      <c r="J145" s="247">
        <f>ROUND(I145*H145,2)</f>
        <v>0</v>
      </c>
      <c r="K145" s="248"/>
      <c r="L145" s="249"/>
      <c r="M145" s="250" t="s">
        <v>1</v>
      </c>
      <c r="N145" s="251" t="s">
        <v>43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148</v>
      </c>
      <c r="AT145" s="239" t="s">
        <v>145</v>
      </c>
      <c r="AU145" s="239" t="s">
        <v>90</v>
      </c>
      <c r="AY145" s="17" t="s">
        <v>137</v>
      </c>
      <c r="BE145" s="240">
        <f>IF(N145="základná",J145,0)</f>
        <v>0</v>
      </c>
      <c r="BF145" s="240">
        <f>IF(N145="znížená",J145,0)</f>
        <v>0</v>
      </c>
      <c r="BG145" s="240">
        <f>IF(N145="zákl. prenesená",J145,0)</f>
        <v>0</v>
      </c>
      <c r="BH145" s="240">
        <f>IF(N145="zníž. prenesená",J145,0)</f>
        <v>0</v>
      </c>
      <c r="BI145" s="240">
        <f>IF(N145="nulová",J145,0)</f>
        <v>0</v>
      </c>
      <c r="BJ145" s="17" t="s">
        <v>90</v>
      </c>
      <c r="BK145" s="240">
        <f>ROUND(I145*H145,2)</f>
        <v>0</v>
      </c>
      <c r="BL145" s="17" t="s">
        <v>144</v>
      </c>
      <c r="BM145" s="239" t="s">
        <v>7</v>
      </c>
    </row>
    <row r="146" s="2" customFormat="1">
      <c r="A146" s="38"/>
      <c r="B146" s="39"/>
      <c r="C146" s="40"/>
      <c r="D146" s="252" t="s">
        <v>150</v>
      </c>
      <c r="E146" s="40"/>
      <c r="F146" s="253" t="s">
        <v>187</v>
      </c>
      <c r="G146" s="40"/>
      <c r="H146" s="40"/>
      <c r="I146" s="254"/>
      <c r="J146" s="40"/>
      <c r="K146" s="40"/>
      <c r="L146" s="44"/>
      <c r="M146" s="255"/>
      <c r="N146" s="256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150</v>
      </c>
      <c r="AU146" s="17" t="s">
        <v>90</v>
      </c>
    </row>
    <row r="147" s="2" customFormat="1" ht="24.15" customHeight="1">
      <c r="A147" s="38"/>
      <c r="B147" s="39"/>
      <c r="C147" s="241" t="s">
        <v>188</v>
      </c>
      <c r="D147" s="241" t="s">
        <v>145</v>
      </c>
      <c r="E147" s="242" t="s">
        <v>189</v>
      </c>
      <c r="F147" s="243" t="s">
        <v>190</v>
      </c>
      <c r="G147" s="244" t="s">
        <v>165</v>
      </c>
      <c r="H147" s="245">
        <v>478.80000000000001</v>
      </c>
      <c r="I147" s="246"/>
      <c r="J147" s="247">
        <f>ROUND(I147*H147,2)</f>
        <v>0</v>
      </c>
      <c r="K147" s="248"/>
      <c r="L147" s="249"/>
      <c r="M147" s="250" t="s">
        <v>1</v>
      </c>
      <c r="N147" s="251" t="s">
        <v>43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148</v>
      </c>
      <c r="AT147" s="239" t="s">
        <v>145</v>
      </c>
      <c r="AU147" s="239" t="s">
        <v>90</v>
      </c>
      <c r="AY147" s="17" t="s">
        <v>137</v>
      </c>
      <c r="BE147" s="240">
        <f>IF(N147="základná",J147,0)</f>
        <v>0</v>
      </c>
      <c r="BF147" s="240">
        <f>IF(N147="znížená",J147,0)</f>
        <v>0</v>
      </c>
      <c r="BG147" s="240">
        <f>IF(N147="zákl. prenesená",J147,0)</f>
        <v>0</v>
      </c>
      <c r="BH147" s="240">
        <f>IF(N147="zníž. prenesená",J147,0)</f>
        <v>0</v>
      </c>
      <c r="BI147" s="240">
        <f>IF(N147="nulová",J147,0)</f>
        <v>0</v>
      </c>
      <c r="BJ147" s="17" t="s">
        <v>90</v>
      </c>
      <c r="BK147" s="240">
        <f>ROUND(I147*H147,2)</f>
        <v>0</v>
      </c>
      <c r="BL147" s="17" t="s">
        <v>144</v>
      </c>
      <c r="BM147" s="239" t="s">
        <v>191</v>
      </c>
    </row>
    <row r="148" s="2" customFormat="1">
      <c r="A148" s="38"/>
      <c r="B148" s="39"/>
      <c r="C148" s="40"/>
      <c r="D148" s="252" t="s">
        <v>150</v>
      </c>
      <c r="E148" s="40"/>
      <c r="F148" s="253" t="s">
        <v>192</v>
      </c>
      <c r="G148" s="40"/>
      <c r="H148" s="40"/>
      <c r="I148" s="254"/>
      <c r="J148" s="40"/>
      <c r="K148" s="40"/>
      <c r="L148" s="44"/>
      <c r="M148" s="255"/>
      <c r="N148" s="256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90</v>
      </c>
    </row>
    <row r="149" s="2" customFormat="1" ht="24.15" customHeight="1">
      <c r="A149" s="38"/>
      <c r="B149" s="39"/>
      <c r="C149" s="241" t="s">
        <v>171</v>
      </c>
      <c r="D149" s="241" t="s">
        <v>145</v>
      </c>
      <c r="E149" s="242" t="s">
        <v>193</v>
      </c>
      <c r="F149" s="243" t="s">
        <v>194</v>
      </c>
      <c r="G149" s="244" t="s">
        <v>165</v>
      </c>
      <c r="H149" s="245">
        <v>151.18799999999999</v>
      </c>
      <c r="I149" s="246"/>
      <c r="J149" s="247">
        <f>ROUND(I149*H149,2)</f>
        <v>0</v>
      </c>
      <c r="K149" s="248"/>
      <c r="L149" s="249"/>
      <c r="M149" s="250" t="s">
        <v>1</v>
      </c>
      <c r="N149" s="251" t="s">
        <v>43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148</v>
      </c>
      <c r="AT149" s="239" t="s">
        <v>145</v>
      </c>
      <c r="AU149" s="239" t="s">
        <v>90</v>
      </c>
      <c r="AY149" s="17" t="s">
        <v>137</v>
      </c>
      <c r="BE149" s="240">
        <f>IF(N149="základná",J149,0)</f>
        <v>0</v>
      </c>
      <c r="BF149" s="240">
        <f>IF(N149="znížená",J149,0)</f>
        <v>0</v>
      </c>
      <c r="BG149" s="240">
        <f>IF(N149="zákl. prenesená",J149,0)</f>
        <v>0</v>
      </c>
      <c r="BH149" s="240">
        <f>IF(N149="zníž. prenesená",J149,0)</f>
        <v>0</v>
      </c>
      <c r="BI149" s="240">
        <f>IF(N149="nulová",J149,0)</f>
        <v>0</v>
      </c>
      <c r="BJ149" s="17" t="s">
        <v>90</v>
      </c>
      <c r="BK149" s="240">
        <f>ROUND(I149*H149,2)</f>
        <v>0</v>
      </c>
      <c r="BL149" s="17" t="s">
        <v>144</v>
      </c>
      <c r="BM149" s="239" t="s">
        <v>195</v>
      </c>
    </row>
    <row r="150" s="2" customFormat="1">
      <c r="A150" s="38"/>
      <c r="B150" s="39"/>
      <c r="C150" s="40"/>
      <c r="D150" s="252" t="s">
        <v>150</v>
      </c>
      <c r="E150" s="40"/>
      <c r="F150" s="253" t="s">
        <v>196</v>
      </c>
      <c r="G150" s="40"/>
      <c r="H150" s="40"/>
      <c r="I150" s="254"/>
      <c r="J150" s="40"/>
      <c r="K150" s="40"/>
      <c r="L150" s="44"/>
      <c r="M150" s="255"/>
      <c r="N150" s="256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150</v>
      </c>
      <c r="AU150" s="17" t="s">
        <v>90</v>
      </c>
    </row>
    <row r="151" s="2" customFormat="1" ht="24.15" customHeight="1">
      <c r="A151" s="38"/>
      <c r="B151" s="39"/>
      <c r="C151" s="241" t="s">
        <v>197</v>
      </c>
      <c r="D151" s="241" t="s">
        <v>145</v>
      </c>
      <c r="E151" s="242" t="s">
        <v>198</v>
      </c>
      <c r="F151" s="243" t="s">
        <v>199</v>
      </c>
      <c r="G151" s="244" t="s">
        <v>165</v>
      </c>
      <c r="H151" s="245">
        <v>2.52</v>
      </c>
      <c r="I151" s="246"/>
      <c r="J151" s="247">
        <f>ROUND(I151*H151,2)</f>
        <v>0</v>
      </c>
      <c r="K151" s="248"/>
      <c r="L151" s="249"/>
      <c r="M151" s="250" t="s">
        <v>1</v>
      </c>
      <c r="N151" s="251" t="s">
        <v>43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148</v>
      </c>
      <c r="AT151" s="239" t="s">
        <v>145</v>
      </c>
      <c r="AU151" s="239" t="s">
        <v>90</v>
      </c>
      <c r="AY151" s="17" t="s">
        <v>137</v>
      </c>
      <c r="BE151" s="240">
        <f>IF(N151="základná",J151,0)</f>
        <v>0</v>
      </c>
      <c r="BF151" s="240">
        <f>IF(N151="znížená",J151,0)</f>
        <v>0</v>
      </c>
      <c r="BG151" s="240">
        <f>IF(N151="zákl. prenesená",J151,0)</f>
        <v>0</v>
      </c>
      <c r="BH151" s="240">
        <f>IF(N151="zníž. prenesená",J151,0)</f>
        <v>0</v>
      </c>
      <c r="BI151" s="240">
        <f>IF(N151="nulová",J151,0)</f>
        <v>0</v>
      </c>
      <c r="BJ151" s="17" t="s">
        <v>90</v>
      </c>
      <c r="BK151" s="240">
        <f>ROUND(I151*H151,2)</f>
        <v>0</v>
      </c>
      <c r="BL151" s="17" t="s">
        <v>144</v>
      </c>
      <c r="BM151" s="239" t="s">
        <v>200</v>
      </c>
    </row>
    <row r="152" s="2" customFormat="1">
      <c r="A152" s="38"/>
      <c r="B152" s="39"/>
      <c r="C152" s="40"/>
      <c r="D152" s="252" t="s">
        <v>150</v>
      </c>
      <c r="E152" s="40"/>
      <c r="F152" s="253" t="s">
        <v>201</v>
      </c>
      <c r="G152" s="40"/>
      <c r="H152" s="40"/>
      <c r="I152" s="254"/>
      <c r="J152" s="40"/>
      <c r="K152" s="40"/>
      <c r="L152" s="44"/>
      <c r="M152" s="255"/>
      <c r="N152" s="256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90</v>
      </c>
    </row>
    <row r="153" s="2" customFormat="1" ht="37.8" customHeight="1">
      <c r="A153" s="38"/>
      <c r="B153" s="39"/>
      <c r="C153" s="227" t="s">
        <v>176</v>
      </c>
      <c r="D153" s="227" t="s">
        <v>140</v>
      </c>
      <c r="E153" s="228" t="s">
        <v>202</v>
      </c>
      <c r="F153" s="229" t="s">
        <v>203</v>
      </c>
      <c r="G153" s="230" t="s">
        <v>165</v>
      </c>
      <c r="H153" s="231">
        <v>621.17499999999995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43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144</v>
      </c>
      <c r="AT153" s="239" t="s">
        <v>140</v>
      </c>
      <c r="AU153" s="239" t="s">
        <v>90</v>
      </c>
      <c r="AY153" s="17" t="s">
        <v>137</v>
      </c>
      <c r="BE153" s="240">
        <f>IF(N153="základná",J153,0)</f>
        <v>0</v>
      </c>
      <c r="BF153" s="240">
        <f>IF(N153="znížená",J153,0)</f>
        <v>0</v>
      </c>
      <c r="BG153" s="240">
        <f>IF(N153="zákl. prenesená",J153,0)</f>
        <v>0</v>
      </c>
      <c r="BH153" s="240">
        <f>IF(N153="zníž. prenesená",J153,0)</f>
        <v>0</v>
      </c>
      <c r="BI153" s="240">
        <f>IF(N153="nulová",J153,0)</f>
        <v>0</v>
      </c>
      <c r="BJ153" s="17" t="s">
        <v>90</v>
      </c>
      <c r="BK153" s="240">
        <f>ROUND(I153*H153,2)</f>
        <v>0</v>
      </c>
      <c r="BL153" s="17" t="s">
        <v>144</v>
      </c>
      <c r="BM153" s="239" t="s">
        <v>204</v>
      </c>
    </row>
    <row r="154" s="2" customFormat="1">
      <c r="A154" s="38"/>
      <c r="B154" s="39"/>
      <c r="C154" s="40"/>
      <c r="D154" s="252" t="s">
        <v>150</v>
      </c>
      <c r="E154" s="40"/>
      <c r="F154" s="253" t="s">
        <v>205</v>
      </c>
      <c r="G154" s="40"/>
      <c r="H154" s="40"/>
      <c r="I154" s="254"/>
      <c r="J154" s="40"/>
      <c r="K154" s="40"/>
      <c r="L154" s="44"/>
      <c r="M154" s="255"/>
      <c r="N154" s="256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90</v>
      </c>
    </row>
    <row r="155" s="2" customFormat="1" ht="49.05" customHeight="1">
      <c r="A155" s="38"/>
      <c r="B155" s="39"/>
      <c r="C155" s="241" t="s">
        <v>206</v>
      </c>
      <c r="D155" s="241" t="s">
        <v>145</v>
      </c>
      <c r="E155" s="242" t="s">
        <v>207</v>
      </c>
      <c r="F155" s="243" t="s">
        <v>208</v>
      </c>
      <c r="G155" s="244" t="s">
        <v>170</v>
      </c>
      <c r="H155" s="245">
        <v>102.49800000000001</v>
      </c>
      <c r="I155" s="246"/>
      <c r="J155" s="247">
        <f>ROUND(I155*H155,2)</f>
        <v>0</v>
      </c>
      <c r="K155" s="248"/>
      <c r="L155" s="249"/>
      <c r="M155" s="250" t="s">
        <v>1</v>
      </c>
      <c r="N155" s="251" t="s">
        <v>43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148</v>
      </c>
      <c r="AT155" s="239" t="s">
        <v>145</v>
      </c>
      <c r="AU155" s="239" t="s">
        <v>90</v>
      </c>
      <c r="AY155" s="17" t="s">
        <v>137</v>
      </c>
      <c r="BE155" s="240">
        <f>IF(N155="základná",J155,0)</f>
        <v>0</v>
      </c>
      <c r="BF155" s="240">
        <f>IF(N155="znížená",J155,0)</f>
        <v>0</v>
      </c>
      <c r="BG155" s="240">
        <f>IF(N155="zákl. prenesená",J155,0)</f>
        <v>0</v>
      </c>
      <c r="BH155" s="240">
        <f>IF(N155="zníž. prenesená",J155,0)</f>
        <v>0</v>
      </c>
      <c r="BI155" s="240">
        <f>IF(N155="nulová",J155,0)</f>
        <v>0</v>
      </c>
      <c r="BJ155" s="17" t="s">
        <v>90</v>
      </c>
      <c r="BK155" s="240">
        <f>ROUND(I155*H155,2)</f>
        <v>0</v>
      </c>
      <c r="BL155" s="17" t="s">
        <v>144</v>
      </c>
      <c r="BM155" s="239" t="s">
        <v>209</v>
      </c>
    </row>
    <row r="156" s="2" customFormat="1">
      <c r="A156" s="38"/>
      <c r="B156" s="39"/>
      <c r="C156" s="40"/>
      <c r="D156" s="252" t="s">
        <v>150</v>
      </c>
      <c r="E156" s="40"/>
      <c r="F156" s="253" t="s">
        <v>210</v>
      </c>
      <c r="G156" s="40"/>
      <c r="H156" s="40"/>
      <c r="I156" s="254"/>
      <c r="J156" s="40"/>
      <c r="K156" s="40"/>
      <c r="L156" s="44"/>
      <c r="M156" s="255"/>
      <c r="N156" s="256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150</v>
      </c>
      <c r="AU156" s="17" t="s">
        <v>90</v>
      </c>
    </row>
    <row r="157" s="2" customFormat="1" ht="37.8" customHeight="1">
      <c r="A157" s="38"/>
      <c r="B157" s="39"/>
      <c r="C157" s="227" t="s">
        <v>144</v>
      </c>
      <c r="D157" s="227" t="s">
        <v>140</v>
      </c>
      <c r="E157" s="228" t="s">
        <v>211</v>
      </c>
      <c r="F157" s="229" t="s">
        <v>212</v>
      </c>
      <c r="G157" s="230" t="s">
        <v>165</v>
      </c>
      <c r="H157" s="231">
        <v>621.17499999999995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43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144</v>
      </c>
      <c r="AT157" s="239" t="s">
        <v>140</v>
      </c>
      <c r="AU157" s="239" t="s">
        <v>90</v>
      </c>
      <c r="AY157" s="17" t="s">
        <v>137</v>
      </c>
      <c r="BE157" s="240">
        <f>IF(N157="základná",J157,0)</f>
        <v>0</v>
      </c>
      <c r="BF157" s="240">
        <f>IF(N157="znížená",J157,0)</f>
        <v>0</v>
      </c>
      <c r="BG157" s="240">
        <f>IF(N157="zákl. prenesená",J157,0)</f>
        <v>0</v>
      </c>
      <c r="BH157" s="240">
        <f>IF(N157="zníž. prenesená",J157,0)</f>
        <v>0</v>
      </c>
      <c r="BI157" s="240">
        <f>IF(N157="nulová",J157,0)</f>
        <v>0</v>
      </c>
      <c r="BJ157" s="17" t="s">
        <v>90</v>
      </c>
      <c r="BK157" s="240">
        <f>ROUND(I157*H157,2)</f>
        <v>0</v>
      </c>
      <c r="BL157" s="17" t="s">
        <v>144</v>
      </c>
      <c r="BM157" s="239" t="s">
        <v>148</v>
      </c>
    </row>
    <row r="158" s="2" customFormat="1">
      <c r="A158" s="38"/>
      <c r="B158" s="39"/>
      <c r="C158" s="40"/>
      <c r="D158" s="252" t="s">
        <v>150</v>
      </c>
      <c r="E158" s="40"/>
      <c r="F158" s="253" t="s">
        <v>213</v>
      </c>
      <c r="G158" s="40"/>
      <c r="H158" s="40"/>
      <c r="I158" s="254"/>
      <c r="J158" s="40"/>
      <c r="K158" s="40"/>
      <c r="L158" s="44"/>
      <c r="M158" s="255"/>
      <c r="N158" s="256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150</v>
      </c>
      <c r="AU158" s="17" t="s">
        <v>90</v>
      </c>
    </row>
    <row r="159" s="2" customFormat="1" ht="37.8" customHeight="1">
      <c r="A159" s="38"/>
      <c r="B159" s="39"/>
      <c r="C159" s="241" t="s">
        <v>214</v>
      </c>
      <c r="D159" s="241" t="s">
        <v>145</v>
      </c>
      <c r="E159" s="242" t="s">
        <v>215</v>
      </c>
      <c r="F159" s="243" t="s">
        <v>216</v>
      </c>
      <c r="G159" s="244" t="s">
        <v>170</v>
      </c>
      <c r="H159" s="245">
        <v>1844.8900000000001</v>
      </c>
      <c r="I159" s="246"/>
      <c r="J159" s="247">
        <f>ROUND(I159*H159,2)</f>
        <v>0</v>
      </c>
      <c r="K159" s="248"/>
      <c r="L159" s="249"/>
      <c r="M159" s="250" t="s">
        <v>1</v>
      </c>
      <c r="N159" s="251" t="s">
        <v>43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148</v>
      </c>
      <c r="AT159" s="239" t="s">
        <v>145</v>
      </c>
      <c r="AU159" s="239" t="s">
        <v>90</v>
      </c>
      <c r="AY159" s="17" t="s">
        <v>137</v>
      </c>
      <c r="BE159" s="240">
        <f>IF(N159="základná",J159,0)</f>
        <v>0</v>
      </c>
      <c r="BF159" s="240">
        <f>IF(N159="znížená",J159,0)</f>
        <v>0</v>
      </c>
      <c r="BG159" s="240">
        <f>IF(N159="zákl. prenesená",J159,0)</f>
        <v>0</v>
      </c>
      <c r="BH159" s="240">
        <f>IF(N159="zníž. prenesená",J159,0)</f>
        <v>0</v>
      </c>
      <c r="BI159" s="240">
        <f>IF(N159="nulová",J159,0)</f>
        <v>0</v>
      </c>
      <c r="BJ159" s="17" t="s">
        <v>90</v>
      </c>
      <c r="BK159" s="240">
        <f>ROUND(I159*H159,2)</f>
        <v>0</v>
      </c>
      <c r="BL159" s="17" t="s">
        <v>144</v>
      </c>
      <c r="BM159" s="239" t="s">
        <v>217</v>
      </c>
    </row>
    <row r="160" s="2" customFormat="1">
      <c r="A160" s="38"/>
      <c r="B160" s="39"/>
      <c r="C160" s="40"/>
      <c r="D160" s="252" t="s">
        <v>150</v>
      </c>
      <c r="E160" s="40"/>
      <c r="F160" s="253" t="s">
        <v>218</v>
      </c>
      <c r="G160" s="40"/>
      <c r="H160" s="40"/>
      <c r="I160" s="254"/>
      <c r="J160" s="40"/>
      <c r="K160" s="40"/>
      <c r="L160" s="44"/>
      <c r="M160" s="255"/>
      <c r="N160" s="256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90</v>
      </c>
    </row>
    <row r="161" s="2" customFormat="1" ht="24.15" customHeight="1">
      <c r="A161" s="38"/>
      <c r="B161" s="39"/>
      <c r="C161" s="227" t="s">
        <v>183</v>
      </c>
      <c r="D161" s="227" t="s">
        <v>140</v>
      </c>
      <c r="E161" s="228" t="s">
        <v>219</v>
      </c>
      <c r="F161" s="229" t="s">
        <v>220</v>
      </c>
      <c r="G161" s="230" t="s">
        <v>165</v>
      </c>
      <c r="H161" s="231">
        <v>85.75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43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144</v>
      </c>
      <c r="AT161" s="239" t="s">
        <v>140</v>
      </c>
      <c r="AU161" s="239" t="s">
        <v>90</v>
      </c>
      <c r="AY161" s="17" t="s">
        <v>137</v>
      </c>
      <c r="BE161" s="240">
        <f>IF(N161="základná",J161,0)</f>
        <v>0</v>
      </c>
      <c r="BF161" s="240">
        <f>IF(N161="znížená",J161,0)</f>
        <v>0</v>
      </c>
      <c r="BG161" s="240">
        <f>IF(N161="zákl. prenesená",J161,0)</f>
        <v>0</v>
      </c>
      <c r="BH161" s="240">
        <f>IF(N161="zníž. prenesená",J161,0)</f>
        <v>0</v>
      </c>
      <c r="BI161" s="240">
        <f>IF(N161="nulová",J161,0)</f>
        <v>0</v>
      </c>
      <c r="BJ161" s="17" t="s">
        <v>90</v>
      </c>
      <c r="BK161" s="240">
        <f>ROUND(I161*H161,2)</f>
        <v>0</v>
      </c>
      <c r="BL161" s="17" t="s">
        <v>144</v>
      </c>
      <c r="BM161" s="239" t="s">
        <v>221</v>
      </c>
    </row>
    <row r="162" s="2" customFormat="1">
      <c r="A162" s="38"/>
      <c r="B162" s="39"/>
      <c r="C162" s="40"/>
      <c r="D162" s="252" t="s">
        <v>150</v>
      </c>
      <c r="E162" s="40"/>
      <c r="F162" s="253" t="s">
        <v>222</v>
      </c>
      <c r="G162" s="40"/>
      <c r="H162" s="40"/>
      <c r="I162" s="254"/>
      <c r="J162" s="40"/>
      <c r="K162" s="40"/>
      <c r="L162" s="44"/>
      <c r="M162" s="255"/>
      <c r="N162" s="256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150</v>
      </c>
      <c r="AU162" s="17" t="s">
        <v>90</v>
      </c>
    </row>
    <row r="163" s="2" customFormat="1" ht="24.15" customHeight="1">
      <c r="A163" s="38"/>
      <c r="B163" s="39"/>
      <c r="C163" s="241" t="s">
        <v>223</v>
      </c>
      <c r="D163" s="241" t="s">
        <v>145</v>
      </c>
      <c r="E163" s="242" t="s">
        <v>224</v>
      </c>
      <c r="F163" s="243" t="s">
        <v>225</v>
      </c>
      <c r="G163" s="244" t="s">
        <v>165</v>
      </c>
      <c r="H163" s="245">
        <v>14.971</v>
      </c>
      <c r="I163" s="246"/>
      <c r="J163" s="247">
        <f>ROUND(I163*H163,2)</f>
        <v>0</v>
      </c>
      <c r="K163" s="248"/>
      <c r="L163" s="249"/>
      <c r="M163" s="250" t="s">
        <v>1</v>
      </c>
      <c r="N163" s="251" t="s">
        <v>43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148</v>
      </c>
      <c r="AT163" s="239" t="s">
        <v>145</v>
      </c>
      <c r="AU163" s="239" t="s">
        <v>90</v>
      </c>
      <c r="AY163" s="17" t="s">
        <v>137</v>
      </c>
      <c r="BE163" s="240">
        <f>IF(N163="základná",J163,0)</f>
        <v>0</v>
      </c>
      <c r="BF163" s="240">
        <f>IF(N163="znížená",J163,0)</f>
        <v>0</v>
      </c>
      <c r="BG163" s="240">
        <f>IF(N163="zákl. prenesená",J163,0)</f>
        <v>0</v>
      </c>
      <c r="BH163" s="240">
        <f>IF(N163="zníž. prenesená",J163,0)</f>
        <v>0</v>
      </c>
      <c r="BI163" s="240">
        <f>IF(N163="nulová",J163,0)</f>
        <v>0</v>
      </c>
      <c r="BJ163" s="17" t="s">
        <v>90</v>
      </c>
      <c r="BK163" s="240">
        <f>ROUND(I163*H163,2)</f>
        <v>0</v>
      </c>
      <c r="BL163" s="17" t="s">
        <v>144</v>
      </c>
      <c r="BM163" s="239" t="s">
        <v>226</v>
      </c>
    </row>
    <row r="164" s="2" customFormat="1">
      <c r="A164" s="38"/>
      <c r="B164" s="39"/>
      <c r="C164" s="40"/>
      <c r="D164" s="252" t="s">
        <v>150</v>
      </c>
      <c r="E164" s="40"/>
      <c r="F164" s="253" t="s">
        <v>227</v>
      </c>
      <c r="G164" s="40"/>
      <c r="H164" s="40"/>
      <c r="I164" s="254"/>
      <c r="J164" s="40"/>
      <c r="K164" s="40"/>
      <c r="L164" s="44"/>
      <c r="M164" s="255"/>
      <c r="N164" s="256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90</v>
      </c>
    </row>
    <row r="165" s="13" customFormat="1">
      <c r="A165" s="13"/>
      <c r="B165" s="257"/>
      <c r="C165" s="258"/>
      <c r="D165" s="252" t="s">
        <v>228</v>
      </c>
      <c r="E165" s="259" t="s">
        <v>1</v>
      </c>
      <c r="F165" s="260" t="s">
        <v>229</v>
      </c>
      <c r="G165" s="258"/>
      <c r="H165" s="259" t="s">
        <v>1</v>
      </c>
      <c r="I165" s="261"/>
      <c r="J165" s="258"/>
      <c r="K165" s="258"/>
      <c r="L165" s="262"/>
      <c r="M165" s="263"/>
      <c r="N165" s="264"/>
      <c r="O165" s="264"/>
      <c r="P165" s="264"/>
      <c r="Q165" s="264"/>
      <c r="R165" s="264"/>
      <c r="S165" s="264"/>
      <c r="T165" s="26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6" t="s">
        <v>228</v>
      </c>
      <c r="AU165" s="266" t="s">
        <v>90</v>
      </c>
      <c r="AV165" s="13" t="s">
        <v>84</v>
      </c>
      <c r="AW165" s="13" t="s">
        <v>33</v>
      </c>
      <c r="AX165" s="13" t="s">
        <v>77</v>
      </c>
      <c r="AY165" s="266" t="s">
        <v>137</v>
      </c>
    </row>
    <row r="166" s="14" customFormat="1">
      <c r="A166" s="14"/>
      <c r="B166" s="267"/>
      <c r="C166" s="268"/>
      <c r="D166" s="252" t="s">
        <v>228</v>
      </c>
      <c r="E166" s="269" t="s">
        <v>1</v>
      </c>
      <c r="F166" s="270" t="s">
        <v>230</v>
      </c>
      <c r="G166" s="268"/>
      <c r="H166" s="271">
        <v>14.971</v>
      </c>
      <c r="I166" s="272"/>
      <c r="J166" s="268"/>
      <c r="K166" s="268"/>
      <c r="L166" s="273"/>
      <c r="M166" s="274"/>
      <c r="N166" s="275"/>
      <c r="O166" s="275"/>
      <c r="P166" s="275"/>
      <c r="Q166" s="275"/>
      <c r="R166" s="275"/>
      <c r="S166" s="275"/>
      <c r="T166" s="27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7" t="s">
        <v>228</v>
      </c>
      <c r="AU166" s="277" t="s">
        <v>90</v>
      </c>
      <c r="AV166" s="14" t="s">
        <v>90</v>
      </c>
      <c r="AW166" s="14" t="s">
        <v>33</v>
      </c>
      <c r="AX166" s="14" t="s">
        <v>77</v>
      </c>
      <c r="AY166" s="277" t="s">
        <v>137</v>
      </c>
    </row>
    <row r="167" s="15" customFormat="1">
      <c r="A167" s="15"/>
      <c r="B167" s="278"/>
      <c r="C167" s="279"/>
      <c r="D167" s="252" t="s">
        <v>228</v>
      </c>
      <c r="E167" s="280" t="s">
        <v>1</v>
      </c>
      <c r="F167" s="281" t="s">
        <v>231</v>
      </c>
      <c r="G167" s="279"/>
      <c r="H167" s="282">
        <v>14.971</v>
      </c>
      <c r="I167" s="283"/>
      <c r="J167" s="279"/>
      <c r="K167" s="279"/>
      <c r="L167" s="284"/>
      <c r="M167" s="285"/>
      <c r="N167" s="286"/>
      <c r="O167" s="286"/>
      <c r="P167" s="286"/>
      <c r="Q167" s="286"/>
      <c r="R167" s="286"/>
      <c r="S167" s="286"/>
      <c r="T167" s="28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88" t="s">
        <v>228</v>
      </c>
      <c r="AU167" s="288" t="s">
        <v>90</v>
      </c>
      <c r="AV167" s="15" t="s">
        <v>149</v>
      </c>
      <c r="AW167" s="15" t="s">
        <v>33</v>
      </c>
      <c r="AX167" s="15" t="s">
        <v>84</v>
      </c>
      <c r="AY167" s="288" t="s">
        <v>137</v>
      </c>
    </row>
    <row r="168" s="2" customFormat="1" ht="24.15" customHeight="1">
      <c r="A168" s="38"/>
      <c r="B168" s="39"/>
      <c r="C168" s="241" t="s">
        <v>7</v>
      </c>
      <c r="D168" s="241" t="s">
        <v>145</v>
      </c>
      <c r="E168" s="242" t="s">
        <v>232</v>
      </c>
      <c r="F168" s="243" t="s">
        <v>233</v>
      </c>
      <c r="G168" s="244" t="s">
        <v>165</v>
      </c>
      <c r="H168" s="245">
        <v>38.037999999999997</v>
      </c>
      <c r="I168" s="246"/>
      <c r="J168" s="247">
        <f>ROUND(I168*H168,2)</f>
        <v>0</v>
      </c>
      <c r="K168" s="248"/>
      <c r="L168" s="249"/>
      <c r="M168" s="250" t="s">
        <v>1</v>
      </c>
      <c r="N168" s="251" t="s">
        <v>43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148</v>
      </c>
      <c r="AT168" s="239" t="s">
        <v>145</v>
      </c>
      <c r="AU168" s="239" t="s">
        <v>90</v>
      </c>
      <c r="AY168" s="17" t="s">
        <v>137</v>
      </c>
      <c r="BE168" s="240">
        <f>IF(N168="základná",J168,0)</f>
        <v>0</v>
      </c>
      <c r="BF168" s="240">
        <f>IF(N168="znížená",J168,0)</f>
        <v>0</v>
      </c>
      <c r="BG168" s="240">
        <f>IF(N168="zákl. prenesená",J168,0)</f>
        <v>0</v>
      </c>
      <c r="BH168" s="240">
        <f>IF(N168="zníž. prenesená",J168,0)</f>
        <v>0</v>
      </c>
      <c r="BI168" s="240">
        <f>IF(N168="nulová",J168,0)</f>
        <v>0</v>
      </c>
      <c r="BJ168" s="17" t="s">
        <v>90</v>
      </c>
      <c r="BK168" s="240">
        <f>ROUND(I168*H168,2)</f>
        <v>0</v>
      </c>
      <c r="BL168" s="17" t="s">
        <v>144</v>
      </c>
      <c r="BM168" s="239" t="s">
        <v>234</v>
      </c>
    </row>
    <row r="169" s="2" customFormat="1">
      <c r="A169" s="38"/>
      <c r="B169" s="39"/>
      <c r="C169" s="40"/>
      <c r="D169" s="252" t="s">
        <v>150</v>
      </c>
      <c r="E169" s="40"/>
      <c r="F169" s="253" t="s">
        <v>235</v>
      </c>
      <c r="G169" s="40"/>
      <c r="H169" s="40"/>
      <c r="I169" s="254"/>
      <c r="J169" s="40"/>
      <c r="K169" s="40"/>
      <c r="L169" s="44"/>
      <c r="M169" s="255"/>
      <c r="N169" s="25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90</v>
      </c>
    </row>
    <row r="170" s="13" customFormat="1">
      <c r="A170" s="13"/>
      <c r="B170" s="257"/>
      <c r="C170" s="258"/>
      <c r="D170" s="252" t="s">
        <v>228</v>
      </c>
      <c r="E170" s="259" t="s">
        <v>1</v>
      </c>
      <c r="F170" s="260" t="s">
        <v>236</v>
      </c>
      <c r="G170" s="258"/>
      <c r="H170" s="259" t="s">
        <v>1</v>
      </c>
      <c r="I170" s="261"/>
      <c r="J170" s="258"/>
      <c r="K170" s="258"/>
      <c r="L170" s="262"/>
      <c r="M170" s="263"/>
      <c r="N170" s="264"/>
      <c r="O170" s="264"/>
      <c r="P170" s="264"/>
      <c r="Q170" s="264"/>
      <c r="R170" s="264"/>
      <c r="S170" s="264"/>
      <c r="T170" s="26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6" t="s">
        <v>228</v>
      </c>
      <c r="AU170" s="266" t="s">
        <v>90</v>
      </c>
      <c r="AV170" s="13" t="s">
        <v>84</v>
      </c>
      <c r="AW170" s="13" t="s">
        <v>33</v>
      </c>
      <c r="AX170" s="13" t="s">
        <v>77</v>
      </c>
      <c r="AY170" s="266" t="s">
        <v>137</v>
      </c>
    </row>
    <row r="171" s="14" customFormat="1">
      <c r="A171" s="14"/>
      <c r="B171" s="267"/>
      <c r="C171" s="268"/>
      <c r="D171" s="252" t="s">
        <v>228</v>
      </c>
      <c r="E171" s="269" t="s">
        <v>1</v>
      </c>
      <c r="F171" s="270" t="s">
        <v>237</v>
      </c>
      <c r="G171" s="268"/>
      <c r="H171" s="271">
        <v>38.037999999999997</v>
      </c>
      <c r="I171" s="272"/>
      <c r="J171" s="268"/>
      <c r="K171" s="268"/>
      <c r="L171" s="273"/>
      <c r="M171" s="274"/>
      <c r="N171" s="275"/>
      <c r="O171" s="275"/>
      <c r="P171" s="275"/>
      <c r="Q171" s="275"/>
      <c r="R171" s="275"/>
      <c r="S171" s="275"/>
      <c r="T171" s="27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7" t="s">
        <v>228</v>
      </c>
      <c r="AU171" s="277" t="s">
        <v>90</v>
      </c>
      <c r="AV171" s="14" t="s">
        <v>90</v>
      </c>
      <c r="AW171" s="14" t="s">
        <v>33</v>
      </c>
      <c r="AX171" s="14" t="s">
        <v>77</v>
      </c>
      <c r="AY171" s="277" t="s">
        <v>137</v>
      </c>
    </row>
    <row r="172" s="15" customFormat="1">
      <c r="A172" s="15"/>
      <c r="B172" s="278"/>
      <c r="C172" s="279"/>
      <c r="D172" s="252" t="s">
        <v>228</v>
      </c>
      <c r="E172" s="280" t="s">
        <v>1</v>
      </c>
      <c r="F172" s="281" t="s">
        <v>231</v>
      </c>
      <c r="G172" s="279"/>
      <c r="H172" s="282">
        <v>38.037999999999997</v>
      </c>
      <c r="I172" s="283"/>
      <c r="J172" s="279"/>
      <c r="K172" s="279"/>
      <c r="L172" s="284"/>
      <c r="M172" s="285"/>
      <c r="N172" s="286"/>
      <c r="O172" s="286"/>
      <c r="P172" s="286"/>
      <c r="Q172" s="286"/>
      <c r="R172" s="286"/>
      <c r="S172" s="286"/>
      <c r="T172" s="28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88" t="s">
        <v>228</v>
      </c>
      <c r="AU172" s="288" t="s">
        <v>90</v>
      </c>
      <c r="AV172" s="15" t="s">
        <v>149</v>
      </c>
      <c r="AW172" s="15" t="s">
        <v>33</v>
      </c>
      <c r="AX172" s="15" t="s">
        <v>84</v>
      </c>
      <c r="AY172" s="288" t="s">
        <v>137</v>
      </c>
    </row>
    <row r="173" s="2" customFormat="1" ht="24.15" customHeight="1">
      <c r="A173" s="38"/>
      <c r="B173" s="39"/>
      <c r="C173" s="241" t="s">
        <v>238</v>
      </c>
      <c r="D173" s="241" t="s">
        <v>145</v>
      </c>
      <c r="E173" s="242" t="s">
        <v>239</v>
      </c>
      <c r="F173" s="243" t="s">
        <v>240</v>
      </c>
      <c r="G173" s="244" t="s">
        <v>165</v>
      </c>
      <c r="H173" s="245">
        <v>41.316000000000002</v>
      </c>
      <c r="I173" s="246"/>
      <c r="J173" s="247">
        <f>ROUND(I173*H173,2)</f>
        <v>0</v>
      </c>
      <c r="K173" s="248"/>
      <c r="L173" s="249"/>
      <c r="M173" s="250" t="s">
        <v>1</v>
      </c>
      <c r="N173" s="251" t="s">
        <v>43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148</v>
      </c>
      <c r="AT173" s="239" t="s">
        <v>145</v>
      </c>
      <c r="AU173" s="239" t="s">
        <v>90</v>
      </c>
      <c r="AY173" s="17" t="s">
        <v>137</v>
      </c>
      <c r="BE173" s="240">
        <f>IF(N173="základná",J173,0)</f>
        <v>0</v>
      </c>
      <c r="BF173" s="240">
        <f>IF(N173="znížená",J173,0)</f>
        <v>0</v>
      </c>
      <c r="BG173" s="240">
        <f>IF(N173="zákl. prenesená",J173,0)</f>
        <v>0</v>
      </c>
      <c r="BH173" s="240">
        <f>IF(N173="zníž. prenesená",J173,0)</f>
        <v>0</v>
      </c>
      <c r="BI173" s="240">
        <f>IF(N173="nulová",J173,0)</f>
        <v>0</v>
      </c>
      <c r="BJ173" s="17" t="s">
        <v>90</v>
      </c>
      <c r="BK173" s="240">
        <f>ROUND(I173*H173,2)</f>
        <v>0</v>
      </c>
      <c r="BL173" s="17" t="s">
        <v>144</v>
      </c>
      <c r="BM173" s="239" t="s">
        <v>241</v>
      </c>
    </row>
    <row r="174" s="2" customFormat="1">
      <c r="A174" s="38"/>
      <c r="B174" s="39"/>
      <c r="C174" s="40"/>
      <c r="D174" s="252" t="s">
        <v>150</v>
      </c>
      <c r="E174" s="40"/>
      <c r="F174" s="253" t="s">
        <v>242</v>
      </c>
      <c r="G174" s="40"/>
      <c r="H174" s="40"/>
      <c r="I174" s="254"/>
      <c r="J174" s="40"/>
      <c r="K174" s="40"/>
      <c r="L174" s="44"/>
      <c r="M174" s="255"/>
      <c r="N174" s="256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150</v>
      </c>
      <c r="AU174" s="17" t="s">
        <v>90</v>
      </c>
    </row>
    <row r="175" s="13" customFormat="1">
      <c r="A175" s="13"/>
      <c r="B175" s="257"/>
      <c r="C175" s="258"/>
      <c r="D175" s="252" t="s">
        <v>228</v>
      </c>
      <c r="E175" s="259" t="s">
        <v>1</v>
      </c>
      <c r="F175" s="260" t="s">
        <v>243</v>
      </c>
      <c r="G175" s="258"/>
      <c r="H175" s="259" t="s">
        <v>1</v>
      </c>
      <c r="I175" s="261"/>
      <c r="J175" s="258"/>
      <c r="K175" s="258"/>
      <c r="L175" s="262"/>
      <c r="M175" s="263"/>
      <c r="N175" s="264"/>
      <c r="O175" s="264"/>
      <c r="P175" s="264"/>
      <c r="Q175" s="264"/>
      <c r="R175" s="264"/>
      <c r="S175" s="264"/>
      <c r="T175" s="26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6" t="s">
        <v>228</v>
      </c>
      <c r="AU175" s="266" t="s">
        <v>90</v>
      </c>
      <c r="AV175" s="13" t="s">
        <v>84</v>
      </c>
      <c r="AW175" s="13" t="s">
        <v>33</v>
      </c>
      <c r="AX175" s="13" t="s">
        <v>77</v>
      </c>
      <c r="AY175" s="266" t="s">
        <v>137</v>
      </c>
    </row>
    <row r="176" s="14" customFormat="1">
      <c r="A176" s="14"/>
      <c r="B176" s="267"/>
      <c r="C176" s="268"/>
      <c r="D176" s="252" t="s">
        <v>228</v>
      </c>
      <c r="E176" s="269" t="s">
        <v>1</v>
      </c>
      <c r="F176" s="270" t="s">
        <v>244</v>
      </c>
      <c r="G176" s="268"/>
      <c r="H176" s="271">
        <v>41.316000000000002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7" t="s">
        <v>228</v>
      </c>
      <c r="AU176" s="277" t="s">
        <v>90</v>
      </c>
      <c r="AV176" s="14" t="s">
        <v>90</v>
      </c>
      <c r="AW176" s="14" t="s">
        <v>33</v>
      </c>
      <c r="AX176" s="14" t="s">
        <v>77</v>
      </c>
      <c r="AY176" s="277" t="s">
        <v>137</v>
      </c>
    </row>
    <row r="177" s="15" customFormat="1">
      <c r="A177" s="15"/>
      <c r="B177" s="278"/>
      <c r="C177" s="279"/>
      <c r="D177" s="252" t="s">
        <v>228</v>
      </c>
      <c r="E177" s="280" t="s">
        <v>1</v>
      </c>
      <c r="F177" s="281" t="s">
        <v>231</v>
      </c>
      <c r="G177" s="279"/>
      <c r="H177" s="282">
        <v>41.316000000000002</v>
      </c>
      <c r="I177" s="283"/>
      <c r="J177" s="279"/>
      <c r="K177" s="279"/>
      <c r="L177" s="284"/>
      <c r="M177" s="285"/>
      <c r="N177" s="286"/>
      <c r="O177" s="286"/>
      <c r="P177" s="286"/>
      <c r="Q177" s="286"/>
      <c r="R177" s="286"/>
      <c r="S177" s="286"/>
      <c r="T177" s="28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8" t="s">
        <v>228</v>
      </c>
      <c r="AU177" s="288" t="s">
        <v>90</v>
      </c>
      <c r="AV177" s="15" t="s">
        <v>149</v>
      </c>
      <c r="AW177" s="15" t="s">
        <v>33</v>
      </c>
      <c r="AX177" s="15" t="s">
        <v>84</v>
      </c>
      <c r="AY177" s="288" t="s">
        <v>137</v>
      </c>
    </row>
    <row r="178" s="2" customFormat="1" ht="37.8" customHeight="1">
      <c r="A178" s="38"/>
      <c r="B178" s="39"/>
      <c r="C178" s="227" t="s">
        <v>191</v>
      </c>
      <c r="D178" s="227" t="s">
        <v>140</v>
      </c>
      <c r="E178" s="228" t="s">
        <v>245</v>
      </c>
      <c r="F178" s="229" t="s">
        <v>246</v>
      </c>
      <c r="G178" s="230" t="s">
        <v>165</v>
      </c>
      <c r="H178" s="231">
        <v>85.75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43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144</v>
      </c>
      <c r="AT178" s="239" t="s">
        <v>140</v>
      </c>
      <c r="AU178" s="239" t="s">
        <v>90</v>
      </c>
      <c r="AY178" s="17" t="s">
        <v>137</v>
      </c>
      <c r="BE178" s="240">
        <f>IF(N178="základná",J178,0)</f>
        <v>0</v>
      </c>
      <c r="BF178" s="240">
        <f>IF(N178="znížená",J178,0)</f>
        <v>0</v>
      </c>
      <c r="BG178" s="240">
        <f>IF(N178="zákl. prenesená",J178,0)</f>
        <v>0</v>
      </c>
      <c r="BH178" s="240">
        <f>IF(N178="zníž. prenesená",J178,0)</f>
        <v>0</v>
      </c>
      <c r="BI178" s="240">
        <f>IF(N178="nulová",J178,0)</f>
        <v>0</v>
      </c>
      <c r="BJ178" s="17" t="s">
        <v>90</v>
      </c>
      <c r="BK178" s="240">
        <f>ROUND(I178*H178,2)</f>
        <v>0</v>
      </c>
      <c r="BL178" s="17" t="s">
        <v>144</v>
      </c>
      <c r="BM178" s="239" t="s">
        <v>247</v>
      </c>
    </row>
    <row r="179" s="2" customFormat="1">
      <c r="A179" s="38"/>
      <c r="B179" s="39"/>
      <c r="C179" s="40"/>
      <c r="D179" s="252" t="s">
        <v>150</v>
      </c>
      <c r="E179" s="40"/>
      <c r="F179" s="253" t="s">
        <v>248</v>
      </c>
      <c r="G179" s="40"/>
      <c r="H179" s="40"/>
      <c r="I179" s="254"/>
      <c r="J179" s="40"/>
      <c r="K179" s="40"/>
      <c r="L179" s="44"/>
      <c r="M179" s="255"/>
      <c r="N179" s="256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150</v>
      </c>
      <c r="AU179" s="17" t="s">
        <v>90</v>
      </c>
    </row>
    <row r="180" s="2" customFormat="1" ht="37.8" customHeight="1">
      <c r="A180" s="38"/>
      <c r="B180" s="39"/>
      <c r="C180" s="241" t="s">
        <v>249</v>
      </c>
      <c r="D180" s="241" t="s">
        <v>145</v>
      </c>
      <c r="E180" s="242" t="s">
        <v>250</v>
      </c>
      <c r="F180" s="243" t="s">
        <v>251</v>
      </c>
      <c r="G180" s="244" t="s">
        <v>170</v>
      </c>
      <c r="H180" s="245">
        <v>14.148999999999999</v>
      </c>
      <c r="I180" s="246"/>
      <c r="J180" s="247">
        <f>ROUND(I180*H180,2)</f>
        <v>0</v>
      </c>
      <c r="K180" s="248"/>
      <c r="L180" s="249"/>
      <c r="M180" s="250" t="s">
        <v>1</v>
      </c>
      <c r="N180" s="251" t="s">
        <v>43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148</v>
      </c>
      <c r="AT180" s="239" t="s">
        <v>145</v>
      </c>
      <c r="AU180" s="239" t="s">
        <v>90</v>
      </c>
      <c r="AY180" s="17" t="s">
        <v>137</v>
      </c>
      <c r="BE180" s="240">
        <f>IF(N180="základná",J180,0)</f>
        <v>0</v>
      </c>
      <c r="BF180" s="240">
        <f>IF(N180="znížená",J180,0)</f>
        <v>0</v>
      </c>
      <c r="BG180" s="240">
        <f>IF(N180="zákl. prenesená",J180,0)</f>
        <v>0</v>
      </c>
      <c r="BH180" s="240">
        <f>IF(N180="zníž. prenesená",J180,0)</f>
        <v>0</v>
      </c>
      <c r="BI180" s="240">
        <f>IF(N180="nulová",J180,0)</f>
        <v>0</v>
      </c>
      <c r="BJ180" s="17" t="s">
        <v>90</v>
      </c>
      <c r="BK180" s="240">
        <f>ROUND(I180*H180,2)</f>
        <v>0</v>
      </c>
      <c r="BL180" s="17" t="s">
        <v>144</v>
      </c>
      <c r="BM180" s="239" t="s">
        <v>252</v>
      </c>
    </row>
    <row r="181" s="2" customFormat="1">
      <c r="A181" s="38"/>
      <c r="B181" s="39"/>
      <c r="C181" s="40"/>
      <c r="D181" s="252" t="s">
        <v>150</v>
      </c>
      <c r="E181" s="40"/>
      <c r="F181" s="253" t="s">
        <v>248</v>
      </c>
      <c r="G181" s="40"/>
      <c r="H181" s="40"/>
      <c r="I181" s="254"/>
      <c r="J181" s="40"/>
      <c r="K181" s="40"/>
      <c r="L181" s="44"/>
      <c r="M181" s="255"/>
      <c r="N181" s="256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150</v>
      </c>
      <c r="AU181" s="17" t="s">
        <v>90</v>
      </c>
    </row>
    <row r="182" s="2" customFormat="1" ht="37.8" customHeight="1">
      <c r="A182" s="38"/>
      <c r="B182" s="39"/>
      <c r="C182" s="227" t="s">
        <v>195</v>
      </c>
      <c r="D182" s="227" t="s">
        <v>140</v>
      </c>
      <c r="E182" s="228" t="s">
        <v>253</v>
      </c>
      <c r="F182" s="229" t="s">
        <v>254</v>
      </c>
      <c r="G182" s="230" t="s">
        <v>165</v>
      </c>
      <c r="H182" s="231">
        <v>85.75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43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144</v>
      </c>
      <c r="AT182" s="239" t="s">
        <v>140</v>
      </c>
      <c r="AU182" s="239" t="s">
        <v>90</v>
      </c>
      <c r="AY182" s="17" t="s">
        <v>137</v>
      </c>
      <c r="BE182" s="240">
        <f>IF(N182="základná",J182,0)</f>
        <v>0</v>
      </c>
      <c r="BF182" s="240">
        <f>IF(N182="znížená",J182,0)</f>
        <v>0</v>
      </c>
      <c r="BG182" s="240">
        <f>IF(N182="zákl. prenesená",J182,0)</f>
        <v>0</v>
      </c>
      <c r="BH182" s="240">
        <f>IF(N182="zníž. prenesená",J182,0)</f>
        <v>0</v>
      </c>
      <c r="BI182" s="240">
        <f>IF(N182="nulová",J182,0)</f>
        <v>0</v>
      </c>
      <c r="BJ182" s="17" t="s">
        <v>90</v>
      </c>
      <c r="BK182" s="240">
        <f>ROUND(I182*H182,2)</f>
        <v>0</v>
      </c>
      <c r="BL182" s="17" t="s">
        <v>144</v>
      </c>
      <c r="BM182" s="239" t="s">
        <v>255</v>
      </c>
    </row>
    <row r="183" s="2" customFormat="1">
      <c r="A183" s="38"/>
      <c r="B183" s="39"/>
      <c r="C183" s="40"/>
      <c r="D183" s="252" t="s">
        <v>150</v>
      </c>
      <c r="E183" s="40"/>
      <c r="F183" s="253" t="s">
        <v>256</v>
      </c>
      <c r="G183" s="40"/>
      <c r="H183" s="40"/>
      <c r="I183" s="254"/>
      <c r="J183" s="40"/>
      <c r="K183" s="40"/>
      <c r="L183" s="44"/>
      <c r="M183" s="255"/>
      <c r="N183" s="256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150</v>
      </c>
      <c r="AU183" s="17" t="s">
        <v>90</v>
      </c>
    </row>
    <row r="184" s="2" customFormat="1" ht="37.8" customHeight="1">
      <c r="A184" s="38"/>
      <c r="B184" s="39"/>
      <c r="C184" s="241" t="s">
        <v>257</v>
      </c>
      <c r="D184" s="241" t="s">
        <v>145</v>
      </c>
      <c r="E184" s="242" t="s">
        <v>258</v>
      </c>
      <c r="F184" s="243" t="s">
        <v>259</v>
      </c>
      <c r="G184" s="244" t="s">
        <v>170</v>
      </c>
      <c r="H184" s="245">
        <v>254.678</v>
      </c>
      <c r="I184" s="246"/>
      <c r="J184" s="247">
        <f>ROUND(I184*H184,2)</f>
        <v>0</v>
      </c>
      <c r="K184" s="248"/>
      <c r="L184" s="249"/>
      <c r="M184" s="250" t="s">
        <v>1</v>
      </c>
      <c r="N184" s="251" t="s">
        <v>43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148</v>
      </c>
      <c r="AT184" s="239" t="s">
        <v>145</v>
      </c>
      <c r="AU184" s="239" t="s">
        <v>90</v>
      </c>
      <c r="AY184" s="17" t="s">
        <v>137</v>
      </c>
      <c r="BE184" s="240">
        <f>IF(N184="základná",J184,0)</f>
        <v>0</v>
      </c>
      <c r="BF184" s="240">
        <f>IF(N184="znížená",J184,0)</f>
        <v>0</v>
      </c>
      <c r="BG184" s="240">
        <f>IF(N184="zákl. prenesená",J184,0)</f>
        <v>0</v>
      </c>
      <c r="BH184" s="240">
        <f>IF(N184="zníž. prenesená",J184,0)</f>
        <v>0</v>
      </c>
      <c r="BI184" s="240">
        <f>IF(N184="nulová",J184,0)</f>
        <v>0</v>
      </c>
      <c r="BJ184" s="17" t="s">
        <v>90</v>
      </c>
      <c r="BK184" s="240">
        <f>ROUND(I184*H184,2)</f>
        <v>0</v>
      </c>
      <c r="BL184" s="17" t="s">
        <v>144</v>
      </c>
      <c r="BM184" s="239" t="s">
        <v>260</v>
      </c>
    </row>
    <row r="185" s="2" customFormat="1">
      <c r="A185" s="38"/>
      <c r="B185" s="39"/>
      <c r="C185" s="40"/>
      <c r="D185" s="252" t="s">
        <v>150</v>
      </c>
      <c r="E185" s="40"/>
      <c r="F185" s="253" t="s">
        <v>261</v>
      </c>
      <c r="G185" s="40"/>
      <c r="H185" s="40"/>
      <c r="I185" s="254"/>
      <c r="J185" s="40"/>
      <c r="K185" s="40"/>
      <c r="L185" s="44"/>
      <c r="M185" s="255"/>
      <c r="N185" s="256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150</v>
      </c>
      <c r="AU185" s="17" t="s">
        <v>90</v>
      </c>
    </row>
    <row r="186" s="12" customFormat="1" ht="22.8" customHeight="1">
      <c r="A186" s="12"/>
      <c r="B186" s="211"/>
      <c r="C186" s="212"/>
      <c r="D186" s="213" t="s">
        <v>76</v>
      </c>
      <c r="E186" s="225" t="s">
        <v>262</v>
      </c>
      <c r="F186" s="225" t="s">
        <v>263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SUM(P187:P189)</f>
        <v>0</v>
      </c>
      <c r="Q186" s="219"/>
      <c r="R186" s="220">
        <f>SUM(R187:R189)</f>
        <v>0</v>
      </c>
      <c r="S186" s="219"/>
      <c r="T186" s="221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90</v>
      </c>
      <c r="AT186" s="223" t="s">
        <v>76</v>
      </c>
      <c r="AU186" s="223" t="s">
        <v>84</v>
      </c>
      <c r="AY186" s="222" t="s">
        <v>137</v>
      </c>
      <c r="BK186" s="224">
        <f>SUM(BK187:BK189)</f>
        <v>0</v>
      </c>
    </row>
    <row r="187" s="2" customFormat="1" ht="24.15" customHeight="1">
      <c r="A187" s="38"/>
      <c r="B187" s="39"/>
      <c r="C187" s="227" t="s">
        <v>200</v>
      </c>
      <c r="D187" s="227" t="s">
        <v>140</v>
      </c>
      <c r="E187" s="228" t="s">
        <v>264</v>
      </c>
      <c r="F187" s="229" t="s">
        <v>265</v>
      </c>
      <c r="G187" s="230" t="s">
        <v>165</v>
      </c>
      <c r="H187" s="231">
        <v>75</v>
      </c>
      <c r="I187" s="232"/>
      <c r="J187" s="233">
        <f>ROUND(I187*H187,2)</f>
        <v>0</v>
      </c>
      <c r="K187" s="234"/>
      <c r="L187" s="44"/>
      <c r="M187" s="235" t="s">
        <v>1</v>
      </c>
      <c r="N187" s="236" t="s">
        <v>43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144</v>
      </c>
      <c r="AT187" s="239" t="s">
        <v>140</v>
      </c>
      <c r="AU187" s="239" t="s">
        <v>90</v>
      </c>
      <c r="AY187" s="17" t="s">
        <v>137</v>
      </c>
      <c r="BE187" s="240">
        <f>IF(N187="základná",J187,0)</f>
        <v>0</v>
      </c>
      <c r="BF187" s="240">
        <f>IF(N187="znížená",J187,0)</f>
        <v>0</v>
      </c>
      <c r="BG187" s="240">
        <f>IF(N187="zákl. prenesená",J187,0)</f>
        <v>0</v>
      </c>
      <c r="BH187" s="240">
        <f>IF(N187="zníž. prenesená",J187,0)</f>
        <v>0</v>
      </c>
      <c r="BI187" s="240">
        <f>IF(N187="nulová",J187,0)</f>
        <v>0</v>
      </c>
      <c r="BJ187" s="17" t="s">
        <v>90</v>
      </c>
      <c r="BK187" s="240">
        <f>ROUND(I187*H187,2)</f>
        <v>0</v>
      </c>
      <c r="BL187" s="17" t="s">
        <v>144</v>
      </c>
      <c r="BM187" s="239" t="s">
        <v>266</v>
      </c>
    </row>
    <row r="188" s="2" customFormat="1" ht="14.4" customHeight="1">
      <c r="A188" s="38"/>
      <c r="B188" s="39"/>
      <c r="C188" s="227" t="s">
        <v>267</v>
      </c>
      <c r="D188" s="227" t="s">
        <v>140</v>
      </c>
      <c r="E188" s="228" t="s">
        <v>268</v>
      </c>
      <c r="F188" s="229" t="s">
        <v>269</v>
      </c>
      <c r="G188" s="230" t="s">
        <v>165</v>
      </c>
      <c r="H188" s="231">
        <v>75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43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144</v>
      </c>
      <c r="AT188" s="239" t="s">
        <v>140</v>
      </c>
      <c r="AU188" s="239" t="s">
        <v>90</v>
      </c>
      <c r="AY188" s="17" t="s">
        <v>137</v>
      </c>
      <c r="BE188" s="240">
        <f>IF(N188="základná",J188,0)</f>
        <v>0</v>
      </c>
      <c r="BF188" s="240">
        <f>IF(N188="znížená",J188,0)</f>
        <v>0</v>
      </c>
      <c r="BG188" s="240">
        <f>IF(N188="zákl. prenesená",J188,0)</f>
        <v>0</v>
      </c>
      <c r="BH188" s="240">
        <f>IF(N188="zníž. prenesená",J188,0)</f>
        <v>0</v>
      </c>
      <c r="BI188" s="240">
        <f>IF(N188="nulová",J188,0)</f>
        <v>0</v>
      </c>
      <c r="BJ188" s="17" t="s">
        <v>90</v>
      </c>
      <c r="BK188" s="240">
        <f>ROUND(I188*H188,2)</f>
        <v>0</v>
      </c>
      <c r="BL188" s="17" t="s">
        <v>144</v>
      </c>
      <c r="BM188" s="239" t="s">
        <v>270</v>
      </c>
    </row>
    <row r="189" s="2" customFormat="1" ht="24.15" customHeight="1">
      <c r="A189" s="38"/>
      <c r="B189" s="39"/>
      <c r="C189" s="227" t="s">
        <v>204</v>
      </c>
      <c r="D189" s="227" t="s">
        <v>140</v>
      </c>
      <c r="E189" s="228" t="s">
        <v>271</v>
      </c>
      <c r="F189" s="229" t="s">
        <v>272</v>
      </c>
      <c r="G189" s="230" t="s">
        <v>165</v>
      </c>
      <c r="H189" s="231">
        <v>75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43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144</v>
      </c>
      <c r="AT189" s="239" t="s">
        <v>140</v>
      </c>
      <c r="AU189" s="239" t="s">
        <v>90</v>
      </c>
      <c r="AY189" s="17" t="s">
        <v>137</v>
      </c>
      <c r="BE189" s="240">
        <f>IF(N189="základná",J189,0)</f>
        <v>0</v>
      </c>
      <c r="BF189" s="240">
        <f>IF(N189="znížená",J189,0)</f>
        <v>0</v>
      </c>
      <c r="BG189" s="240">
        <f>IF(N189="zákl. prenesená",J189,0)</f>
        <v>0</v>
      </c>
      <c r="BH189" s="240">
        <f>IF(N189="zníž. prenesená",J189,0)</f>
        <v>0</v>
      </c>
      <c r="BI189" s="240">
        <f>IF(N189="nulová",J189,0)</f>
        <v>0</v>
      </c>
      <c r="BJ189" s="17" t="s">
        <v>90</v>
      </c>
      <c r="BK189" s="240">
        <f>ROUND(I189*H189,2)</f>
        <v>0</v>
      </c>
      <c r="BL189" s="17" t="s">
        <v>144</v>
      </c>
      <c r="BM189" s="239" t="s">
        <v>273</v>
      </c>
    </row>
    <row r="190" s="12" customFormat="1" ht="25.92" customHeight="1">
      <c r="A190" s="12"/>
      <c r="B190" s="211"/>
      <c r="C190" s="212"/>
      <c r="D190" s="213" t="s">
        <v>76</v>
      </c>
      <c r="E190" s="214" t="s">
        <v>274</v>
      </c>
      <c r="F190" s="214" t="s">
        <v>275</v>
      </c>
      <c r="G190" s="212"/>
      <c r="H190" s="212"/>
      <c r="I190" s="215"/>
      <c r="J190" s="216">
        <f>BK190</f>
        <v>0</v>
      </c>
      <c r="K190" s="212"/>
      <c r="L190" s="217"/>
      <c r="M190" s="218"/>
      <c r="N190" s="219"/>
      <c r="O190" s="219"/>
      <c r="P190" s="220">
        <f>P191+P192</f>
        <v>0</v>
      </c>
      <c r="Q190" s="219"/>
      <c r="R190" s="220">
        <f>R191+R192</f>
        <v>0</v>
      </c>
      <c r="S190" s="219"/>
      <c r="T190" s="221">
        <f>T191+T192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162</v>
      </c>
      <c r="AT190" s="223" t="s">
        <v>76</v>
      </c>
      <c r="AU190" s="223" t="s">
        <v>77</v>
      </c>
      <c r="AY190" s="222" t="s">
        <v>137</v>
      </c>
      <c r="BK190" s="224">
        <f>BK191+BK192</f>
        <v>0</v>
      </c>
    </row>
    <row r="191" s="2" customFormat="1" ht="24.15" customHeight="1">
      <c r="A191" s="38"/>
      <c r="B191" s="39"/>
      <c r="C191" s="227" t="s">
        <v>276</v>
      </c>
      <c r="D191" s="227" t="s">
        <v>140</v>
      </c>
      <c r="E191" s="228" t="s">
        <v>277</v>
      </c>
      <c r="F191" s="229" t="s">
        <v>278</v>
      </c>
      <c r="G191" s="230" t="s">
        <v>279</v>
      </c>
      <c r="H191" s="231">
        <v>1</v>
      </c>
      <c r="I191" s="232"/>
      <c r="J191" s="233">
        <f>ROUND(I191*H191,2)</f>
        <v>0</v>
      </c>
      <c r="K191" s="234"/>
      <c r="L191" s="44"/>
      <c r="M191" s="235" t="s">
        <v>1</v>
      </c>
      <c r="N191" s="236" t="s">
        <v>43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280</v>
      </c>
      <c r="AT191" s="239" t="s">
        <v>140</v>
      </c>
      <c r="AU191" s="239" t="s">
        <v>84</v>
      </c>
      <c r="AY191" s="17" t="s">
        <v>137</v>
      </c>
      <c r="BE191" s="240">
        <f>IF(N191="základná",J191,0)</f>
        <v>0</v>
      </c>
      <c r="BF191" s="240">
        <f>IF(N191="znížená",J191,0)</f>
        <v>0</v>
      </c>
      <c r="BG191" s="240">
        <f>IF(N191="zákl. prenesená",J191,0)</f>
        <v>0</v>
      </c>
      <c r="BH191" s="240">
        <f>IF(N191="zníž. prenesená",J191,0)</f>
        <v>0</v>
      </c>
      <c r="BI191" s="240">
        <f>IF(N191="nulová",J191,0)</f>
        <v>0</v>
      </c>
      <c r="BJ191" s="17" t="s">
        <v>90</v>
      </c>
      <c r="BK191" s="240">
        <f>ROUND(I191*H191,2)</f>
        <v>0</v>
      </c>
      <c r="BL191" s="17" t="s">
        <v>280</v>
      </c>
      <c r="BM191" s="239" t="s">
        <v>281</v>
      </c>
    </row>
    <row r="192" s="12" customFormat="1" ht="22.8" customHeight="1">
      <c r="A192" s="12"/>
      <c r="B192" s="211"/>
      <c r="C192" s="212"/>
      <c r="D192" s="213" t="s">
        <v>76</v>
      </c>
      <c r="E192" s="225" t="s">
        <v>282</v>
      </c>
      <c r="F192" s="225" t="s">
        <v>283</v>
      </c>
      <c r="G192" s="212"/>
      <c r="H192" s="212"/>
      <c r="I192" s="215"/>
      <c r="J192" s="226">
        <f>BK192</f>
        <v>0</v>
      </c>
      <c r="K192" s="212"/>
      <c r="L192" s="217"/>
      <c r="M192" s="218"/>
      <c r="N192" s="219"/>
      <c r="O192" s="219"/>
      <c r="P192" s="220">
        <f>SUM(P193:P194)</f>
        <v>0</v>
      </c>
      <c r="Q192" s="219"/>
      <c r="R192" s="220">
        <f>SUM(R193:R194)</f>
        <v>0</v>
      </c>
      <c r="S192" s="219"/>
      <c r="T192" s="221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2" t="s">
        <v>162</v>
      </c>
      <c r="AT192" s="223" t="s">
        <v>76</v>
      </c>
      <c r="AU192" s="223" t="s">
        <v>84</v>
      </c>
      <c r="AY192" s="222" t="s">
        <v>137</v>
      </c>
      <c r="BK192" s="224">
        <f>SUM(BK193:BK194)</f>
        <v>0</v>
      </c>
    </row>
    <row r="193" s="2" customFormat="1" ht="24.15" customHeight="1">
      <c r="A193" s="38"/>
      <c r="B193" s="39"/>
      <c r="C193" s="227" t="s">
        <v>209</v>
      </c>
      <c r="D193" s="227" t="s">
        <v>140</v>
      </c>
      <c r="E193" s="228" t="s">
        <v>284</v>
      </c>
      <c r="F193" s="229" t="s">
        <v>285</v>
      </c>
      <c r="G193" s="230" t="s">
        <v>286</v>
      </c>
      <c r="H193" s="231">
        <v>1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43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280</v>
      </c>
      <c r="AT193" s="239" t="s">
        <v>140</v>
      </c>
      <c r="AU193" s="239" t="s">
        <v>90</v>
      </c>
      <c r="AY193" s="17" t="s">
        <v>137</v>
      </c>
      <c r="BE193" s="240">
        <f>IF(N193="základná",J193,0)</f>
        <v>0</v>
      </c>
      <c r="BF193" s="240">
        <f>IF(N193="znížená",J193,0)</f>
        <v>0</v>
      </c>
      <c r="BG193" s="240">
        <f>IF(N193="zákl. prenesená",J193,0)</f>
        <v>0</v>
      </c>
      <c r="BH193" s="240">
        <f>IF(N193="zníž. prenesená",J193,0)</f>
        <v>0</v>
      </c>
      <c r="BI193" s="240">
        <f>IF(N193="nulová",J193,0)</f>
        <v>0</v>
      </c>
      <c r="BJ193" s="17" t="s">
        <v>90</v>
      </c>
      <c r="BK193" s="240">
        <f>ROUND(I193*H193,2)</f>
        <v>0</v>
      </c>
      <c r="BL193" s="17" t="s">
        <v>280</v>
      </c>
      <c r="BM193" s="239" t="s">
        <v>287</v>
      </c>
    </row>
    <row r="194" s="2" customFormat="1">
      <c r="A194" s="38"/>
      <c r="B194" s="39"/>
      <c r="C194" s="40"/>
      <c r="D194" s="252" t="s">
        <v>150</v>
      </c>
      <c r="E194" s="40"/>
      <c r="F194" s="253" t="s">
        <v>288</v>
      </c>
      <c r="G194" s="40"/>
      <c r="H194" s="40"/>
      <c r="I194" s="254"/>
      <c r="J194" s="40"/>
      <c r="K194" s="40"/>
      <c r="L194" s="44"/>
      <c r="M194" s="289"/>
      <c r="N194" s="290"/>
      <c r="O194" s="291"/>
      <c r="P194" s="291"/>
      <c r="Q194" s="291"/>
      <c r="R194" s="291"/>
      <c r="S194" s="291"/>
      <c r="T194" s="2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90</v>
      </c>
    </row>
    <row r="195" s="2" customFormat="1" ht="6.96" customHeight="1">
      <c r="A195" s="38"/>
      <c r="B195" s="66"/>
      <c r="C195" s="67"/>
      <c r="D195" s="67"/>
      <c r="E195" s="67"/>
      <c r="F195" s="67"/>
      <c r="G195" s="67"/>
      <c r="H195" s="67"/>
      <c r="I195" s="67"/>
      <c r="J195" s="67"/>
      <c r="K195" s="67"/>
      <c r="L195" s="44"/>
      <c r="M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</sheetData>
  <sheetProtection sheet="1" autoFilter="0" formatColumns="0" formatRows="0" objects="1" scenarios="1" spinCount="100000" saltValue="JDyM4qKhyQwKlGcOU4LatKeuYr/W2PrWHFyJk2B2VGruPFNxW+8kCDLO9D0aRY7AkTrE0iEV68PJfqdb4SZSxA==" hashValue="QN556a+XZg0qTKce3oH+k9uXUx6C8cmrITHDmzUi2CASCMY6LzC9BE/zpRJaoH9B1l1rilOED1B2eUFBGF6FGQ==" algorithmName="SHA-512" password="CC35"/>
  <autoFilter ref="C124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108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15</v>
      </c>
      <c r="L6" s="20"/>
    </row>
    <row r="7" s="1" customFormat="1" ht="16.5" customHeight="1">
      <c r="B7" s="20"/>
      <c r="E7" s="151" t="str">
        <f>'Rekapitulácia stavby'!K6</f>
        <v>Interiérové obklady a dlažby</v>
      </c>
      <c r="F7" s="150"/>
      <c r="G7" s="150"/>
      <c r="H7" s="150"/>
      <c r="L7" s="20"/>
    </row>
    <row r="8" s="1" customFormat="1" ht="12" customHeight="1">
      <c r="B8" s="20"/>
      <c r="D8" s="150" t="s">
        <v>109</v>
      </c>
      <c r="L8" s="20"/>
    </row>
    <row r="9" s="2" customFormat="1" ht="16.5" customHeight="1">
      <c r="A9" s="38"/>
      <c r="B9" s="44"/>
      <c r="C9" s="38"/>
      <c r="D9" s="38"/>
      <c r="E9" s="151" t="s">
        <v>110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289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17</v>
      </c>
      <c r="E13" s="38"/>
      <c r="F13" s="141" t="s">
        <v>1</v>
      </c>
      <c r="G13" s="38"/>
      <c r="H13" s="38"/>
      <c r="I13" s="150" t="s">
        <v>18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19</v>
      </c>
      <c r="E14" s="38"/>
      <c r="F14" s="141" t="s">
        <v>20</v>
      </c>
      <c r="G14" s="38"/>
      <c r="H14" s="38"/>
      <c r="I14" s="150" t="s">
        <v>21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23</v>
      </c>
      <c r="E16" s="38"/>
      <c r="F16" s="38"/>
      <c r="G16" s="38"/>
      <c r="H16" s="38"/>
      <c r="I16" s="150" t="s">
        <v>24</v>
      </c>
      <c r="J16" s="141" t="s">
        <v>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28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29</v>
      </c>
      <c r="E19" s="38"/>
      <c r="F19" s="38"/>
      <c r="G19" s="38"/>
      <c r="H19" s="38"/>
      <c r="I19" s="150" t="s">
        <v>24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27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31</v>
      </c>
      <c r="E22" s="38"/>
      <c r="F22" s="38"/>
      <c r="G22" s="38"/>
      <c r="H22" s="38"/>
      <c r="I22" s="150" t="s">
        <v>24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24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ROUND((SUM(BE125:BE178)),  2)</f>
        <v>0</v>
      </c>
      <c r="G35" s="38"/>
      <c r="H35" s="38"/>
      <c r="I35" s="164">
        <v>0.20000000000000001</v>
      </c>
      <c r="J35" s="163">
        <f>ROUND(((SUM(BE125:BE178))*I35),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ROUND((SUM(BF125:BF178)),  2)</f>
        <v>0</v>
      </c>
      <c r="G36" s="38"/>
      <c r="H36" s="38"/>
      <c r="I36" s="164">
        <v>0.20000000000000001</v>
      </c>
      <c r="J36" s="163">
        <f>ROUND(((SUM(BF125:BF178))*I36),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ROUND((SUM(BG125:BG178)),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ROUND((SUM(BH125:BH178)),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ROUND((SUM(BI125:BI178)),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Interiérové obklady a dlažby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05 - Interiérové obklady a dlažby - zvyšné prestory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19</v>
      </c>
      <c r="D91" s="40"/>
      <c r="E91" s="40"/>
      <c r="F91" s="27" t="str">
        <f>F14</f>
        <v>Žiar nad Hronom</v>
      </c>
      <c r="G91" s="40"/>
      <c r="H91" s="40"/>
      <c r="I91" s="32" t="s">
        <v>21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23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31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29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118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119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120</v>
      </c>
      <c r="E101" s="196"/>
      <c r="F101" s="196"/>
      <c r="G101" s="196"/>
      <c r="H101" s="196"/>
      <c r="I101" s="196"/>
      <c r="J101" s="197">
        <f>J170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121</v>
      </c>
      <c r="E102" s="191"/>
      <c r="F102" s="191"/>
      <c r="G102" s="191"/>
      <c r="H102" s="191"/>
      <c r="I102" s="191"/>
      <c r="J102" s="192">
        <f>J174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122</v>
      </c>
      <c r="E103" s="196"/>
      <c r="F103" s="196"/>
      <c r="G103" s="196"/>
      <c r="H103" s="196"/>
      <c r="I103" s="196"/>
      <c r="J103" s="197">
        <f>J176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123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Interiérové obklady a dlažby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109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110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05 - Interiérové obklady a dlažby - zvyšné prestory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19</v>
      </c>
      <c r="D119" s="40"/>
      <c r="E119" s="40"/>
      <c r="F119" s="27" t="str">
        <f>F14</f>
        <v>Žiar nad Hronom</v>
      </c>
      <c r="G119" s="40"/>
      <c r="H119" s="40"/>
      <c r="I119" s="32" t="s">
        <v>21</v>
      </c>
      <c r="J119" s="79" t="str">
        <f>IF(J14="","",J14)</f>
        <v>26. 3. 2021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23</v>
      </c>
      <c r="D121" s="40"/>
      <c r="E121" s="40"/>
      <c r="F121" s="27" t="str">
        <f>E17</f>
        <v>Technické služby Žiar nad Hronom s.r.o.</v>
      </c>
      <c r="G121" s="40"/>
      <c r="H121" s="40"/>
      <c r="I121" s="32" t="s">
        <v>31</v>
      </c>
      <c r="J121" s="36" t="str">
        <f>E23</f>
        <v>Magic Design Henč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IF(E20="","",E20)</f>
        <v>Vyplň údaj</v>
      </c>
      <c r="G122" s="40"/>
      <c r="H122" s="40"/>
      <c r="I122" s="32" t="s">
        <v>34</v>
      </c>
      <c r="J122" s="36" t="str">
        <f>E26</f>
        <v>Pilnik Vladimír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124</v>
      </c>
      <c r="D124" s="202" t="s">
        <v>62</v>
      </c>
      <c r="E124" s="202" t="s">
        <v>58</v>
      </c>
      <c r="F124" s="202" t="s">
        <v>59</v>
      </c>
      <c r="G124" s="202" t="s">
        <v>125</v>
      </c>
      <c r="H124" s="202" t="s">
        <v>126</v>
      </c>
      <c r="I124" s="202" t="s">
        <v>127</v>
      </c>
      <c r="J124" s="203" t="s">
        <v>115</v>
      </c>
      <c r="K124" s="204" t="s">
        <v>128</v>
      </c>
      <c r="L124" s="205"/>
      <c r="M124" s="100" t="s">
        <v>1</v>
      </c>
      <c r="N124" s="101" t="s">
        <v>41</v>
      </c>
      <c r="O124" s="101" t="s">
        <v>129</v>
      </c>
      <c r="P124" s="101" t="s">
        <v>130</v>
      </c>
      <c r="Q124" s="101" t="s">
        <v>131</v>
      </c>
      <c r="R124" s="101" t="s">
        <v>132</v>
      </c>
      <c r="S124" s="101" t="s">
        <v>133</v>
      </c>
      <c r="T124" s="102" t="s">
        <v>134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116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P126+P174</f>
        <v>0</v>
      </c>
      <c r="Q125" s="104"/>
      <c r="R125" s="208">
        <f>R126+R174</f>
        <v>0</v>
      </c>
      <c r="S125" s="104"/>
      <c r="T125" s="209">
        <f>T126+T174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117</v>
      </c>
      <c r="BK125" s="210">
        <f>BK126+BK174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135</v>
      </c>
      <c r="F126" s="214" t="s">
        <v>136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P127+P170</f>
        <v>0</v>
      </c>
      <c r="Q126" s="219"/>
      <c r="R126" s="220">
        <f>R127+R170</f>
        <v>0</v>
      </c>
      <c r="S126" s="219"/>
      <c r="T126" s="221">
        <f>T127+T170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90</v>
      </c>
      <c r="AT126" s="223" t="s">
        <v>76</v>
      </c>
      <c r="AU126" s="223" t="s">
        <v>77</v>
      </c>
      <c r="AY126" s="222" t="s">
        <v>137</v>
      </c>
      <c r="BK126" s="224">
        <f>BK127+BK170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138</v>
      </c>
      <c r="F127" s="225" t="s">
        <v>139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SUM(P128:P169)</f>
        <v>0</v>
      </c>
      <c r="Q127" s="219"/>
      <c r="R127" s="220">
        <f>SUM(R128:R169)</f>
        <v>0</v>
      </c>
      <c r="S127" s="219"/>
      <c r="T127" s="221">
        <f>SUM(T128:T169)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90</v>
      </c>
      <c r="AT127" s="223" t="s">
        <v>76</v>
      </c>
      <c r="AU127" s="223" t="s">
        <v>84</v>
      </c>
      <c r="AY127" s="222" t="s">
        <v>137</v>
      </c>
      <c r="BK127" s="224">
        <f>SUM(BK128:BK169)</f>
        <v>0</v>
      </c>
    </row>
    <row r="128" s="2" customFormat="1" ht="24.15" customHeight="1">
      <c r="A128" s="38"/>
      <c r="B128" s="39"/>
      <c r="C128" s="227" t="s">
        <v>84</v>
      </c>
      <c r="D128" s="227" t="s">
        <v>140</v>
      </c>
      <c r="E128" s="228" t="s">
        <v>141</v>
      </c>
      <c r="F128" s="229" t="s">
        <v>142</v>
      </c>
      <c r="G128" s="230" t="s">
        <v>143</v>
      </c>
      <c r="H128" s="231">
        <v>5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43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144</v>
      </c>
      <c r="AT128" s="239" t="s">
        <v>140</v>
      </c>
      <c r="AU128" s="239" t="s">
        <v>90</v>
      </c>
      <c r="AY128" s="17" t="s">
        <v>137</v>
      </c>
      <c r="BE128" s="240">
        <f>IF(N128="základná",J128,0)</f>
        <v>0</v>
      </c>
      <c r="BF128" s="240">
        <f>IF(N128="znížená",J128,0)</f>
        <v>0</v>
      </c>
      <c r="BG128" s="240">
        <f>IF(N128="zákl. prenesená",J128,0)</f>
        <v>0</v>
      </c>
      <c r="BH128" s="240">
        <f>IF(N128="zníž. prenesená",J128,0)</f>
        <v>0</v>
      </c>
      <c r="BI128" s="240">
        <f>IF(N128="nulová",J128,0)</f>
        <v>0</v>
      </c>
      <c r="BJ128" s="17" t="s">
        <v>90</v>
      </c>
      <c r="BK128" s="240">
        <f>ROUND(I128*H128,2)</f>
        <v>0</v>
      </c>
      <c r="BL128" s="17" t="s">
        <v>144</v>
      </c>
      <c r="BM128" s="239" t="s">
        <v>90</v>
      </c>
    </row>
    <row r="129" s="2" customFormat="1" ht="24.15" customHeight="1">
      <c r="A129" s="38"/>
      <c r="B129" s="39"/>
      <c r="C129" s="241" t="s">
        <v>90</v>
      </c>
      <c r="D129" s="241" t="s">
        <v>145</v>
      </c>
      <c r="E129" s="242" t="s">
        <v>146</v>
      </c>
      <c r="F129" s="243" t="s">
        <v>147</v>
      </c>
      <c r="G129" s="244" t="s">
        <v>143</v>
      </c>
      <c r="H129" s="245">
        <v>5.1500000000000004</v>
      </c>
      <c r="I129" s="246"/>
      <c r="J129" s="247">
        <f>ROUND(I129*H129,2)</f>
        <v>0</v>
      </c>
      <c r="K129" s="248"/>
      <c r="L129" s="249"/>
      <c r="M129" s="250" t="s">
        <v>1</v>
      </c>
      <c r="N129" s="251" t="s">
        <v>43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148</v>
      </c>
      <c r="AT129" s="239" t="s">
        <v>145</v>
      </c>
      <c r="AU129" s="239" t="s">
        <v>90</v>
      </c>
      <c r="AY129" s="17" t="s">
        <v>137</v>
      </c>
      <c r="BE129" s="240">
        <f>IF(N129="základná",J129,0)</f>
        <v>0</v>
      </c>
      <c r="BF129" s="240">
        <f>IF(N129="znížená",J129,0)</f>
        <v>0</v>
      </c>
      <c r="BG129" s="240">
        <f>IF(N129="zákl. prenesená",J129,0)</f>
        <v>0</v>
      </c>
      <c r="BH129" s="240">
        <f>IF(N129="zníž. prenesená",J129,0)</f>
        <v>0</v>
      </c>
      <c r="BI129" s="240">
        <f>IF(N129="nulová",J129,0)</f>
        <v>0</v>
      </c>
      <c r="BJ129" s="17" t="s">
        <v>90</v>
      </c>
      <c r="BK129" s="240">
        <f>ROUND(I129*H129,2)</f>
        <v>0</v>
      </c>
      <c r="BL129" s="17" t="s">
        <v>144</v>
      </c>
      <c r="BM129" s="239" t="s">
        <v>149</v>
      </c>
    </row>
    <row r="130" s="2" customFormat="1">
      <c r="A130" s="38"/>
      <c r="B130" s="39"/>
      <c r="C130" s="40"/>
      <c r="D130" s="252" t="s">
        <v>150</v>
      </c>
      <c r="E130" s="40"/>
      <c r="F130" s="253" t="s">
        <v>151</v>
      </c>
      <c r="G130" s="40"/>
      <c r="H130" s="40"/>
      <c r="I130" s="254"/>
      <c r="J130" s="40"/>
      <c r="K130" s="40"/>
      <c r="L130" s="44"/>
      <c r="M130" s="255"/>
      <c r="N130" s="25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90</v>
      </c>
    </row>
    <row r="131" s="13" customFormat="1">
      <c r="A131" s="13"/>
      <c r="B131" s="257"/>
      <c r="C131" s="258"/>
      <c r="D131" s="252" t="s">
        <v>228</v>
      </c>
      <c r="E131" s="259" t="s">
        <v>1</v>
      </c>
      <c r="F131" s="260" t="s">
        <v>290</v>
      </c>
      <c r="G131" s="258"/>
      <c r="H131" s="259" t="s">
        <v>1</v>
      </c>
      <c r="I131" s="261"/>
      <c r="J131" s="258"/>
      <c r="K131" s="258"/>
      <c r="L131" s="262"/>
      <c r="M131" s="263"/>
      <c r="N131" s="264"/>
      <c r="O131" s="264"/>
      <c r="P131" s="264"/>
      <c r="Q131" s="264"/>
      <c r="R131" s="264"/>
      <c r="S131" s="264"/>
      <c r="T131" s="26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6" t="s">
        <v>228</v>
      </c>
      <c r="AU131" s="266" t="s">
        <v>90</v>
      </c>
      <c r="AV131" s="13" t="s">
        <v>84</v>
      </c>
      <c r="AW131" s="13" t="s">
        <v>33</v>
      </c>
      <c r="AX131" s="13" t="s">
        <v>77</v>
      </c>
      <c r="AY131" s="266" t="s">
        <v>137</v>
      </c>
    </row>
    <row r="132" s="14" customFormat="1">
      <c r="A132" s="14"/>
      <c r="B132" s="267"/>
      <c r="C132" s="268"/>
      <c r="D132" s="252" t="s">
        <v>228</v>
      </c>
      <c r="E132" s="269" t="s">
        <v>1</v>
      </c>
      <c r="F132" s="270" t="s">
        <v>291</v>
      </c>
      <c r="G132" s="268"/>
      <c r="H132" s="271">
        <v>5.1500000000000004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7" t="s">
        <v>228</v>
      </c>
      <c r="AU132" s="277" t="s">
        <v>90</v>
      </c>
      <c r="AV132" s="14" t="s">
        <v>90</v>
      </c>
      <c r="AW132" s="14" t="s">
        <v>33</v>
      </c>
      <c r="AX132" s="14" t="s">
        <v>77</v>
      </c>
      <c r="AY132" s="277" t="s">
        <v>137</v>
      </c>
    </row>
    <row r="133" s="15" customFormat="1">
      <c r="A133" s="15"/>
      <c r="B133" s="278"/>
      <c r="C133" s="279"/>
      <c r="D133" s="252" t="s">
        <v>228</v>
      </c>
      <c r="E133" s="280" t="s">
        <v>1</v>
      </c>
      <c r="F133" s="281" t="s">
        <v>292</v>
      </c>
      <c r="G133" s="279"/>
      <c r="H133" s="282">
        <v>5.1500000000000004</v>
      </c>
      <c r="I133" s="283"/>
      <c r="J133" s="279"/>
      <c r="K133" s="279"/>
      <c r="L133" s="284"/>
      <c r="M133" s="285"/>
      <c r="N133" s="286"/>
      <c r="O133" s="286"/>
      <c r="P133" s="286"/>
      <c r="Q133" s="286"/>
      <c r="R133" s="286"/>
      <c r="S133" s="286"/>
      <c r="T133" s="28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8" t="s">
        <v>228</v>
      </c>
      <c r="AU133" s="288" t="s">
        <v>90</v>
      </c>
      <c r="AV133" s="15" t="s">
        <v>149</v>
      </c>
      <c r="AW133" s="15" t="s">
        <v>33</v>
      </c>
      <c r="AX133" s="15" t="s">
        <v>84</v>
      </c>
      <c r="AY133" s="288" t="s">
        <v>137</v>
      </c>
    </row>
    <row r="134" s="2" customFormat="1" ht="37.8" customHeight="1">
      <c r="A134" s="38"/>
      <c r="B134" s="39"/>
      <c r="C134" s="227" t="s">
        <v>152</v>
      </c>
      <c r="D134" s="227" t="s">
        <v>140</v>
      </c>
      <c r="E134" s="228" t="s">
        <v>153</v>
      </c>
      <c r="F134" s="229" t="s">
        <v>154</v>
      </c>
      <c r="G134" s="230" t="s">
        <v>143</v>
      </c>
      <c r="H134" s="231">
        <v>7.8639999999999999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43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144</v>
      </c>
      <c r="AT134" s="239" t="s">
        <v>140</v>
      </c>
      <c r="AU134" s="239" t="s">
        <v>90</v>
      </c>
      <c r="AY134" s="17" t="s">
        <v>137</v>
      </c>
      <c r="BE134" s="240">
        <f>IF(N134="základná",J134,0)</f>
        <v>0</v>
      </c>
      <c r="BF134" s="240">
        <f>IF(N134="znížená",J134,0)</f>
        <v>0</v>
      </c>
      <c r="BG134" s="240">
        <f>IF(N134="zákl. prenesená",J134,0)</f>
        <v>0</v>
      </c>
      <c r="BH134" s="240">
        <f>IF(N134="zníž. prenesená",J134,0)</f>
        <v>0</v>
      </c>
      <c r="BI134" s="240">
        <f>IF(N134="nulová",J134,0)</f>
        <v>0</v>
      </c>
      <c r="BJ134" s="17" t="s">
        <v>90</v>
      </c>
      <c r="BK134" s="240">
        <f>ROUND(I134*H134,2)</f>
        <v>0</v>
      </c>
      <c r="BL134" s="17" t="s">
        <v>144</v>
      </c>
      <c r="BM134" s="239" t="s">
        <v>155</v>
      </c>
    </row>
    <row r="135" s="2" customFormat="1">
      <c r="A135" s="38"/>
      <c r="B135" s="39"/>
      <c r="C135" s="40"/>
      <c r="D135" s="252" t="s">
        <v>150</v>
      </c>
      <c r="E135" s="40"/>
      <c r="F135" s="253" t="s">
        <v>293</v>
      </c>
      <c r="G135" s="40"/>
      <c r="H135" s="40"/>
      <c r="I135" s="254"/>
      <c r="J135" s="40"/>
      <c r="K135" s="40"/>
      <c r="L135" s="44"/>
      <c r="M135" s="255"/>
      <c r="N135" s="25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90</v>
      </c>
    </row>
    <row r="136" s="2" customFormat="1" ht="24.15" customHeight="1">
      <c r="A136" s="38"/>
      <c r="B136" s="39"/>
      <c r="C136" s="241" t="s">
        <v>149</v>
      </c>
      <c r="D136" s="241" t="s">
        <v>145</v>
      </c>
      <c r="E136" s="242" t="s">
        <v>157</v>
      </c>
      <c r="F136" s="243" t="s">
        <v>158</v>
      </c>
      <c r="G136" s="244" t="s">
        <v>159</v>
      </c>
      <c r="H136" s="245">
        <v>15</v>
      </c>
      <c r="I136" s="246"/>
      <c r="J136" s="247">
        <f>ROUND(I136*H136,2)</f>
        <v>0</v>
      </c>
      <c r="K136" s="248"/>
      <c r="L136" s="249"/>
      <c r="M136" s="250" t="s">
        <v>1</v>
      </c>
      <c r="N136" s="251" t="s">
        <v>43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148</v>
      </c>
      <c r="AT136" s="239" t="s">
        <v>145</v>
      </c>
      <c r="AU136" s="239" t="s">
        <v>90</v>
      </c>
      <c r="AY136" s="17" t="s">
        <v>137</v>
      </c>
      <c r="BE136" s="240">
        <f>IF(N136="základná",J136,0)</f>
        <v>0</v>
      </c>
      <c r="BF136" s="240">
        <f>IF(N136="znížená",J136,0)</f>
        <v>0</v>
      </c>
      <c r="BG136" s="240">
        <f>IF(N136="zákl. prenesená",J136,0)</f>
        <v>0</v>
      </c>
      <c r="BH136" s="240">
        <f>IF(N136="zníž. prenesená",J136,0)</f>
        <v>0</v>
      </c>
      <c r="BI136" s="240">
        <f>IF(N136="nulová",J136,0)</f>
        <v>0</v>
      </c>
      <c r="BJ136" s="17" t="s">
        <v>90</v>
      </c>
      <c r="BK136" s="240">
        <f>ROUND(I136*H136,2)</f>
        <v>0</v>
      </c>
      <c r="BL136" s="17" t="s">
        <v>144</v>
      </c>
      <c r="BM136" s="239" t="s">
        <v>160</v>
      </c>
    </row>
    <row r="137" s="2" customFormat="1">
      <c r="A137" s="38"/>
      <c r="B137" s="39"/>
      <c r="C137" s="40"/>
      <c r="D137" s="252" t="s">
        <v>150</v>
      </c>
      <c r="E137" s="40"/>
      <c r="F137" s="253" t="s">
        <v>294</v>
      </c>
      <c r="G137" s="40"/>
      <c r="H137" s="40"/>
      <c r="I137" s="254"/>
      <c r="J137" s="40"/>
      <c r="K137" s="40"/>
      <c r="L137" s="44"/>
      <c r="M137" s="255"/>
      <c r="N137" s="256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150</v>
      </c>
      <c r="AU137" s="17" t="s">
        <v>90</v>
      </c>
    </row>
    <row r="138" s="2" customFormat="1" ht="37.8" customHeight="1">
      <c r="A138" s="38"/>
      <c r="B138" s="39"/>
      <c r="C138" s="227" t="s">
        <v>162</v>
      </c>
      <c r="D138" s="227" t="s">
        <v>140</v>
      </c>
      <c r="E138" s="228" t="s">
        <v>163</v>
      </c>
      <c r="F138" s="229" t="s">
        <v>164</v>
      </c>
      <c r="G138" s="230" t="s">
        <v>165</v>
      </c>
      <c r="H138" s="231">
        <v>0.47199999999999998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43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144</v>
      </c>
      <c r="AT138" s="239" t="s">
        <v>140</v>
      </c>
      <c r="AU138" s="239" t="s">
        <v>90</v>
      </c>
      <c r="AY138" s="17" t="s">
        <v>137</v>
      </c>
      <c r="BE138" s="240">
        <f>IF(N138="základná",J138,0)</f>
        <v>0</v>
      </c>
      <c r="BF138" s="240">
        <f>IF(N138="znížená",J138,0)</f>
        <v>0</v>
      </c>
      <c r="BG138" s="240">
        <f>IF(N138="zákl. prenesená",J138,0)</f>
        <v>0</v>
      </c>
      <c r="BH138" s="240">
        <f>IF(N138="zníž. prenesená",J138,0)</f>
        <v>0</v>
      </c>
      <c r="BI138" s="240">
        <f>IF(N138="nulová",J138,0)</f>
        <v>0</v>
      </c>
      <c r="BJ138" s="17" t="s">
        <v>90</v>
      </c>
      <c r="BK138" s="240">
        <f>ROUND(I138*H138,2)</f>
        <v>0</v>
      </c>
      <c r="BL138" s="17" t="s">
        <v>144</v>
      </c>
      <c r="BM138" s="239" t="s">
        <v>166</v>
      </c>
    </row>
    <row r="139" s="2" customFormat="1">
      <c r="A139" s="38"/>
      <c r="B139" s="39"/>
      <c r="C139" s="40"/>
      <c r="D139" s="252" t="s">
        <v>150</v>
      </c>
      <c r="E139" s="40"/>
      <c r="F139" s="253" t="s">
        <v>295</v>
      </c>
      <c r="G139" s="40"/>
      <c r="H139" s="40"/>
      <c r="I139" s="254"/>
      <c r="J139" s="40"/>
      <c r="K139" s="40"/>
      <c r="L139" s="44"/>
      <c r="M139" s="255"/>
      <c r="N139" s="256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150</v>
      </c>
      <c r="AU139" s="17" t="s">
        <v>90</v>
      </c>
    </row>
    <row r="140" s="2" customFormat="1" ht="37.8" customHeight="1">
      <c r="A140" s="38"/>
      <c r="B140" s="39"/>
      <c r="C140" s="241" t="s">
        <v>155</v>
      </c>
      <c r="D140" s="241" t="s">
        <v>145</v>
      </c>
      <c r="E140" s="242" t="s">
        <v>168</v>
      </c>
      <c r="F140" s="243" t="s">
        <v>169</v>
      </c>
      <c r="G140" s="244" t="s">
        <v>170</v>
      </c>
      <c r="H140" s="245">
        <v>0.156</v>
      </c>
      <c r="I140" s="246"/>
      <c r="J140" s="247">
        <f>ROUND(I140*H140,2)</f>
        <v>0</v>
      </c>
      <c r="K140" s="248"/>
      <c r="L140" s="249"/>
      <c r="M140" s="250" t="s">
        <v>1</v>
      </c>
      <c r="N140" s="251" t="s">
        <v>43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148</v>
      </c>
      <c r="AT140" s="239" t="s">
        <v>145</v>
      </c>
      <c r="AU140" s="239" t="s">
        <v>90</v>
      </c>
      <c r="AY140" s="17" t="s">
        <v>137</v>
      </c>
      <c r="BE140" s="240">
        <f>IF(N140="základná",J140,0)</f>
        <v>0</v>
      </c>
      <c r="BF140" s="240">
        <f>IF(N140="znížená",J140,0)</f>
        <v>0</v>
      </c>
      <c r="BG140" s="240">
        <f>IF(N140="zákl. prenesená",J140,0)</f>
        <v>0</v>
      </c>
      <c r="BH140" s="240">
        <f>IF(N140="zníž. prenesená",J140,0)</f>
        <v>0</v>
      </c>
      <c r="BI140" s="240">
        <f>IF(N140="nulová",J140,0)</f>
        <v>0</v>
      </c>
      <c r="BJ140" s="17" t="s">
        <v>90</v>
      </c>
      <c r="BK140" s="240">
        <f>ROUND(I140*H140,2)</f>
        <v>0</v>
      </c>
      <c r="BL140" s="17" t="s">
        <v>144</v>
      </c>
      <c r="BM140" s="239" t="s">
        <v>171</v>
      </c>
    </row>
    <row r="141" s="2" customFormat="1">
      <c r="A141" s="38"/>
      <c r="B141" s="39"/>
      <c r="C141" s="40"/>
      <c r="D141" s="252" t="s">
        <v>150</v>
      </c>
      <c r="E141" s="40"/>
      <c r="F141" s="253" t="s">
        <v>295</v>
      </c>
      <c r="G141" s="40"/>
      <c r="H141" s="40"/>
      <c r="I141" s="254"/>
      <c r="J141" s="40"/>
      <c r="K141" s="40"/>
      <c r="L141" s="44"/>
      <c r="M141" s="255"/>
      <c r="N141" s="25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150</v>
      </c>
      <c r="AU141" s="17" t="s">
        <v>90</v>
      </c>
    </row>
    <row r="142" s="2" customFormat="1" ht="37.8" customHeight="1">
      <c r="A142" s="38"/>
      <c r="B142" s="39"/>
      <c r="C142" s="227" t="s">
        <v>173</v>
      </c>
      <c r="D142" s="227" t="s">
        <v>140</v>
      </c>
      <c r="E142" s="228" t="s">
        <v>174</v>
      </c>
      <c r="F142" s="229" t="s">
        <v>175</v>
      </c>
      <c r="G142" s="230" t="s">
        <v>165</v>
      </c>
      <c r="H142" s="231">
        <v>0.47199999999999998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43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144</v>
      </c>
      <c r="AT142" s="239" t="s">
        <v>140</v>
      </c>
      <c r="AU142" s="239" t="s">
        <v>90</v>
      </c>
      <c r="AY142" s="17" t="s">
        <v>137</v>
      </c>
      <c r="BE142" s="240">
        <f>IF(N142="základná",J142,0)</f>
        <v>0</v>
      </c>
      <c r="BF142" s="240">
        <f>IF(N142="znížená",J142,0)</f>
        <v>0</v>
      </c>
      <c r="BG142" s="240">
        <f>IF(N142="zákl. prenesená",J142,0)</f>
        <v>0</v>
      </c>
      <c r="BH142" s="240">
        <f>IF(N142="zníž. prenesená",J142,0)</f>
        <v>0</v>
      </c>
      <c r="BI142" s="240">
        <f>IF(N142="nulová",J142,0)</f>
        <v>0</v>
      </c>
      <c r="BJ142" s="17" t="s">
        <v>90</v>
      </c>
      <c r="BK142" s="240">
        <f>ROUND(I142*H142,2)</f>
        <v>0</v>
      </c>
      <c r="BL142" s="17" t="s">
        <v>144</v>
      </c>
      <c r="BM142" s="239" t="s">
        <v>176</v>
      </c>
    </row>
    <row r="143" s="2" customFormat="1">
      <c r="A143" s="38"/>
      <c r="B143" s="39"/>
      <c r="C143" s="40"/>
      <c r="D143" s="252" t="s">
        <v>150</v>
      </c>
      <c r="E143" s="40"/>
      <c r="F143" s="253" t="s">
        <v>296</v>
      </c>
      <c r="G143" s="40"/>
      <c r="H143" s="40"/>
      <c r="I143" s="254"/>
      <c r="J143" s="40"/>
      <c r="K143" s="40"/>
      <c r="L143" s="44"/>
      <c r="M143" s="255"/>
      <c r="N143" s="256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90</v>
      </c>
    </row>
    <row r="144" s="2" customFormat="1" ht="37.8" customHeight="1">
      <c r="A144" s="38"/>
      <c r="B144" s="39"/>
      <c r="C144" s="241" t="s">
        <v>160</v>
      </c>
      <c r="D144" s="241" t="s">
        <v>145</v>
      </c>
      <c r="E144" s="242" t="s">
        <v>178</v>
      </c>
      <c r="F144" s="243" t="s">
        <v>179</v>
      </c>
      <c r="G144" s="244" t="s">
        <v>170</v>
      </c>
      <c r="H144" s="245">
        <v>1.4019999999999999</v>
      </c>
      <c r="I144" s="246"/>
      <c r="J144" s="247">
        <f>ROUND(I144*H144,2)</f>
        <v>0</v>
      </c>
      <c r="K144" s="248"/>
      <c r="L144" s="249"/>
      <c r="M144" s="250" t="s">
        <v>1</v>
      </c>
      <c r="N144" s="251" t="s">
        <v>43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148</v>
      </c>
      <c r="AT144" s="239" t="s">
        <v>145</v>
      </c>
      <c r="AU144" s="239" t="s">
        <v>90</v>
      </c>
      <c r="AY144" s="17" t="s">
        <v>137</v>
      </c>
      <c r="BE144" s="240">
        <f>IF(N144="základná",J144,0)</f>
        <v>0</v>
      </c>
      <c r="BF144" s="240">
        <f>IF(N144="znížená",J144,0)</f>
        <v>0</v>
      </c>
      <c r="BG144" s="240">
        <f>IF(N144="zákl. prenesená",J144,0)</f>
        <v>0</v>
      </c>
      <c r="BH144" s="240">
        <f>IF(N144="zníž. prenesená",J144,0)</f>
        <v>0</v>
      </c>
      <c r="BI144" s="240">
        <f>IF(N144="nulová",J144,0)</f>
        <v>0</v>
      </c>
      <c r="BJ144" s="17" t="s">
        <v>90</v>
      </c>
      <c r="BK144" s="240">
        <f>ROUND(I144*H144,2)</f>
        <v>0</v>
      </c>
      <c r="BL144" s="17" t="s">
        <v>144</v>
      </c>
      <c r="BM144" s="239" t="s">
        <v>144</v>
      </c>
    </row>
    <row r="145" s="2" customFormat="1">
      <c r="A145" s="38"/>
      <c r="B145" s="39"/>
      <c r="C145" s="40"/>
      <c r="D145" s="252" t="s">
        <v>150</v>
      </c>
      <c r="E145" s="40"/>
      <c r="F145" s="253" t="s">
        <v>296</v>
      </c>
      <c r="G145" s="40"/>
      <c r="H145" s="40"/>
      <c r="I145" s="254"/>
      <c r="J145" s="40"/>
      <c r="K145" s="40"/>
      <c r="L145" s="44"/>
      <c r="M145" s="255"/>
      <c r="N145" s="256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90</v>
      </c>
    </row>
    <row r="146" s="2" customFormat="1" ht="24.15" customHeight="1">
      <c r="A146" s="38"/>
      <c r="B146" s="39"/>
      <c r="C146" s="227" t="s">
        <v>180</v>
      </c>
      <c r="D146" s="227" t="s">
        <v>140</v>
      </c>
      <c r="E146" s="228" t="s">
        <v>181</v>
      </c>
      <c r="F146" s="229" t="s">
        <v>297</v>
      </c>
      <c r="G146" s="230" t="s">
        <v>165</v>
      </c>
      <c r="H146" s="231">
        <v>89.989999999999995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43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144</v>
      </c>
      <c r="AT146" s="239" t="s">
        <v>140</v>
      </c>
      <c r="AU146" s="239" t="s">
        <v>90</v>
      </c>
      <c r="AY146" s="17" t="s">
        <v>137</v>
      </c>
      <c r="BE146" s="240">
        <f>IF(N146="základná",J146,0)</f>
        <v>0</v>
      </c>
      <c r="BF146" s="240">
        <f>IF(N146="znížená",J146,0)</f>
        <v>0</v>
      </c>
      <c r="BG146" s="240">
        <f>IF(N146="zákl. prenesená",J146,0)</f>
        <v>0</v>
      </c>
      <c r="BH146" s="240">
        <f>IF(N146="zníž. prenesená",J146,0)</f>
        <v>0</v>
      </c>
      <c r="BI146" s="240">
        <f>IF(N146="nulová",J146,0)</f>
        <v>0</v>
      </c>
      <c r="BJ146" s="17" t="s">
        <v>90</v>
      </c>
      <c r="BK146" s="240">
        <f>ROUND(I146*H146,2)</f>
        <v>0</v>
      </c>
      <c r="BL146" s="17" t="s">
        <v>144</v>
      </c>
      <c r="BM146" s="239" t="s">
        <v>183</v>
      </c>
    </row>
    <row r="147" s="2" customFormat="1">
      <c r="A147" s="38"/>
      <c r="B147" s="39"/>
      <c r="C147" s="40"/>
      <c r="D147" s="252" t="s">
        <v>150</v>
      </c>
      <c r="E147" s="40"/>
      <c r="F147" s="253" t="s">
        <v>298</v>
      </c>
      <c r="G147" s="40"/>
      <c r="H147" s="40"/>
      <c r="I147" s="254"/>
      <c r="J147" s="40"/>
      <c r="K147" s="40"/>
      <c r="L147" s="44"/>
      <c r="M147" s="255"/>
      <c r="N147" s="256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150</v>
      </c>
      <c r="AU147" s="17" t="s">
        <v>90</v>
      </c>
    </row>
    <row r="148" s="2" customFormat="1" ht="24.15" customHeight="1">
      <c r="A148" s="38"/>
      <c r="B148" s="39"/>
      <c r="C148" s="241" t="s">
        <v>166</v>
      </c>
      <c r="D148" s="241" t="s">
        <v>145</v>
      </c>
      <c r="E148" s="242" t="s">
        <v>189</v>
      </c>
      <c r="F148" s="243" t="s">
        <v>190</v>
      </c>
      <c r="G148" s="244" t="s">
        <v>165</v>
      </c>
      <c r="H148" s="245">
        <v>99</v>
      </c>
      <c r="I148" s="246"/>
      <c r="J148" s="247">
        <f>ROUND(I148*H148,2)</f>
        <v>0</v>
      </c>
      <c r="K148" s="248"/>
      <c r="L148" s="249"/>
      <c r="M148" s="250" t="s">
        <v>1</v>
      </c>
      <c r="N148" s="251" t="s">
        <v>43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148</v>
      </c>
      <c r="AT148" s="239" t="s">
        <v>145</v>
      </c>
      <c r="AU148" s="239" t="s">
        <v>90</v>
      </c>
      <c r="AY148" s="17" t="s">
        <v>137</v>
      </c>
      <c r="BE148" s="240">
        <f>IF(N148="základná",J148,0)</f>
        <v>0</v>
      </c>
      <c r="BF148" s="240">
        <f>IF(N148="znížená",J148,0)</f>
        <v>0</v>
      </c>
      <c r="BG148" s="240">
        <f>IF(N148="zákl. prenesená",J148,0)</f>
        <v>0</v>
      </c>
      <c r="BH148" s="240">
        <f>IF(N148="zníž. prenesená",J148,0)</f>
        <v>0</v>
      </c>
      <c r="BI148" s="240">
        <f>IF(N148="nulová",J148,0)</f>
        <v>0</v>
      </c>
      <c r="BJ148" s="17" t="s">
        <v>90</v>
      </c>
      <c r="BK148" s="240">
        <f>ROUND(I148*H148,2)</f>
        <v>0</v>
      </c>
      <c r="BL148" s="17" t="s">
        <v>144</v>
      </c>
      <c r="BM148" s="239" t="s">
        <v>7</v>
      </c>
    </row>
    <row r="149" s="2" customFormat="1">
      <c r="A149" s="38"/>
      <c r="B149" s="39"/>
      <c r="C149" s="40"/>
      <c r="D149" s="252" t="s">
        <v>150</v>
      </c>
      <c r="E149" s="40"/>
      <c r="F149" s="253" t="s">
        <v>299</v>
      </c>
      <c r="G149" s="40"/>
      <c r="H149" s="40"/>
      <c r="I149" s="254"/>
      <c r="J149" s="40"/>
      <c r="K149" s="40"/>
      <c r="L149" s="44"/>
      <c r="M149" s="255"/>
      <c r="N149" s="256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150</v>
      </c>
      <c r="AU149" s="17" t="s">
        <v>90</v>
      </c>
    </row>
    <row r="150" s="2" customFormat="1" ht="37.8" customHeight="1">
      <c r="A150" s="38"/>
      <c r="B150" s="39"/>
      <c r="C150" s="227" t="s">
        <v>188</v>
      </c>
      <c r="D150" s="227" t="s">
        <v>140</v>
      </c>
      <c r="E150" s="228" t="s">
        <v>202</v>
      </c>
      <c r="F150" s="229" t="s">
        <v>300</v>
      </c>
      <c r="G150" s="230" t="s">
        <v>165</v>
      </c>
      <c r="H150" s="231">
        <v>89.989999999999995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43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144</v>
      </c>
      <c r="AT150" s="239" t="s">
        <v>140</v>
      </c>
      <c r="AU150" s="239" t="s">
        <v>90</v>
      </c>
      <c r="AY150" s="17" t="s">
        <v>137</v>
      </c>
      <c r="BE150" s="240">
        <f>IF(N150="základná",J150,0)</f>
        <v>0</v>
      </c>
      <c r="BF150" s="240">
        <f>IF(N150="znížená",J150,0)</f>
        <v>0</v>
      </c>
      <c r="BG150" s="240">
        <f>IF(N150="zákl. prenesená",J150,0)</f>
        <v>0</v>
      </c>
      <c r="BH150" s="240">
        <f>IF(N150="zníž. prenesená",J150,0)</f>
        <v>0</v>
      </c>
      <c r="BI150" s="240">
        <f>IF(N150="nulová",J150,0)</f>
        <v>0</v>
      </c>
      <c r="BJ150" s="17" t="s">
        <v>90</v>
      </c>
      <c r="BK150" s="240">
        <f>ROUND(I150*H150,2)</f>
        <v>0</v>
      </c>
      <c r="BL150" s="17" t="s">
        <v>144</v>
      </c>
      <c r="BM150" s="239" t="s">
        <v>191</v>
      </c>
    </row>
    <row r="151" s="2" customFormat="1">
      <c r="A151" s="38"/>
      <c r="B151" s="39"/>
      <c r="C151" s="40"/>
      <c r="D151" s="252" t="s">
        <v>150</v>
      </c>
      <c r="E151" s="40"/>
      <c r="F151" s="253" t="s">
        <v>301</v>
      </c>
      <c r="G151" s="40"/>
      <c r="H151" s="40"/>
      <c r="I151" s="254"/>
      <c r="J151" s="40"/>
      <c r="K151" s="40"/>
      <c r="L151" s="44"/>
      <c r="M151" s="255"/>
      <c r="N151" s="256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150</v>
      </c>
      <c r="AU151" s="17" t="s">
        <v>90</v>
      </c>
    </row>
    <row r="152" s="2" customFormat="1" ht="37.8" customHeight="1">
      <c r="A152" s="38"/>
      <c r="B152" s="39"/>
      <c r="C152" s="241" t="s">
        <v>171</v>
      </c>
      <c r="D152" s="241" t="s">
        <v>145</v>
      </c>
      <c r="E152" s="242" t="s">
        <v>207</v>
      </c>
      <c r="F152" s="243" t="s">
        <v>302</v>
      </c>
      <c r="G152" s="244" t="s">
        <v>170</v>
      </c>
      <c r="H152" s="245">
        <v>14.848000000000001</v>
      </c>
      <c r="I152" s="246"/>
      <c r="J152" s="247">
        <f>ROUND(I152*H152,2)</f>
        <v>0</v>
      </c>
      <c r="K152" s="248"/>
      <c r="L152" s="249"/>
      <c r="M152" s="250" t="s">
        <v>1</v>
      </c>
      <c r="N152" s="251" t="s">
        <v>43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148</v>
      </c>
      <c r="AT152" s="239" t="s">
        <v>145</v>
      </c>
      <c r="AU152" s="239" t="s">
        <v>90</v>
      </c>
      <c r="AY152" s="17" t="s">
        <v>137</v>
      </c>
      <c r="BE152" s="240">
        <f>IF(N152="základná",J152,0)</f>
        <v>0</v>
      </c>
      <c r="BF152" s="240">
        <f>IF(N152="znížená",J152,0)</f>
        <v>0</v>
      </c>
      <c r="BG152" s="240">
        <f>IF(N152="zákl. prenesená",J152,0)</f>
        <v>0</v>
      </c>
      <c r="BH152" s="240">
        <f>IF(N152="zníž. prenesená",J152,0)</f>
        <v>0</v>
      </c>
      <c r="BI152" s="240">
        <f>IF(N152="nulová",J152,0)</f>
        <v>0</v>
      </c>
      <c r="BJ152" s="17" t="s">
        <v>90</v>
      </c>
      <c r="BK152" s="240">
        <f>ROUND(I152*H152,2)</f>
        <v>0</v>
      </c>
      <c r="BL152" s="17" t="s">
        <v>144</v>
      </c>
      <c r="BM152" s="239" t="s">
        <v>195</v>
      </c>
    </row>
    <row r="153" s="2" customFormat="1">
      <c r="A153" s="38"/>
      <c r="B153" s="39"/>
      <c r="C153" s="40"/>
      <c r="D153" s="252" t="s">
        <v>150</v>
      </c>
      <c r="E153" s="40"/>
      <c r="F153" s="253" t="s">
        <v>301</v>
      </c>
      <c r="G153" s="40"/>
      <c r="H153" s="40"/>
      <c r="I153" s="254"/>
      <c r="J153" s="40"/>
      <c r="K153" s="40"/>
      <c r="L153" s="44"/>
      <c r="M153" s="255"/>
      <c r="N153" s="256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150</v>
      </c>
      <c r="AU153" s="17" t="s">
        <v>90</v>
      </c>
    </row>
    <row r="154" s="2" customFormat="1" ht="37.8" customHeight="1">
      <c r="A154" s="38"/>
      <c r="B154" s="39"/>
      <c r="C154" s="227" t="s">
        <v>197</v>
      </c>
      <c r="D154" s="227" t="s">
        <v>140</v>
      </c>
      <c r="E154" s="228" t="s">
        <v>211</v>
      </c>
      <c r="F154" s="229" t="s">
        <v>303</v>
      </c>
      <c r="G154" s="230" t="s">
        <v>165</v>
      </c>
      <c r="H154" s="231">
        <v>89.989999999999995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43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144</v>
      </c>
      <c r="AT154" s="239" t="s">
        <v>140</v>
      </c>
      <c r="AU154" s="239" t="s">
        <v>90</v>
      </c>
      <c r="AY154" s="17" t="s">
        <v>137</v>
      </c>
      <c r="BE154" s="240">
        <f>IF(N154="základná",J154,0)</f>
        <v>0</v>
      </c>
      <c r="BF154" s="240">
        <f>IF(N154="znížená",J154,0)</f>
        <v>0</v>
      </c>
      <c r="BG154" s="240">
        <f>IF(N154="zákl. prenesená",J154,0)</f>
        <v>0</v>
      </c>
      <c r="BH154" s="240">
        <f>IF(N154="zníž. prenesená",J154,0)</f>
        <v>0</v>
      </c>
      <c r="BI154" s="240">
        <f>IF(N154="nulová",J154,0)</f>
        <v>0</v>
      </c>
      <c r="BJ154" s="17" t="s">
        <v>90</v>
      </c>
      <c r="BK154" s="240">
        <f>ROUND(I154*H154,2)</f>
        <v>0</v>
      </c>
      <c r="BL154" s="17" t="s">
        <v>144</v>
      </c>
      <c r="BM154" s="239" t="s">
        <v>200</v>
      </c>
    </row>
    <row r="155" s="2" customFormat="1">
      <c r="A155" s="38"/>
      <c r="B155" s="39"/>
      <c r="C155" s="40"/>
      <c r="D155" s="252" t="s">
        <v>150</v>
      </c>
      <c r="E155" s="40"/>
      <c r="F155" s="253" t="s">
        <v>304</v>
      </c>
      <c r="G155" s="40"/>
      <c r="H155" s="40"/>
      <c r="I155" s="254"/>
      <c r="J155" s="40"/>
      <c r="K155" s="40"/>
      <c r="L155" s="44"/>
      <c r="M155" s="255"/>
      <c r="N155" s="25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150</v>
      </c>
      <c r="AU155" s="17" t="s">
        <v>90</v>
      </c>
    </row>
    <row r="156" s="2" customFormat="1" ht="37.8" customHeight="1">
      <c r="A156" s="38"/>
      <c r="B156" s="39"/>
      <c r="C156" s="241" t="s">
        <v>176</v>
      </c>
      <c r="D156" s="241" t="s">
        <v>145</v>
      </c>
      <c r="E156" s="242" t="s">
        <v>215</v>
      </c>
      <c r="F156" s="243" t="s">
        <v>305</v>
      </c>
      <c r="G156" s="244" t="s">
        <v>170</v>
      </c>
      <c r="H156" s="245">
        <v>267.26999999999998</v>
      </c>
      <c r="I156" s="246"/>
      <c r="J156" s="247">
        <f>ROUND(I156*H156,2)</f>
        <v>0</v>
      </c>
      <c r="K156" s="248"/>
      <c r="L156" s="249"/>
      <c r="M156" s="250" t="s">
        <v>1</v>
      </c>
      <c r="N156" s="251" t="s">
        <v>43</v>
      </c>
      <c r="O156" s="91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148</v>
      </c>
      <c r="AT156" s="239" t="s">
        <v>145</v>
      </c>
      <c r="AU156" s="239" t="s">
        <v>90</v>
      </c>
      <c r="AY156" s="17" t="s">
        <v>137</v>
      </c>
      <c r="BE156" s="240">
        <f>IF(N156="základná",J156,0)</f>
        <v>0</v>
      </c>
      <c r="BF156" s="240">
        <f>IF(N156="znížená",J156,0)</f>
        <v>0</v>
      </c>
      <c r="BG156" s="240">
        <f>IF(N156="zákl. prenesená",J156,0)</f>
        <v>0</v>
      </c>
      <c r="BH156" s="240">
        <f>IF(N156="zníž. prenesená",J156,0)</f>
        <v>0</v>
      </c>
      <c r="BI156" s="240">
        <f>IF(N156="nulová",J156,0)</f>
        <v>0</v>
      </c>
      <c r="BJ156" s="17" t="s">
        <v>90</v>
      </c>
      <c r="BK156" s="240">
        <f>ROUND(I156*H156,2)</f>
        <v>0</v>
      </c>
      <c r="BL156" s="17" t="s">
        <v>144</v>
      </c>
      <c r="BM156" s="239" t="s">
        <v>204</v>
      </c>
    </row>
    <row r="157" s="2" customFormat="1">
      <c r="A157" s="38"/>
      <c r="B157" s="39"/>
      <c r="C157" s="40"/>
      <c r="D157" s="252" t="s">
        <v>150</v>
      </c>
      <c r="E157" s="40"/>
      <c r="F157" s="253" t="s">
        <v>304</v>
      </c>
      <c r="G157" s="40"/>
      <c r="H157" s="40"/>
      <c r="I157" s="254"/>
      <c r="J157" s="40"/>
      <c r="K157" s="40"/>
      <c r="L157" s="44"/>
      <c r="M157" s="255"/>
      <c r="N157" s="256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150</v>
      </c>
      <c r="AU157" s="17" t="s">
        <v>90</v>
      </c>
    </row>
    <row r="158" s="2" customFormat="1" ht="24.15" customHeight="1">
      <c r="A158" s="38"/>
      <c r="B158" s="39"/>
      <c r="C158" s="227" t="s">
        <v>206</v>
      </c>
      <c r="D158" s="227" t="s">
        <v>140</v>
      </c>
      <c r="E158" s="228" t="s">
        <v>219</v>
      </c>
      <c r="F158" s="229" t="s">
        <v>306</v>
      </c>
      <c r="G158" s="230" t="s">
        <v>165</v>
      </c>
      <c r="H158" s="231">
        <v>26.079999999999998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43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144</v>
      </c>
      <c r="AT158" s="239" t="s">
        <v>140</v>
      </c>
      <c r="AU158" s="239" t="s">
        <v>90</v>
      </c>
      <c r="AY158" s="17" t="s">
        <v>137</v>
      </c>
      <c r="BE158" s="240">
        <f>IF(N158="základná",J158,0)</f>
        <v>0</v>
      </c>
      <c r="BF158" s="240">
        <f>IF(N158="znížená",J158,0)</f>
        <v>0</v>
      </c>
      <c r="BG158" s="240">
        <f>IF(N158="zákl. prenesená",J158,0)</f>
        <v>0</v>
      </c>
      <c r="BH158" s="240">
        <f>IF(N158="zníž. prenesená",J158,0)</f>
        <v>0</v>
      </c>
      <c r="BI158" s="240">
        <f>IF(N158="nulová",J158,0)</f>
        <v>0</v>
      </c>
      <c r="BJ158" s="17" t="s">
        <v>90</v>
      </c>
      <c r="BK158" s="240">
        <f>ROUND(I158*H158,2)</f>
        <v>0</v>
      </c>
      <c r="BL158" s="17" t="s">
        <v>144</v>
      </c>
      <c r="BM158" s="239" t="s">
        <v>209</v>
      </c>
    </row>
    <row r="159" s="2" customFormat="1">
      <c r="A159" s="38"/>
      <c r="B159" s="39"/>
      <c r="C159" s="40"/>
      <c r="D159" s="252" t="s">
        <v>150</v>
      </c>
      <c r="E159" s="40"/>
      <c r="F159" s="253" t="s">
        <v>307</v>
      </c>
      <c r="G159" s="40"/>
      <c r="H159" s="40"/>
      <c r="I159" s="254"/>
      <c r="J159" s="40"/>
      <c r="K159" s="40"/>
      <c r="L159" s="44"/>
      <c r="M159" s="255"/>
      <c r="N159" s="256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150</v>
      </c>
      <c r="AU159" s="17" t="s">
        <v>90</v>
      </c>
    </row>
    <row r="160" s="2" customFormat="1" ht="24.15" customHeight="1">
      <c r="A160" s="38"/>
      <c r="B160" s="39"/>
      <c r="C160" s="241" t="s">
        <v>144</v>
      </c>
      <c r="D160" s="241" t="s">
        <v>145</v>
      </c>
      <c r="E160" s="242" t="s">
        <v>232</v>
      </c>
      <c r="F160" s="243" t="s">
        <v>233</v>
      </c>
      <c r="G160" s="244" t="s">
        <v>165</v>
      </c>
      <c r="H160" s="245">
        <v>28.800000000000001</v>
      </c>
      <c r="I160" s="246"/>
      <c r="J160" s="247">
        <f>ROUND(I160*H160,2)</f>
        <v>0</v>
      </c>
      <c r="K160" s="248"/>
      <c r="L160" s="249"/>
      <c r="M160" s="250" t="s">
        <v>1</v>
      </c>
      <c r="N160" s="251" t="s">
        <v>43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148</v>
      </c>
      <c r="AT160" s="239" t="s">
        <v>145</v>
      </c>
      <c r="AU160" s="239" t="s">
        <v>90</v>
      </c>
      <c r="AY160" s="17" t="s">
        <v>137</v>
      </c>
      <c r="BE160" s="240">
        <f>IF(N160="základná",J160,0)</f>
        <v>0</v>
      </c>
      <c r="BF160" s="240">
        <f>IF(N160="znížená",J160,0)</f>
        <v>0</v>
      </c>
      <c r="BG160" s="240">
        <f>IF(N160="zákl. prenesená",J160,0)</f>
        <v>0</v>
      </c>
      <c r="BH160" s="240">
        <f>IF(N160="zníž. prenesená",J160,0)</f>
        <v>0</v>
      </c>
      <c r="BI160" s="240">
        <f>IF(N160="nulová",J160,0)</f>
        <v>0</v>
      </c>
      <c r="BJ160" s="17" t="s">
        <v>90</v>
      </c>
      <c r="BK160" s="240">
        <f>ROUND(I160*H160,2)</f>
        <v>0</v>
      </c>
      <c r="BL160" s="17" t="s">
        <v>144</v>
      </c>
      <c r="BM160" s="239" t="s">
        <v>148</v>
      </c>
    </row>
    <row r="161" s="2" customFormat="1">
      <c r="A161" s="38"/>
      <c r="B161" s="39"/>
      <c r="C161" s="40"/>
      <c r="D161" s="252" t="s">
        <v>150</v>
      </c>
      <c r="E161" s="40"/>
      <c r="F161" s="253" t="s">
        <v>235</v>
      </c>
      <c r="G161" s="40"/>
      <c r="H161" s="40"/>
      <c r="I161" s="254"/>
      <c r="J161" s="40"/>
      <c r="K161" s="40"/>
      <c r="L161" s="44"/>
      <c r="M161" s="255"/>
      <c r="N161" s="256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150</v>
      </c>
      <c r="AU161" s="17" t="s">
        <v>90</v>
      </c>
    </row>
    <row r="162" s="2" customFormat="1" ht="37.8" customHeight="1">
      <c r="A162" s="38"/>
      <c r="B162" s="39"/>
      <c r="C162" s="227" t="s">
        <v>214</v>
      </c>
      <c r="D162" s="227" t="s">
        <v>140</v>
      </c>
      <c r="E162" s="228" t="s">
        <v>245</v>
      </c>
      <c r="F162" s="229" t="s">
        <v>308</v>
      </c>
      <c r="G162" s="230" t="s">
        <v>165</v>
      </c>
      <c r="H162" s="231">
        <v>26.079999999999998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43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144</v>
      </c>
      <c r="AT162" s="239" t="s">
        <v>140</v>
      </c>
      <c r="AU162" s="239" t="s">
        <v>90</v>
      </c>
      <c r="AY162" s="17" t="s">
        <v>137</v>
      </c>
      <c r="BE162" s="240">
        <f>IF(N162="základná",J162,0)</f>
        <v>0</v>
      </c>
      <c r="BF162" s="240">
        <f>IF(N162="znížená",J162,0)</f>
        <v>0</v>
      </c>
      <c r="BG162" s="240">
        <f>IF(N162="zákl. prenesená",J162,0)</f>
        <v>0</v>
      </c>
      <c r="BH162" s="240">
        <f>IF(N162="zníž. prenesená",J162,0)</f>
        <v>0</v>
      </c>
      <c r="BI162" s="240">
        <f>IF(N162="nulová",J162,0)</f>
        <v>0</v>
      </c>
      <c r="BJ162" s="17" t="s">
        <v>90</v>
      </c>
      <c r="BK162" s="240">
        <f>ROUND(I162*H162,2)</f>
        <v>0</v>
      </c>
      <c r="BL162" s="17" t="s">
        <v>144</v>
      </c>
      <c r="BM162" s="239" t="s">
        <v>217</v>
      </c>
    </row>
    <row r="163" s="2" customFormat="1">
      <c r="A163" s="38"/>
      <c r="B163" s="39"/>
      <c r="C163" s="40"/>
      <c r="D163" s="252" t="s">
        <v>150</v>
      </c>
      <c r="E163" s="40"/>
      <c r="F163" s="253" t="s">
        <v>309</v>
      </c>
      <c r="G163" s="40"/>
      <c r="H163" s="40"/>
      <c r="I163" s="254"/>
      <c r="J163" s="40"/>
      <c r="K163" s="40"/>
      <c r="L163" s="44"/>
      <c r="M163" s="255"/>
      <c r="N163" s="25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150</v>
      </c>
      <c r="AU163" s="17" t="s">
        <v>90</v>
      </c>
    </row>
    <row r="164" s="2" customFormat="1" ht="37.8" customHeight="1">
      <c r="A164" s="38"/>
      <c r="B164" s="39"/>
      <c r="C164" s="241" t="s">
        <v>183</v>
      </c>
      <c r="D164" s="241" t="s">
        <v>145</v>
      </c>
      <c r="E164" s="242" t="s">
        <v>250</v>
      </c>
      <c r="F164" s="243" t="s">
        <v>310</v>
      </c>
      <c r="G164" s="244" t="s">
        <v>170</v>
      </c>
      <c r="H164" s="245">
        <v>4.3029999999999999</v>
      </c>
      <c r="I164" s="246"/>
      <c r="J164" s="247">
        <f>ROUND(I164*H164,2)</f>
        <v>0</v>
      </c>
      <c r="K164" s="248"/>
      <c r="L164" s="249"/>
      <c r="M164" s="250" t="s">
        <v>1</v>
      </c>
      <c r="N164" s="251" t="s">
        <v>43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148</v>
      </c>
      <c r="AT164" s="239" t="s">
        <v>145</v>
      </c>
      <c r="AU164" s="239" t="s">
        <v>90</v>
      </c>
      <c r="AY164" s="17" t="s">
        <v>137</v>
      </c>
      <c r="BE164" s="240">
        <f>IF(N164="základná",J164,0)</f>
        <v>0</v>
      </c>
      <c r="BF164" s="240">
        <f>IF(N164="znížená",J164,0)</f>
        <v>0</v>
      </c>
      <c r="BG164" s="240">
        <f>IF(N164="zákl. prenesená",J164,0)</f>
        <v>0</v>
      </c>
      <c r="BH164" s="240">
        <f>IF(N164="zníž. prenesená",J164,0)</f>
        <v>0</v>
      </c>
      <c r="BI164" s="240">
        <f>IF(N164="nulová",J164,0)</f>
        <v>0</v>
      </c>
      <c r="BJ164" s="17" t="s">
        <v>90</v>
      </c>
      <c r="BK164" s="240">
        <f>ROUND(I164*H164,2)</f>
        <v>0</v>
      </c>
      <c r="BL164" s="17" t="s">
        <v>144</v>
      </c>
      <c r="BM164" s="239" t="s">
        <v>221</v>
      </c>
    </row>
    <row r="165" s="2" customFormat="1">
      <c r="A165" s="38"/>
      <c r="B165" s="39"/>
      <c r="C165" s="40"/>
      <c r="D165" s="252" t="s">
        <v>150</v>
      </c>
      <c r="E165" s="40"/>
      <c r="F165" s="253" t="s">
        <v>309</v>
      </c>
      <c r="G165" s="40"/>
      <c r="H165" s="40"/>
      <c r="I165" s="254"/>
      <c r="J165" s="40"/>
      <c r="K165" s="40"/>
      <c r="L165" s="44"/>
      <c r="M165" s="255"/>
      <c r="N165" s="256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150</v>
      </c>
      <c r="AU165" s="17" t="s">
        <v>90</v>
      </c>
    </row>
    <row r="166" s="2" customFormat="1" ht="37.8" customHeight="1">
      <c r="A166" s="38"/>
      <c r="B166" s="39"/>
      <c r="C166" s="227" t="s">
        <v>223</v>
      </c>
      <c r="D166" s="227" t="s">
        <v>140</v>
      </c>
      <c r="E166" s="228" t="s">
        <v>253</v>
      </c>
      <c r="F166" s="229" t="s">
        <v>311</v>
      </c>
      <c r="G166" s="230" t="s">
        <v>165</v>
      </c>
      <c r="H166" s="231">
        <v>26.079999999999998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43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144</v>
      </c>
      <c r="AT166" s="239" t="s">
        <v>140</v>
      </c>
      <c r="AU166" s="239" t="s">
        <v>90</v>
      </c>
      <c r="AY166" s="17" t="s">
        <v>137</v>
      </c>
      <c r="BE166" s="240">
        <f>IF(N166="základná",J166,0)</f>
        <v>0</v>
      </c>
      <c r="BF166" s="240">
        <f>IF(N166="znížená",J166,0)</f>
        <v>0</v>
      </c>
      <c r="BG166" s="240">
        <f>IF(N166="zákl. prenesená",J166,0)</f>
        <v>0</v>
      </c>
      <c r="BH166" s="240">
        <f>IF(N166="zníž. prenesená",J166,0)</f>
        <v>0</v>
      </c>
      <c r="BI166" s="240">
        <f>IF(N166="nulová",J166,0)</f>
        <v>0</v>
      </c>
      <c r="BJ166" s="17" t="s">
        <v>90</v>
      </c>
      <c r="BK166" s="240">
        <f>ROUND(I166*H166,2)</f>
        <v>0</v>
      </c>
      <c r="BL166" s="17" t="s">
        <v>144</v>
      </c>
      <c r="BM166" s="239" t="s">
        <v>226</v>
      </c>
    </row>
    <row r="167" s="2" customFormat="1">
      <c r="A167" s="38"/>
      <c r="B167" s="39"/>
      <c r="C167" s="40"/>
      <c r="D167" s="252" t="s">
        <v>150</v>
      </c>
      <c r="E167" s="40"/>
      <c r="F167" s="253" t="s">
        <v>312</v>
      </c>
      <c r="G167" s="40"/>
      <c r="H167" s="40"/>
      <c r="I167" s="254"/>
      <c r="J167" s="40"/>
      <c r="K167" s="40"/>
      <c r="L167" s="44"/>
      <c r="M167" s="255"/>
      <c r="N167" s="256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150</v>
      </c>
      <c r="AU167" s="17" t="s">
        <v>90</v>
      </c>
    </row>
    <row r="168" s="2" customFormat="1" ht="37.8" customHeight="1">
      <c r="A168" s="38"/>
      <c r="B168" s="39"/>
      <c r="C168" s="241" t="s">
        <v>7</v>
      </c>
      <c r="D168" s="241" t="s">
        <v>145</v>
      </c>
      <c r="E168" s="242" t="s">
        <v>258</v>
      </c>
      <c r="F168" s="243" t="s">
        <v>313</v>
      </c>
      <c r="G168" s="244" t="s">
        <v>170</v>
      </c>
      <c r="H168" s="245">
        <v>77.457999999999998</v>
      </c>
      <c r="I168" s="246"/>
      <c r="J168" s="247">
        <f>ROUND(I168*H168,2)</f>
        <v>0</v>
      </c>
      <c r="K168" s="248"/>
      <c r="L168" s="249"/>
      <c r="M168" s="250" t="s">
        <v>1</v>
      </c>
      <c r="N168" s="251" t="s">
        <v>43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148</v>
      </c>
      <c r="AT168" s="239" t="s">
        <v>145</v>
      </c>
      <c r="AU168" s="239" t="s">
        <v>90</v>
      </c>
      <c r="AY168" s="17" t="s">
        <v>137</v>
      </c>
      <c r="BE168" s="240">
        <f>IF(N168="základná",J168,0)</f>
        <v>0</v>
      </c>
      <c r="BF168" s="240">
        <f>IF(N168="znížená",J168,0)</f>
        <v>0</v>
      </c>
      <c r="BG168" s="240">
        <f>IF(N168="zákl. prenesená",J168,0)</f>
        <v>0</v>
      </c>
      <c r="BH168" s="240">
        <f>IF(N168="zníž. prenesená",J168,0)</f>
        <v>0</v>
      </c>
      <c r="BI168" s="240">
        <f>IF(N168="nulová",J168,0)</f>
        <v>0</v>
      </c>
      <c r="BJ168" s="17" t="s">
        <v>90</v>
      </c>
      <c r="BK168" s="240">
        <f>ROUND(I168*H168,2)</f>
        <v>0</v>
      </c>
      <c r="BL168" s="17" t="s">
        <v>144</v>
      </c>
      <c r="BM168" s="239" t="s">
        <v>234</v>
      </c>
    </row>
    <row r="169" s="2" customFormat="1">
      <c r="A169" s="38"/>
      <c r="B169" s="39"/>
      <c r="C169" s="40"/>
      <c r="D169" s="252" t="s">
        <v>150</v>
      </c>
      <c r="E169" s="40"/>
      <c r="F169" s="253" t="s">
        <v>312</v>
      </c>
      <c r="G169" s="40"/>
      <c r="H169" s="40"/>
      <c r="I169" s="254"/>
      <c r="J169" s="40"/>
      <c r="K169" s="40"/>
      <c r="L169" s="44"/>
      <c r="M169" s="255"/>
      <c r="N169" s="25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90</v>
      </c>
    </row>
    <row r="170" s="12" customFormat="1" ht="22.8" customHeight="1">
      <c r="A170" s="12"/>
      <c r="B170" s="211"/>
      <c r="C170" s="212"/>
      <c r="D170" s="213" t="s">
        <v>76</v>
      </c>
      <c r="E170" s="225" t="s">
        <v>262</v>
      </c>
      <c r="F170" s="225" t="s">
        <v>263</v>
      </c>
      <c r="G170" s="212"/>
      <c r="H170" s="212"/>
      <c r="I170" s="215"/>
      <c r="J170" s="226">
        <f>BK170</f>
        <v>0</v>
      </c>
      <c r="K170" s="212"/>
      <c r="L170" s="217"/>
      <c r="M170" s="218"/>
      <c r="N170" s="219"/>
      <c r="O170" s="219"/>
      <c r="P170" s="220">
        <f>SUM(P171:P173)</f>
        <v>0</v>
      </c>
      <c r="Q170" s="219"/>
      <c r="R170" s="220">
        <f>SUM(R171:R173)</f>
        <v>0</v>
      </c>
      <c r="S170" s="219"/>
      <c r="T170" s="221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2" t="s">
        <v>90</v>
      </c>
      <c r="AT170" s="223" t="s">
        <v>76</v>
      </c>
      <c r="AU170" s="223" t="s">
        <v>84</v>
      </c>
      <c r="AY170" s="222" t="s">
        <v>137</v>
      </c>
      <c r="BK170" s="224">
        <f>SUM(BK171:BK173)</f>
        <v>0</v>
      </c>
    </row>
    <row r="171" s="2" customFormat="1" ht="24.15" customHeight="1">
      <c r="A171" s="38"/>
      <c r="B171" s="39"/>
      <c r="C171" s="227" t="s">
        <v>238</v>
      </c>
      <c r="D171" s="227" t="s">
        <v>140</v>
      </c>
      <c r="E171" s="228" t="s">
        <v>264</v>
      </c>
      <c r="F171" s="229" t="s">
        <v>265</v>
      </c>
      <c r="G171" s="230" t="s">
        <v>165</v>
      </c>
      <c r="H171" s="231">
        <v>11.654</v>
      </c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43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144</v>
      </c>
      <c r="AT171" s="239" t="s">
        <v>140</v>
      </c>
      <c r="AU171" s="239" t="s">
        <v>90</v>
      </c>
      <c r="AY171" s="17" t="s">
        <v>137</v>
      </c>
      <c r="BE171" s="240">
        <f>IF(N171="základná",J171,0)</f>
        <v>0</v>
      </c>
      <c r="BF171" s="240">
        <f>IF(N171="znížená",J171,0)</f>
        <v>0</v>
      </c>
      <c r="BG171" s="240">
        <f>IF(N171="zákl. prenesená",J171,0)</f>
        <v>0</v>
      </c>
      <c r="BH171" s="240">
        <f>IF(N171="zníž. prenesená",J171,0)</f>
        <v>0</v>
      </c>
      <c r="BI171" s="240">
        <f>IF(N171="nulová",J171,0)</f>
        <v>0</v>
      </c>
      <c r="BJ171" s="17" t="s">
        <v>90</v>
      </c>
      <c r="BK171" s="240">
        <f>ROUND(I171*H171,2)</f>
        <v>0</v>
      </c>
      <c r="BL171" s="17" t="s">
        <v>144</v>
      </c>
      <c r="BM171" s="239" t="s">
        <v>241</v>
      </c>
    </row>
    <row r="172" s="2" customFormat="1" ht="14.4" customHeight="1">
      <c r="A172" s="38"/>
      <c r="B172" s="39"/>
      <c r="C172" s="227" t="s">
        <v>191</v>
      </c>
      <c r="D172" s="227" t="s">
        <v>140</v>
      </c>
      <c r="E172" s="228" t="s">
        <v>268</v>
      </c>
      <c r="F172" s="229" t="s">
        <v>269</v>
      </c>
      <c r="G172" s="230" t="s">
        <v>165</v>
      </c>
      <c r="H172" s="231">
        <v>11.654</v>
      </c>
      <c r="I172" s="232"/>
      <c r="J172" s="233">
        <f>ROUND(I172*H172,2)</f>
        <v>0</v>
      </c>
      <c r="K172" s="234"/>
      <c r="L172" s="44"/>
      <c r="M172" s="235" t="s">
        <v>1</v>
      </c>
      <c r="N172" s="236" t="s">
        <v>43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144</v>
      </c>
      <c r="AT172" s="239" t="s">
        <v>140</v>
      </c>
      <c r="AU172" s="239" t="s">
        <v>90</v>
      </c>
      <c r="AY172" s="17" t="s">
        <v>137</v>
      </c>
      <c r="BE172" s="240">
        <f>IF(N172="základná",J172,0)</f>
        <v>0</v>
      </c>
      <c r="BF172" s="240">
        <f>IF(N172="znížená",J172,0)</f>
        <v>0</v>
      </c>
      <c r="BG172" s="240">
        <f>IF(N172="zákl. prenesená",J172,0)</f>
        <v>0</v>
      </c>
      <c r="BH172" s="240">
        <f>IF(N172="zníž. prenesená",J172,0)</f>
        <v>0</v>
      </c>
      <c r="BI172" s="240">
        <f>IF(N172="nulová",J172,0)</f>
        <v>0</v>
      </c>
      <c r="BJ172" s="17" t="s">
        <v>90</v>
      </c>
      <c r="BK172" s="240">
        <f>ROUND(I172*H172,2)</f>
        <v>0</v>
      </c>
      <c r="BL172" s="17" t="s">
        <v>144</v>
      </c>
      <c r="BM172" s="239" t="s">
        <v>247</v>
      </c>
    </row>
    <row r="173" s="2" customFormat="1" ht="24.15" customHeight="1">
      <c r="A173" s="38"/>
      <c r="B173" s="39"/>
      <c r="C173" s="227" t="s">
        <v>249</v>
      </c>
      <c r="D173" s="227" t="s">
        <v>140</v>
      </c>
      <c r="E173" s="228" t="s">
        <v>271</v>
      </c>
      <c r="F173" s="229" t="s">
        <v>272</v>
      </c>
      <c r="G173" s="230" t="s">
        <v>165</v>
      </c>
      <c r="H173" s="231">
        <v>11.654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43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144</v>
      </c>
      <c r="AT173" s="239" t="s">
        <v>140</v>
      </c>
      <c r="AU173" s="239" t="s">
        <v>90</v>
      </c>
      <c r="AY173" s="17" t="s">
        <v>137</v>
      </c>
      <c r="BE173" s="240">
        <f>IF(N173="základná",J173,0)</f>
        <v>0</v>
      </c>
      <c r="BF173" s="240">
        <f>IF(N173="znížená",J173,0)</f>
        <v>0</v>
      </c>
      <c r="BG173" s="240">
        <f>IF(N173="zákl. prenesená",J173,0)</f>
        <v>0</v>
      </c>
      <c r="BH173" s="240">
        <f>IF(N173="zníž. prenesená",J173,0)</f>
        <v>0</v>
      </c>
      <c r="BI173" s="240">
        <f>IF(N173="nulová",J173,0)</f>
        <v>0</v>
      </c>
      <c r="BJ173" s="17" t="s">
        <v>90</v>
      </c>
      <c r="BK173" s="240">
        <f>ROUND(I173*H173,2)</f>
        <v>0</v>
      </c>
      <c r="BL173" s="17" t="s">
        <v>144</v>
      </c>
      <c r="BM173" s="239" t="s">
        <v>252</v>
      </c>
    </row>
    <row r="174" s="12" customFormat="1" ht="25.92" customHeight="1">
      <c r="A174" s="12"/>
      <c r="B174" s="211"/>
      <c r="C174" s="212"/>
      <c r="D174" s="213" t="s">
        <v>76</v>
      </c>
      <c r="E174" s="214" t="s">
        <v>274</v>
      </c>
      <c r="F174" s="214" t="s">
        <v>275</v>
      </c>
      <c r="G174" s="212"/>
      <c r="H174" s="212"/>
      <c r="I174" s="215"/>
      <c r="J174" s="216">
        <f>BK174</f>
        <v>0</v>
      </c>
      <c r="K174" s="212"/>
      <c r="L174" s="217"/>
      <c r="M174" s="218"/>
      <c r="N174" s="219"/>
      <c r="O174" s="219"/>
      <c r="P174" s="220">
        <f>P175+P176</f>
        <v>0</v>
      </c>
      <c r="Q174" s="219"/>
      <c r="R174" s="220">
        <f>R175+R176</f>
        <v>0</v>
      </c>
      <c r="S174" s="219"/>
      <c r="T174" s="221">
        <f>T175+T176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2" t="s">
        <v>162</v>
      </c>
      <c r="AT174" s="223" t="s">
        <v>76</v>
      </c>
      <c r="AU174" s="223" t="s">
        <v>77</v>
      </c>
      <c r="AY174" s="222" t="s">
        <v>137</v>
      </c>
      <c r="BK174" s="224">
        <f>BK175+BK176</f>
        <v>0</v>
      </c>
    </row>
    <row r="175" s="2" customFormat="1" ht="24.15" customHeight="1">
      <c r="A175" s="38"/>
      <c r="B175" s="39"/>
      <c r="C175" s="227" t="s">
        <v>195</v>
      </c>
      <c r="D175" s="227" t="s">
        <v>140</v>
      </c>
      <c r="E175" s="228" t="s">
        <v>277</v>
      </c>
      <c r="F175" s="229" t="s">
        <v>278</v>
      </c>
      <c r="G175" s="230" t="s">
        <v>279</v>
      </c>
      <c r="H175" s="231">
        <v>1</v>
      </c>
      <c r="I175" s="232"/>
      <c r="J175" s="233">
        <f>ROUND(I175*H175,2)</f>
        <v>0</v>
      </c>
      <c r="K175" s="234"/>
      <c r="L175" s="44"/>
      <c r="M175" s="235" t="s">
        <v>1</v>
      </c>
      <c r="N175" s="236" t="s">
        <v>43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280</v>
      </c>
      <c r="AT175" s="239" t="s">
        <v>140</v>
      </c>
      <c r="AU175" s="239" t="s">
        <v>84</v>
      </c>
      <c r="AY175" s="17" t="s">
        <v>137</v>
      </c>
      <c r="BE175" s="240">
        <f>IF(N175="základná",J175,0)</f>
        <v>0</v>
      </c>
      <c r="BF175" s="240">
        <f>IF(N175="znížená",J175,0)</f>
        <v>0</v>
      </c>
      <c r="BG175" s="240">
        <f>IF(N175="zákl. prenesená",J175,0)</f>
        <v>0</v>
      </c>
      <c r="BH175" s="240">
        <f>IF(N175="zníž. prenesená",J175,0)</f>
        <v>0</v>
      </c>
      <c r="BI175" s="240">
        <f>IF(N175="nulová",J175,0)</f>
        <v>0</v>
      </c>
      <c r="BJ175" s="17" t="s">
        <v>90</v>
      </c>
      <c r="BK175" s="240">
        <f>ROUND(I175*H175,2)</f>
        <v>0</v>
      </c>
      <c r="BL175" s="17" t="s">
        <v>280</v>
      </c>
      <c r="BM175" s="239" t="s">
        <v>255</v>
      </c>
    </row>
    <row r="176" s="12" customFormat="1" ht="22.8" customHeight="1">
      <c r="A176" s="12"/>
      <c r="B176" s="211"/>
      <c r="C176" s="212"/>
      <c r="D176" s="213" t="s">
        <v>76</v>
      </c>
      <c r="E176" s="225" t="s">
        <v>282</v>
      </c>
      <c r="F176" s="225" t="s">
        <v>283</v>
      </c>
      <c r="G176" s="212"/>
      <c r="H176" s="212"/>
      <c r="I176" s="215"/>
      <c r="J176" s="226">
        <f>BK176</f>
        <v>0</v>
      </c>
      <c r="K176" s="212"/>
      <c r="L176" s="217"/>
      <c r="M176" s="218"/>
      <c r="N176" s="219"/>
      <c r="O176" s="219"/>
      <c r="P176" s="220">
        <f>SUM(P177:P178)</f>
        <v>0</v>
      </c>
      <c r="Q176" s="219"/>
      <c r="R176" s="220">
        <f>SUM(R177:R178)</f>
        <v>0</v>
      </c>
      <c r="S176" s="219"/>
      <c r="T176" s="221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2" t="s">
        <v>162</v>
      </c>
      <c r="AT176" s="223" t="s">
        <v>76</v>
      </c>
      <c r="AU176" s="223" t="s">
        <v>84</v>
      </c>
      <c r="AY176" s="222" t="s">
        <v>137</v>
      </c>
      <c r="BK176" s="224">
        <f>SUM(BK177:BK178)</f>
        <v>0</v>
      </c>
    </row>
    <row r="177" s="2" customFormat="1" ht="24.15" customHeight="1">
      <c r="A177" s="38"/>
      <c r="B177" s="39"/>
      <c r="C177" s="227" t="s">
        <v>257</v>
      </c>
      <c r="D177" s="227" t="s">
        <v>140</v>
      </c>
      <c r="E177" s="228" t="s">
        <v>284</v>
      </c>
      <c r="F177" s="229" t="s">
        <v>285</v>
      </c>
      <c r="G177" s="230" t="s">
        <v>286</v>
      </c>
      <c r="H177" s="231">
        <v>1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43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280</v>
      </c>
      <c r="AT177" s="239" t="s">
        <v>140</v>
      </c>
      <c r="AU177" s="239" t="s">
        <v>90</v>
      </c>
      <c r="AY177" s="17" t="s">
        <v>137</v>
      </c>
      <c r="BE177" s="240">
        <f>IF(N177="základná",J177,0)</f>
        <v>0</v>
      </c>
      <c r="BF177" s="240">
        <f>IF(N177="znížená",J177,0)</f>
        <v>0</v>
      </c>
      <c r="BG177" s="240">
        <f>IF(N177="zákl. prenesená",J177,0)</f>
        <v>0</v>
      </c>
      <c r="BH177" s="240">
        <f>IF(N177="zníž. prenesená",J177,0)</f>
        <v>0</v>
      </c>
      <c r="BI177" s="240">
        <f>IF(N177="nulová",J177,0)</f>
        <v>0</v>
      </c>
      <c r="BJ177" s="17" t="s">
        <v>90</v>
      </c>
      <c r="BK177" s="240">
        <f>ROUND(I177*H177,2)</f>
        <v>0</v>
      </c>
      <c r="BL177" s="17" t="s">
        <v>280</v>
      </c>
      <c r="BM177" s="239" t="s">
        <v>260</v>
      </c>
    </row>
    <row r="178" s="2" customFormat="1">
      <c r="A178" s="38"/>
      <c r="B178" s="39"/>
      <c r="C178" s="40"/>
      <c r="D178" s="252" t="s">
        <v>150</v>
      </c>
      <c r="E178" s="40"/>
      <c r="F178" s="253" t="s">
        <v>288</v>
      </c>
      <c r="G178" s="40"/>
      <c r="H178" s="40"/>
      <c r="I178" s="254"/>
      <c r="J178" s="40"/>
      <c r="K178" s="40"/>
      <c r="L178" s="44"/>
      <c r="M178" s="289"/>
      <c r="N178" s="290"/>
      <c r="O178" s="291"/>
      <c r="P178" s="291"/>
      <c r="Q178" s="291"/>
      <c r="R178" s="291"/>
      <c r="S178" s="291"/>
      <c r="T178" s="2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90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44"/>
      <c r="M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7e6jXKuSSFC4zv1r93SBZv+nELsJnKdGiH7J/P2V1KwGQQE7LiLBkLvR4oOk6kSg3EtdZe0EPmebInPjEffcbg==" hashValue="787keYB0+qJCEWwMFnP7XDGJTOFmbeLFiZm6S7XnGn7JOS7sewTJ/2RB/O7vHw9NF6RnlnvGEp9MtwESirlCBw==" algorithmName="SHA-512" password="CC35"/>
  <autoFilter ref="C124:K1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108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15</v>
      </c>
      <c r="L6" s="20"/>
    </row>
    <row r="7" s="1" customFormat="1" ht="16.5" customHeight="1">
      <c r="B7" s="20"/>
      <c r="E7" s="151" t="str">
        <f>'Rekapitulácia stavby'!K6</f>
        <v>Interiérové obklady a dlažby</v>
      </c>
      <c r="F7" s="150"/>
      <c r="G7" s="150"/>
      <c r="H7" s="150"/>
      <c r="L7" s="20"/>
    </row>
    <row r="8" s="1" customFormat="1" ht="12" customHeight="1">
      <c r="B8" s="20"/>
      <c r="D8" s="150" t="s">
        <v>109</v>
      </c>
      <c r="L8" s="20"/>
    </row>
    <row r="9" s="2" customFormat="1" ht="23.25" customHeight="1">
      <c r="A9" s="38"/>
      <c r="B9" s="44"/>
      <c r="C9" s="38"/>
      <c r="D9" s="38"/>
      <c r="E9" s="151" t="s">
        <v>314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44"/>
      <c r="C11" s="38"/>
      <c r="D11" s="38"/>
      <c r="E11" s="152" t="s">
        <v>315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17</v>
      </c>
      <c r="E13" s="38"/>
      <c r="F13" s="141" t="s">
        <v>1</v>
      </c>
      <c r="G13" s="38"/>
      <c r="H13" s="38"/>
      <c r="I13" s="150" t="s">
        <v>18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19</v>
      </c>
      <c r="E14" s="38"/>
      <c r="F14" s="141" t="s">
        <v>20</v>
      </c>
      <c r="G14" s="38"/>
      <c r="H14" s="38"/>
      <c r="I14" s="150" t="s">
        <v>21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23</v>
      </c>
      <c r="E16" s="38"/>
      <c r="F16" s="38"/>
      <c r="G16" s="38"/>
      <c r="H16" s="38"/>
      <c r="I16" s="150" t="s">
        <v>24</v>
      </c>
      <c r="J16" s="141" t="s">
        <v>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28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29</v>
      </c>
      <c r="E19" s="38"/>
      <c r="F19" s="38"/>
      <c r="G19" s="38"/>
      <c r="H19" s="38"/>
      <c r="I19" s="150" t="s">
        <v>24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27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31</v>
      </c>
      <c r="E22" s="38"/>
      <c r="F22" s="38"/>
      <c r="G22" s="38"/>
      <c r="H22" s="38"/>
      <c r="I22" s="150" t="s">
        <v>24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24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ROUND((SUM(BE127:BE249)),  2)</f>
        <v>0</v>
      </c>
      <c r="G35" s="38"/>
      <c r="H35" s="38"/>
      <c r="I35" s="164">
        <v>0.20000000000000001</v>
      </c>
      <c r="J35" s="163">
        <f>ROUND(((SUM(BE127:BE249))*I35),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ROUND((SUM(BF127:BF249)),  2)</f>
        <v>0</v>
      </c>
      <c r="G36" s="38"/>
      <c r="H36" s="38"/>
      <c r="I36" s="164">
        <v>0.20000000000000001</v>
      </c>
      <c r="J36" s="163">
        <f>ROUND(((SUM(BF127:BF249))*I36),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ROUND((SUM(BG127:BG249)),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ROUND((SUM(BH127:BH249)),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ROUND((SUM(BI127:BI249)),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Interiérové obklady a dlažby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23.25" customHeight="1">
      <c r="A87" s="38"/>
      <c r="B87" s="39"/>
      <c r="C87" s="40"/>
      <c r="D87" s="40"/>
      <c r="E87" s="183" t="s">
        <v>314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40"/>
      <c r="D89" s="40"/>
      <c r="E89" s="76" t="str">
        <f>E11</f>
        <v>04 - Interiérové obklady a dlažby (m.č.1.15a - 1.25,1.27b,c,1.28,1.30-1.44,1,45-1.48,2.26)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19</v>
      </c>
      <c r="D91" s="40"/>
      <c r="E91" s="40"/>
      <c r="F91" s="27" t="str">
        <f>F14</f>
        <v>Žiar nad Hronom</v>
      </c>
      <c r="G91" s="40"/>
      <c r="H91" s="40"/>
      <c r="I91" s="32" t="s">
        <v>21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23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31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29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316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119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120</v>
      </c>
      <c r="E101" s="196"/>
      <c r="F101" s="196"/>
      <c r="G101" s="196"/>
      <c r="H101" s="196"/>
      <c r="I101" s="196"/>
      <c r="J101" s="197">
        <f>J152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317</v>
      </c>
      <c r="E102" s="196"/>
      <c r="F102" s="196"/>
      <c r="G102" s="196"/>
      <c r="H102" s="196"/>
      <c r="I102" s="196"/>
      <c r="J102" s="197">
        <f>J222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120</v>
      </c>
      <c r="E103" s="196"/>
      <c r="F103" s="196"/>
      <c r="G103" s="196"/>
      <c r="H103" s="196"/>
      <c r="I103" s="196"/>
      <c r="J103" s="197">
        <f>J241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318</v>
      </c>
      <c r="E104" s="196"/>
      <c r="F104" s="196"/>
      <c r="G104" s="196"/>
      <c r="H104" s="196"/>
      <c r="I104" s="196"/>
      <c r="J104" s="197">
        <f>J245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319</v>
      </c>
      <c r="E105" s="191"/>
      <c r="F105" s="191"/>
      <c r="G105" s="191"/>
      <c r="H105" s="191"/>
      <c r="I105" s="191"/>
      <c r="J105" s="192">
        <f>J247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Interiérové obklady a dlažby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109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23.25" customHeight="1">
      <c r="A117" s="38"/>
      <c r="B117" s="39"/>
      <c r="C117" s="40"/>
      <c r="D117" s="40"/>
      <c r="E117" s="183" t="s">
        <v>314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30" customHeight="1">
      <c r="A119" s="38"/>
      <c r="B119" s="39"/>
      <c r="C119" s="40"/>
      <c r="D119" s="40"/>
      <c r="E119" s="76" t="str">
        <f>E11</f>
        <v>04 - Interiérové obklady a dlažby (m.č.1.15a - 1.25,1.27b,c,1.28,1.30-1.44,1,45-1.48,2.26)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F14</f>
        <v>Žiar nad Hronom</v>
      </c>
      <c r="G121" s="40"/>
      <c r="H121" s="40"/>
      <c r="I121" s="32" t="s">
        <v>21</v>
      </c>
      <c r="J121" s="79" t="str">
        <f>IF(J14="","",J14)</f>
        <v>26. 3. 2021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23</v>
      </c>
      <c r="D123" s="40"/>
      <c r="E123" s="40"/>
      <c r="F123" s="27" t="str">
        <f>E17</f>
        <v>Technické služby Žiar nad Hronom s.r.o.</v>
      </c>
      <c r="G123" s="40"/>
      <c r="H123" s="40"/>
      <c r="I123" s="32" t="s">
        <v>31</v>
      </c>
      <c r="J123" s="36" t="str">
        <f>E23</f>
        <v>Magic Design Henč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IF(E20="","",E20)</f>
        <v>Vyplň údaj</v>
      </c>
      <c r="G124" s="40"/>
      <c r="H124" s="40"/>
      <c r="I124" s="32" t="s">
        <v>34</v>
      </c>
      <c r="J124" s="36" t="str">
        <f>E26</f>
        <v>Pilnik Vladimír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124</v>
      </c>
      <c r="D126" s="202" t="s">
        <v>62</v>
      </c>
      <c r="E126" s="202" t="s">
        <v>58</v>
      </c>
      <c r="F126" s="202" t="s">
        <v>59</v>
      </c>
      <c r="G126" s="202" t="s">
        <v>125</v>
      </c>
      <c r="H126" s="202" t="s">
        <v>126</v>
      </c>
      <c r="I126" s="202" t="s">
        <v>127</v>
      </c>
      <c r="J126" s="203" t="s">
        <v>115</v>
      </c>
      <c r="K126" s="204" t="s">
        <v>128</v>
      </c>
      <c r="L126" s="205"/>
      <c r="M126" s="100" t="s">
        <v>1</v>
      </c>
      <c r="N126" s="101" t="s">
        <v>41</v>
      </c>
      <c r="O126" s="101" t="s">
        <v>129</v>
      </c>
      <c r="P126" s="101" t="s">
        <v>130</v>
      </c>
      <c r="Q126" s="101" t="s">
        <v>131</v>
      </c>
      <c r="R126" s="101" t="s">
        <v>132</v>
      </c>
      <c r="S126" s="101" t="s">
        <v>133</v>
      </c>
      <c r="T126" s="102" t="s">
        <v>134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116</v>
      </c>
      <c r="D127" s="40"/>
      <c r="E127" s="40"/>
      <c r="F127" s="40"/>
      <c r="G127" s="40"/>
      <c r="H127" s="40"/>
      <c r="I127" s="40"/>
      <c r="J127" s="206">
        <f>BK127</f>
        <v>0</v>
      </c>
      <c r="K127" s="40"/>
      <c r="L127" s="44"/>
      <c r="M127" s="103"/>
      <c r="N127" s="207"/>
      <c r="O127" s="104"/>
      <c r="P127" s="208">
        <f>P128+P247</f>
        <v>0</v>
      </c>
      <c r="Q127" s="104"/>
      <c r="R127" s="208">
        <f>R128+R247</f>
        <v>0</v>
      </c>
      <c r="S127" s="104"/>
      <c r="T127" s="209">
        <f>T128+T247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76</v>
      </c>
      <c r="AU127" s="17" t="s">
        <v>117</v>
      </c>
      <c r="BK127" s="210">
        <f>BK128+BK247</f>
        <v>0</v>
      </c>
    </row>
    <row r="128" s="12" customFormat="1" ht="25.92" customHeight="1">
      <c r="A128" s="12"/>
      <c r="B128" s="211"/>
      <c r="C128" s="212"/>
      <c r="D128" s="213" t="s">
        <v>76</v>
      </c>
      <c r="E128" s="214" t="s">
        <v>320</v>
      </c>
      <c r="F128" s="214" t="s">
        <v>321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P129+P152+P222+P241+P245</f>
        <v>0</v>
      </c>
      <c r="Q128" s="219"/>
      <c r="R128" s="220">
        <f>R129+R152+R222+R241+R245</f>
        <v>0</v>
      </c>
      <c r="S128" s="219"/>
      <c r="T128" s="221">
        <f>T129+T152+T222+T241+T245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90</v>
      </c>
      <c r="AT128" s="223" t="s">
        <v>76</v>
      </c>
      <c r="AU128" s="223" t="s">
        <v>77</v>
      </c>
      <c r="AY128" s="222" t="s">
        <v>137</v>
      </c>
      <c r="BK128" s="224">
        <f>BK129+BK152+BK222+BK241+BK245</f>
        <v>0</v>
      </c>
    </row>
    <row r="129" s="12" customFormat="1" ht="22.8" customHeight="1">
      <c r="A129" s="12"/>
      <c r="B129" s="211"/>
      <c r="C129" s="212"/>
      <c r="D129" s="213" t="s">
        <v>76</v>
      </c>
      <c r="E129" s="225" t="s">
        <v>138</v>
      </c>
      <c r="F129" s="225" t="s">
        <v>139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SUM(P130:P151)</f>
        <v>0</v>
      </c>
      <c r="Q129" s="219"/>
      <c r="R129" s="220">
        <f>SUM(R130:R151)</f>
        <v>0</v>
      </c>
      <c r="S129" s="219"/>
      <c r="T129" s="221">
        <f>SUM(T130:T151)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90</v>
      </c>
      <c r="AT129" s="223" t="s">
        <v>76</v>
      </c>
      <c r="AU129" s="223" t="s">
        <v>84</v>
      </c>
      <c r="AY129" s="222" t="s">
        <v>137</v>
      </c>
      <c r="BK129" s="224">
        <f>SUM(BK130:BK151)</f>
        <v>0</v>
      </c>
    </row>
    <row r="130" s="2" customFormat="1" ht="24.15" customHeight="1">
      <c r="A130" s="38"/>
      <c r="B130" s="39"/>
      <c r="C130" s="227" t="s">
        <v>84</v>
      </c>
      <c r="D130" s="227" t="s">
        <v>140</v>
      </c>
      <c r="E130" s="228" t="s">
        <v>181</v>
      </c>
      <c r="F130" s="229" t="s">
        <v>322</v>
      </c>
      <c r="G130" s="230" t="s">
        <v>165</v>
      </c>
      <c r="H130" s="231">
        <v>103.26000000000001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43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144</v>
      </c>
      <c r="AT130" s="239" t="s">
        <v>140</v>
      </c>
      <c r="AU130" s="239" t="s">
        <v>90</v>
      </c>
      <c r="AY130" s="17" t="s">
        <v>137</v>
      </c>
      <c r="BE130" s="240">
        <f>IF(N130="základná",J130,0)</f>
        <v>0</v>
      </c>
      <c r="BF130" s="240">
        <f>IF(N130="znížená",J130,0)</f>
        <v>0</v>
      </c>
      <c r="BG130" s="240">
        <f>IF(N130="zákl. prenesená",J130,0)</f>
        <v>0</v>
      </c>
      <c r="BH130" s="240">
        <f>IF(N130="zníž. prenesená",J130,0)</f>
        <v>0</v>
      </c>
      <c r="BI130" s="240">
        <f>IF(N130="nulová",J130,0)</f>
        <v>0</v>
      </c>
      <c r="BJ130" s="17" t="s">
        <v>90</v>
      </c>
      <c r="BK130" s="240">
        <f>ROUND(I130*H130,2)</f>
        <v>0</v>
      </c>
      <c r="BL130" s="17" t="s">
        <v>144</v>
      </c>
      <c r="BM130" s="239" t="s">
        <v>90</v>
      </c>
    </row>
    <row r="131" s="2" customFormat="1">
      <c r="A131" s="38"/>
      <c r="B131" s="39"/>
      <c r="C131" s="40"/>
      <c r="D131" s="252" t="s">
        <v>150</v>
      </c>
      <c r="E131" s="40"/>
      <c r="F131" s="253" t="s">
        <v>323</v>
      </c>
      <c r="G131" s="40"/>
      <c r="H131" s="40"/>
      <c r="I131" s="254"/>
      <c r="J131" s="40"/>
      <c r="K131" s="40"/>
      <c r="L131" s="44"/>
      <c r="M131" s="255"/>
      <c r="N131" s="25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90</v>
      </c>
    </row>
    <row r="132" s="14" customFormat="1">
      <c r="A132" s="14"/>
      <c r="B132" s="267"/>
      <c r="C132" s="268"/>
      <c r="D132" s="252" t="s">
        <v>228</v>
      </c>
      <c r="E132" s="269" t="s">
        <v>1</v>
      </c>
      <c r="F132" s="270" t="s">
        <v>324</v>
      </c>
      <c r="G132" s="268"/>
      <c r="H132" s="271">
        <v>33.200000000000003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7" t="s">
        <v>228</v>
      </c>
      <c r="AU132" s="277" t="s">
        <v>90</v>
      </c>
      <c r="AV132" s="14" t="s">
        <v>90</v>
      </c>
      <c r="AW132" s="14" t="s">
        <v>33</v>
      </c>
      <c r="AX132" s="14" t="s">
        <v>77</v>
      </c>
      <c r="AY132" s="277" t="s">
        <v>137</v>
      </c>
    </row>
    <row r="133" s="14" customFormat="1">
      <c r="A133" s="14"/>
      <c r="B133" s="267"/>
      <c r="C133" s="268"/>
      <c r="D133" s="252" t="s">
        <v>228</v>
      </c>
      <c r="E133" s="269" t="s">
        <v>1</v>
      </c>
      <c r="F133" s="270" t="s">
        <v>325</v>
      </c>
      <c r="G133" s="268"/>
      <c r="H133" s="271">
        <v>70.060000000000002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77" t="s">
        <v>228</v>
      </c>
      <c r="AU133" s="277" t="s">
        <v>90</v>
      </c>
      <c r="AV133" s="14" t="s">
        <v>90</v>
      </c>
      <c r="AW133" s="14" t="s">
        <v>33</v>
      </c>
      <c r="AX133" s="14" t="s">
        <v>77</v>
      </c>
      <c r="AY133" s="277" t="s">
        <v>137</v>
      </c>
    </row>
    <row r="134" s="15" customFormat="1">
      <c r="A134" s="15"/>
      <c r="B134" s="278"/>
      <c r="C134" s="279"/>
      <c r="D134" s="252" t="s">
        <v>228</v>
      </c>
      <c r="E134" s="280" t="s">
        <v>1</v>
      </c>
      <c r="F134" s="281" t="s">
        <v>292</v>
      </c>
      <c r="G134" s="279"/>
      <c r="H134" s="282">
        <v>103.26000000000001</v>
      </c>
      <c r="I134" s="283"/>
      <c r="J134" s="279"/>
      <c r="K134" s="279"/>
      <c r="L134" s="284"/>
      <c r="M134" s="285"/>
      <c r="N134" s="286"/>
      <c r="O134" s="286"/>
      <c r="P134" s="286"/>
      <c r="Q134" s="286"/>
      <c r="R134" s="286"/>
      <c r="S134" s="286"/>
      <c r="T134" s="28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88" t="s">
        <v>228</v>
      </c>
      <c r="AU134" s="288" t="s">
        <v>90</v>
      </c>
      <c r="AV134" s="15" t="s">
        <v>149</v>
      </c>
      <c r="AW134" s="15" t="s">
        <v>33</v>
      </c>
      <c r="AX134" s="15" t="s">
        <v>84</v>
      </c>
      <c r="AY134" s="288" t="s">
        <v>137</v>
      </c>
    </row>
    <row r="135" s="2" customFormat="1" ht="24.15" customHeight="1">
      <c r="A135" s="38"/>
      <c r="B135" s="39"/>
      <c r="C135" s="241" t="s">
        <v>90</v>
      </c>
      <c r="D135" s="241" t="s">
        <v>145</v>
      </c>
      <c r="E135" s="242" t="s">
        <v>185</v>
      </c>
      <c r="F135" s="243" t="s">
        <v>326</v>
      </c>
      <c r="G135" s="244" t="s">
        <v>165</v>
      </c>
      <c r="H135" s="245">
        <v>36.716999999999999</v>
      </c>
      <c r="I135" s="246"/>
      <c r="J135" s="247">
        <f>ROUND(I135*H135,2)</f>
        <v>0</v>
      </c>
      <c r="K135" s="248"/>
      <c r="L135" s="249"/>
      <c r="M135" s="250" t="s">
        <v>1</v>
      </c>
      <c r="N135" s="251" t="s">
        <v>43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148</v>
      </c>
      <c r="AT135" s="239" t="s">
        <v>145</v>
      </c>
      <c r="AU135" s="239" t="s">
        <v>90</v>
      </c>
      <c r="AY135" s="17" t="s">
        <v>137</v>
      </c>
      <c r="BE135" s="240">
        <f>IF(N135="základná",J135,0)</f>
        <v>0</v>
      </c>
      <c r="BF135" s="240">
        <f>IF(N135="znížená",J135,0)</f>
        <v>0</v>
      </c>
      <c r="BG135" s="240">
        <f>IF(N135="zákl. prenesená",J135,0)</f>
        <v>0</v>
      </c>
      <c r="BH135" s="240">
        <f>IF(N135="zníž. prenesená",J135,0)</f>
        <v>0</v>
      </c>
      <c r="BI135" s="240">
        <f>IF(N135="nulová",J135,0)</f>
        <v>0</v>
      </c>
      <c r="BJ135" s="17" t="s">
        <v>90</v>
      </c>
      <c r="BK135" s="240">
        <f>ROUND(I135*H135,2)</f>
        <v>0</v>
      </c>
      <c r="BL135" s="17" t="s">
        <v>144</v>
      </c>
      <c r="BM135" s="239" t="s">
        <v>149</v>
      </c>
    </row>
    <row r="136" s="2" customFormat="1">
      <c r="A136" s="38"/>
      <c r="B136" s="39"/>
      <c r="C136" s="40"/>
      <c r="D136" s="252" t="s">
        <v>150</v>
      </c>
      <c r="E136" s="40"/>
      <c r="F136" s="253" t="s">
        <v>327</v>
      </c>
      <c r="G136" s="40"/>
      <c r="H136" s="40"/>
      <c r="I136" s="254"/>
      <c r="J136" s="40"/>
      <c r="K136" s="40"/>
      <c r="L136" s="44"/>
      <c r="M136" s="255"/>
      <c r="N136" s="25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90</v>
      </c>
    </row>
    <row r="137" s="2" customFormat="1" ht="24.15" customHeight="1">
      <c r="A137" s="38"/>
      <c r="B137" s="39"/>
      <c r="C137" s="241" t="s">
        <v>152</v>
      </c>
      <c r="D137" s="241" t="s">
        <v>145</v>
      </c>
      <c r="E137" s="242" t="s">
        <v>189</v>
      </c>
      <c r="F137" s="243" t="s">
        <v>194</v>
      </c>
      <c r="G137" s="244" t="s">
        <v>165</v>
      </c>
      <c r="H137" s="245">
        <v>77.486000000000004</v>
      </c>
      <c r="I137" s="246"/>
      <c r="J137" s="247">
        <f>ROUND(I137*H137,2)</f>
        <v>0</v>
      </c>
      <c r="K137" s="248"/>
      <c r="L137" s="249"/>
      <c r="M137" s="250" t="s">
        <v>1</v>
      </c>
      <c r="N137" s="251" t="s">
        <v>43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148</v>
      </c>
      <c r="AT137" s="239" t="s">
        <v>145</v>
      </c>
      <c r="AU137" s="239" t="s">
        <v>90</v>
      </c>
      <c r="AY137" s="17" t="s">
        <v>137</v>
      </c>
      <c r="BE137" s="240">
        <f>IF(N137="základná",J137,0)</f>
        <v>0</v>
      </c>
      <c r="BF137" s="240">
        <f>IF(N137="znížená",J137,0)</f>
        <v>0</v>
      </c>
      <c r="BG137" s="240">
        <f>IF(N137="zákl. prenesená",J137,0)</f>
        <v>0</v>
      </c>
      <c r="BH137" s="240">
        <f>IF(N137="zníž. prenesená",J137,0)</f>
        <v>0</v>
      </c>
      <c r="BI137" s="240">
        <f>IF(N137="nulová",J137,0)</f>
        <v>0</v>
      </c>
      <c r="BJ137" s="17" t="s">
        <v>90</v>
      </c>
      <c r="BK137" s="240">
        <f>ROUND(I137*H137,2)</f>
        <v>0</v>
      </c>
      <c r="BL137" s="17" t="s">
        <v>144</v>
      </c>
      <c r="BM137" s="239" t="s">
        <v>155</v>
      </c>
    </row>
    <row r="138" s="2" customFormat="1">
      <c r="A138" s="38"/>
      <c r="B138" s="39"/>
      <c r="C138" s="40"/>
      <c r="D138" s="252" t="s">
        <v>150</v>
      </c>
      <c r="E138" s="40"/>
      <c r="F138" s="253" t="s">
        <v>328</v>
      </c>
      <c r="G138" s="40"/>
      <c r="H138" s="40"/>
      <c r="I138" s="254"/>
      <c r="J138" s="40"/>
      <c r="K138" s="40"/>
      <c r="L138" s="44"/>
      <c r="M138" s="255"/>
      <c r="N138" s="256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150</v>
      </c>
      <c r="AU138" s="17" t="s">
        <v>90</v>
      </c>
    </row>
    <row r="139" s="2" customFormat="1" ht="37.8" customHeight="1">
      <c r="A139" s="38"/>
      <c r="B139" s="39"/>
      <c r="C139" s="227" t="s">
        <v>149</v>
      </c>
      <c r="D139" s="227" t="s">
        <v>140</v>
      </c>
      <c r="E139" s="228" t="s">
        <v>329</v>
      </c>
      <c r="F139" s="229" t="s">
        <v>330</v>
      </c>
      <c r="G139" s="230" t="s">
        <v>165</v>
      </c>
      <c r="H139" s="231">
        <v>103.26000000000001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43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144</v>
      </c>
      <c r="AT139" s="239" t="s">
        <v>140</v>
      </c>
      <c r="AU139" s="239" t="s">
        <v>90</v>
      </c>
      <c r="AY139" s="17" t="s">
        <v>137</v>
      </c>
      <c r="BE139" s="240">
        <f>IF(N139="základná",J139,0)</f>
        <v>0</v>
      </c>
      <c r="BF139" s="240">
        <f>IF(N139="znížená",J139,0)</f>
        <v>0</v>
      </c>
      <c r="BG139" s="240">
        <f>IF(N139="zákl. prenesená",J139,0)</f>
        <v>0</v>
      </c>
      <c r="BH139" s="240">
        <f>IF(N139="zníž. prenesená",J139,0)</f>
        <v>0</v>
      </c>
      <c r="BI139" s="240">
        <f>IF(N139="nulová",J139,0)</f>
        <v>0</v>
      </c>
      <c r="BJ139" s="17" t="s">
        <v>90</v>
      </c>
      <c r="BK139" s="240">
        <f>ROUND(I139*H139,2)</f>
        <v>0</v>
      </c>
      <c r="BL139" s="17" t="s">
        <v>144</v>
      </c>
      <c r="BM139" s="239" t="s">
        <v>160</v>
      </c>
    </row>
    <row r="140" s="2" customFormat="1">
      <c r="A140" s="38"/>
      <c r="B140" s="39"/>
      <c r="C140" s="40"/>
      <c r="D140" s="252" t="s">
        <v>150</v>
      </c>
      <c r="E140" s="40"/>
      <c r="F140" s="253" t="s">
        <v>331</v>
      </c>
      <c r="G140" s="40"/>
      <c r="H140" s="40"/>
      <c r="I140" s="254"/>
      <c r="J140" s="40"/>
      <c r="K140" s="40"/>
      <c r="L140" s="44"/>
      <c r="M140" s="255"/>
      <c r="N140" s="25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90</v>
      </c>
    </row>
    <row r="141" s="2" customFormat="1" ht="37.8" customHeight="1">
      <c r="A141" s="38"/>
      <c r="B141" s="39"/>
      <c r="C141" s="241" t="s">
        <v>162</v>
      </c>
      <c r="D141" s="241" t="s">
        <v>145</v>
      </c>
      <c r="E141" s="242" t="s">
        <v>332</v>
      </c>
      <c r="F141" s="243" t="s">
        <v>333</v>
      </c>
      <c r="G141" s="244" t="s">
        <v>170</v>
      </c>
      <c r="H141" s="245">
        <v>34.076000000000001</v>
      </c>
      <c r="I141" s="246"/>
      <c r="J141" s="247">
        <f>ROUND(I141*H141,2)</f>
        <v>0</v>
      </c>
      <c r="K141" s="248"/>
      <c r="L141" s="249"/>
      <c r="M141" s="250" t="s">
        <v>1</v>
      </c>
      <c r="N141" s="251" t="s">
        <v>43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148</v>
      </c>
      <c r="AT141" s="239" t="s">
        <v>145</v>
      </c>
      <c r="AU141" s="239" t="s">
        <v>90</v>
      </c>
      <c r="AY141" s="17" t="s">
        <v>137</v>
      </c>
      <c r="BE141" s="240">
        <f>IF(N141="základná",J141,0)</f>
        <v>0</v>
      </c>
      <c r="BF141" s="240">
        <f>IF(N141="znížená",J141,0)</f>
        <v>0</v>
      </c>
      <c r="BG141" s="240">
        <f>IF(N141="zákl. prenesená",J141,0)</f>
        <v>0</v>
      </c>
      <c r="BH141" s="240">
        <f>IF(N141="zníž. prenesená",J141,0)</f>
        <v>0</v>
      </c>
      <c r="BI141" s="240">
        <f>IF(N141="nulová",J141,0)</f>
        <v>0</v>
      </c>
      <c r="BJ141" s="17" t="s">
        <v>90</v>
      </c>
      <c r="BK141" s="240">
        <f>ROUND(I141*H141,2)</f>
        <v>0</v>
      </c>
      <c r="BL141" s="17" t="s">
        <v>144</v>
      </c>
      <c r="BM141" s="239" t="s">
        <v>166</v>
      </c>
    </row>
    <row r="142" s="2" customFormat="1">
      <c r="A142" s="38"/>
      <c r="B142" s="39"/>
      <c r="C142" s="40"/>
      <c r="D142" s="252" t="s">
        <v>150</v>
      </c>
      <c r="E142" s="40"/>
      <c r="F142" s="253" t="s">
        <v>331</v>
      </c>
      <c r="G142" s="40"/>
      <c r="H142" s="40"/>
      <c r="I142" s="254"/>
      <c r="J142" s="40"/>
      <c r="K142" s="40"/>
      <c r="L142" s="44"/>
      <c r="M142" s="255"/>
      <c r="N142" s="256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90</v>
      </c>
    </row>
    <row r="143" s="2" customFormat="1" ht="49.05" customHeight="1">
      <c r="A143" s="38"/>
      <c r="B143" s="39"/>
      <c r="C143" s="227" t="s">
        <v>155</v>
      </c>
      <c r="D143" s="227" t="s">
        <v>140</v>
      </c>
      <c r="E143" s="228" t="s">
        <v>334</v>
      </c>
      <c r="F143" s="229" t="s">
        <v>335</v>
      </c>
      <c r="G143" s="230" t="s">
        <v>165</v>
      </c>
      <c r="H143" s="231">
        <v>103.26000000000001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43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144</v>
      </c>
      <c r="AT143" s="239" t="s">
        <v>140</v>
      </c>
      <c r="AU143" s="239" t="s">
        <v>90</v>
      </c>
      <c r="AY143" s="17" t="s">
        <v>137</v>
      </c>
      <c r="BE143" s="240">
        <f>IF(N143="základná",J143,0)</f>
        <v>0</v>
      </c>
      <c r="BF143" s="240">
        <f>IF(N143="znížená",J143,0)</f>
        <v>0</v>
      </c>
      <c r="BG143" s="240">
        <f>IF(N143="zákl. prenesená",J143,0)</f>
        <v>0</v>
      </c>
      <c r="BH143" s="240">
        <f>IF(N143="zníž. prenesená",J143,0)</f>
        <v>0</v>
      </c>
      <c r="BI143" s="240">
        <f>IF(N143="nulová",J143,0)</f>
        <v>0</v>
      </c>
      <c r="BJ143" s="17" t="s">
        <v>90</v>
      </c>
      <c r="BK143" s="240">
        <f>ROUND(I143*H143,2)</f>
        <v>0</v>
      </c>
      <c r="BL143" s="17" t="s">
        <v>144</v>
      </c>
      <c r="BM143" s="239" t="s">
        <v>171</v>
      </c>
    </row>
    <row r="144" s="2" customFormat="1">
      <c r="A144" s="38"/>
      <c r="B144" s="39"/>
      <c r="C144" s="40"/>
      <c r="D144" s="252" t="s">
        <v>150</v>
      </c>
      <c r="E144" s="40"/>
      <c r="F144" s="253" t="s">
        <v>336</v>
      </c>
      <c r="G144" s="40"/>
      <c r="H144" s="40"/>
      <c r="I144" s="254"/>
      <c r="J144" s="40"/>
      <c r="K144" s="40"/>
      <c r="L144" s="44"/>
      <c r="M144" s="255"/>
      <c r="N144" s="256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90</v>
      </c>
    </row>
    <row r="145" s="2" customFormat="1" ht="49.05" customHeight="1">
      <c r="A145" s="38"/>
      <c r="B145" s="39"/>
      <c r="C145" s="241" t="s">
        <v>173</v>
      </c>
      <c r="D145" s="241" t="s">
        <v>145</v>
      </c>
      <c r="E145" s="242" t="s">
        <v>337</v>
      </c>
      <c r="F145" s="243" t="s">
        <v>338</v>
      </c>
      <c r="G145" s="244" t="s">
        <v>170</v>
      </c>
      <c r="H145" s="245">
        <v>193.096</v>
      </c>
      <c r="I145" s="246"/>
      <c r="J145" s="247">
        <f>ROUND(I145*H145,2)</f>
        <v>0</v>
      </c>
      <c r="K145" s="248"/>
      <c r="L145" s="249"/>
      <c r="M145" s="250" t="s">
        <v>1</v>
      </c>
      <c r="N145" s="251" t="s">
        <v>43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148</v>
      </c>
      <c r="AT145" s="239" t="s">
        <v>145</v>
      </c>
      <c r="AU145" s="239" t="s">
        <v>90</v>
      </c>
      <c r="AY145" s="17" t="s">
        <v>137</v>
      </c>
      <c r="BE145" s="240">
        <f>IF(N145="základná",J145,0)</f>
        <v>0</v>
      </c>
      <c r="BF145" s="240">
        <f>IF(N145="znížená",J145,0)</f>
        <v>0</v>
      </c>
      <c r="BG145" s="240">
        <f>IF(N145="zákl. prenesená",J145,0)</f>
        <v>0</v>
      </c>
      <c r="BH145" s="240">
        <f>IF(N145="zníž. prenesená",J145,0)</f>
        <v>0</v>
      </c>
      <c r="BI145" s="240">
        <f>IF(N145="nulová",J145,0)</f>
        <v>0</v>
      </c>
      <c r="BJ145" s="17" t="s">
        <v>90</v>
      </c>
      <c r="BK145" s="240">
        <f>ROUND(I145*H145,2)</f>
        <v>0</v>
      </c>
      <c r="BL145" s="17" t="s">
        <v>144</v>
      </c>
      <c r="BM145" s="239" t="s">
        <v>176</v>
      </c>
    </row>
    <row r="146" s="2" customFormat="1">
      <c r="A146" s="38"/>
      <c r="B146" s="39"/>
      <c r="C146" s="40"/>
      <c r="D146" s="252" t="s">
        <v>150</v>
      </c>
      <c r="E146" s="40"/>
      <c r="F146" s="253" t="s">
        <v>339</v>
      </c>
      <c r="G146" s="40"/>
      <c r="H146" s="40"/>
      <c r="I146" s="254"/>
      <c r="J146" s="40"/>
      <c r="K146" s="40"/>
      <c r="L146" s="44"/>
      <c r="M146" s="255"/>
      <c r="N146" s="256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150</v>
      </c>
      <c r="AU146" s="17" t="s">
        <v>90</v>
      </c>
    </row>
    <row r="147" s="2" customFormat="1" ht="24.15" customHeight="1">
      <c r="A147" s="38"/>
      <c r="B147" s="39"/>
      <c r="C147" s="227" t="s">
        <v>160</v>
      </c>
      <c r="D147" s="227" t="s">
        <v>140</v>
      </c>
      <c r="E147" s="228" t="s">
        <v>141</v>
      </c>
      <c r="F147" s="229" t="s">
        <v>340</v>
      </c>
      <c r="G147" s="230" t="s">
        <v>143</v>
      </c>
      <c r="H147" s="231">
        <v>9.4000000000000004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43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144</v>
      </c>
      <c r="AT147" s="239" t="s">
        <v>140</v>
      </c>
      <c r="AU147" s="239" t="s">
        <v>90</v>
      </c>
      <c r="AY147" s="17" t="s">
        <v>137</v>
      </c>
      <c r="BE147" s="240">
        <f>IF(N147="základná",J147,0)</f>
        <v>0</v>
      </c>
      <c r="BF147" s="240">
        <f>IF(N147="znížená",J147,0)</f>
        <v>0</v>
      </c>
      <c r="BG147" s="240">
        <f>IF(N147="zákl. prenesená",J147,0)</f>
        <v>0</v>
      </c>
      <c r="BH147" s="240">
        <f>IF(N147="zníž. prenesená",J147,0)</f>
        <v>0</v>
      </c>
      <c r="BI147" s="240">
        <f>IF(N147="nulová",J147,0)</f>
        <v>0</v>
      </c>
      <c r="BJ147" s="17" t="s">
        <v>90</v>
      </c>
      <c r="BK147" s="240">
        <f>ROUND(I147*H147,2)</f>
        <v>0</v>
      </c>
      <c r="BL147" s="17" t="s">
        <v>144</v>
      </c>
      <c r="BM147" s="239" t="s">
        <v>144</v>
      </c>
    </row>
    <row r="148" s="2" customFormat="1" ht="24.15" customHeight="1">
      <c r="A148" s="38"/>
      <c r="B148" s="39"/>
      <c r="C148" s="241" t="s">
        <v>180</v>
      </c>
      <c r="D148" s="241" t="s">
        <v>145</v>
      </c>
      <c r="E148" s="242" t="s">
        <v>146</v>
      </c>
      <c r="F148" s="243" t="s">
        <v>341</v>
      </c>
      <c r="G148" s="244" t="s">
        <v>143</v>
      </c>
      <c r="H148" s="245">
        <v>9.6920000000000002</v>
      </c>
      <c r="I148" s="246"/>
      <c r="J148" s="247">
        <f>ROUND(I148*H148,2)</f>
        <v>0</v>
      </c>
      <c r="K148" s="248"/>
      <c r="L148" s="249"/>
      <c r="M148" s="250" t="s">
        <v>1</v>
      </c>
      <c r="N148" s="251" t="s">
        <v>43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148</v>
      </c>
      <c r="AT148" s="239" t="s">
        <v>145</v>
      </c>
      <c r="AU148" s="239" t="s">
        <v>90</v>
      </c>
      <c r="AY148" s="17" t="s">
        <v>137</v>
      </c>
      <c r="BE148" s="240">
        <f>IF(N148="základná",J148,0)</f>
        <v>0</v>
      </c>
      <c r="BF148" s="240">
        <f>IF(N148="znížená",J148,0)</f>
        <v>0</v>
      </c>
      <c r="BG148" s="240">
        <f>IF(N148="zákl. prenesená",J148,0)</f>
        <v>0</v>
      </c>
      <c r="BH148" s="240">
        <f>IF(N148="zníž. prenesená",J148,0)</f>
        <v>0</v>
      </c>
      <c r="BI148" s="240">
        <f>IF(N148="nulová",J148,0)</f>
        <v>0</v>
      </c>
      <c r="BJ148" s="17" t="s">
        <v>90</v>
      </c>
      <c r="BK148" s="240">
        <f>ROUND(I148*H148,2)</f>
        <v>0</v>
      </c>
      <c r="BL148" s="17" t="s">
        <v>144</v>
      </c>
      <c r="BM148" s="239" t="s">
        <v>183</v>
      </c>
    </row>
    <row r="149" s="2" customFormat="1">
      <c r="A149" s="38"/>
      <c r="B149" s="39"/>
      <c r="C149" s="40"/>
      <c r="D149" s="252" t="s">
        <v>150</v>
      </c>
      <c r="E149" s="40"/>
      <c r="F149" s="253" t="s">
        <v>342</v>
      </c>
      <c r="G149" s="40"/>
      <c r="H149" s="40"/>
      <c r="I149" s="254"/>
      <c r="J149" s="40"/>
      <c r="K149" s="40"/>
      <c r="L149" s="44"/>
      <c r="M149" s="255"/>
      <c r="N149" s="256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150</v>
      </c>
      <c r="AU149" s="17" t="s">
        <v>90</v>
      </c>
    </row>
    <row r="150" s="14" customFormat="1">
      <c r="A150" s="14"/>
      <c r="B150" s="267"/>
      <c r="C150" s="268"/>
      <c r="D150" s="252" t="s">
        <v>228</v>
      </c>
      <c r="E150" s="269" t="s">
        <v>1</v>
      </c>
      <c r="F150" s="270" t="s">
        <v>343</v>
      </c>
      <c r="G150" s="268"/>
      <c r="H150" s="271">
        <v>9.6920000000000002</v>
      </c>
      <c r="I150" s="272"/>
      <c r="J150" s="268"/>
      <c r="K150" s="268"/>
      <c r="L150" s="273"/>
      <c r="M150" s="274"/>
      <c r="N150" s="275"/>
      <c r="O150" s="275"/>
      <c r="P150" s="275"/>
      <c r="Q150" s="275"/>
      <c r="R150" s="275"/>
      <c r="S150" s="275"/>
      <c r="T150" s="27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7" t="s">
        <v>228</v>
      </c>
      <c r="AU150" s="277" t="s">
        <v>90</v>
      </c>
      <c r="AV150" s="14" t="s">
        <v>90</v>
      </c>
      <c r="AW150" s="14" t="s">
        <v>33</v>
      </c>
      <c r="AX150" s="14" t="s">
        <v>77</v>
      </c>
      <c r="AY150" s="277" t="s">
        <v>137</v>
      </c>
    </row>
    <row r="151" s="15" customFormat="1">
      <c r="A151" s="15"/>
      <c r="B151" s="278"/>
      <c r="C151" s="279"/>
      <c r="D151" s="252" t="s">
        <v>228</v>
      </c>
      <c r="E151" s="280" t="s">
        <v>1</v>
      </c>
      <c r="F151" s="281" t="s">
        <v>292</v>
      </c>
      <c r="G151" s="279"/>
      <c r="H151" s="282">
        <v>9.6920000000000002</v>
      </c>
      <c r="I151" s="283"/>
      <c r="J151" s="279"/>
      <c r="K151" s="279"/>
      <c r="L151" s="284"/>
      <c r="M151" s="285"/>
      <c r="N151" s="286"/>
      <c r="O151" s="286"/>
      <c r="P151" s="286"/>
      <c r="Q151" s="286"/>
      <c r="R151" s="286"/>
      <c r="S151" s="286"/>
      <c r="T151" s="28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8" t="s">
        <v>228</v>
      </c>
      <c r="AU151" s="288" t="s">
        <v>90</v>
      </c>
      <c r="AV151" s="15" t="s">
        <v>149</v>
      </c>
      <c r="AW151" s="15" t="s">
        <v>33</v>
      </c>
      <c r="AX151" s="15" t="s">
        <v>84</v>
      </c>
      <c r="AY151" s="288" t="s">
        <v>137</v>
      </c>
    </row>
    <row r="152" s="12" customFormat="1" ht="22.8" customHeight="1">
      <c r="A152" s="12"/>
      <c r="B152" s="211"/>
      <c r="C152" s="212"/>
      <c r="D152" s="213" t="s">
        <v>76</v>
      </c>
      <c r="E152" s="225" t="s">
        <v>262</v>
      </c>
      <c r="F152" s="225" t="s">
        <v>263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SUM(P153:P221)</f>
        <v>0</v>
      </c>
      <c r="Q152" s="219"/>
      <c r="R152" s="220">
        <f>SUM(R153:R221)</f>
        <v>0</v>
      </c>
      <c r="S152" s="219"/>
      <c r="T152" s="221">
        <f>SUM(T153:T221)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90</v>
      </c>
      <c r="AT152" s="223" t="s">
        <v>76</v>
      </c>
      <c r="AU152" s="223" t="s">
        <v>84</v>
      </c>
      <c r="AY152" s="222" t="s">
        <v>137</v>
      </c>
      <c r="BK152" s="224">
        <f>SUM(BK153:BK221)</f>
        <v>0</v>
      </c>
    </row>
    <row r="153" s="2" customFormat="1" ht="24.15" customHeight="1">
      <c r="A153" s="38"/>
      <c r="B153" s="39"/>
      <c r="C153" s="227" t="s">
        <v>166</v>
      </c>
      <c r="D153" s="227" t="s">
        <v>140</v>
      </c>
      <c r="E153" s="228" t="s">
        <v>344</v>
      </c>
      <c r="F153" s="229" t="s">
        <v>345</v>
      </c>
      <c r="G153" s="230" t="s">
        <v>165</v>
      </c>
      <c r="H153" s="231">
        <v>608.92999999999995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43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144</v>
      </c>
      <c r="AT153" s="239" t="s">
        <v>140</v>
      </c>
      <c r="AU153" s="239" t="s">
        <v>90</v>
      </c>
      <c r="AY153" s="17" t="s">
        <v>137</v>
      </c>
      <c r="BE153" s="240">
        <f>IF(N153="základná",J153,0)</f>
        <v>0</v>
      </c>
      <c r="BF153" s="240">
        <f>IF(N153="znížená",J153,0)</f>
        <v>0</v>
      </c>
      <c r="BG153" s="240">
        <f>IF(N153="zákl. prenesená",J153,0)</f>
        <v>0</v>
      </c>
      <c r="BH153" s="240">
        <f>IF(N153="zníž. prenesená",J153,0)</f>
        <v>0</v>
      </c>
      <c r="BI153" s="240">
        <f>IF(N153="nulová",J153,0)</f>
        <v>0</v>
      </c>
      <c r="BJ153" s="17" t="s">
        <v>90</v>
      </c>
      <c r="BK153" s="240">
        <f>ROUND(I153*H153,2)</f>
        <v>0</v>
      </c>
      <c r="BL153" s="17" t="s">
        <v>144</v>
      </c>
      <c r="BM153" s="239" t="s">
        <v>195</v>
      </c>
    </row>
    <row r="154" s="2" customFormat="1">
      <c r="A154" s="38"/>
      <c r="B154" s="39"/>
      <c r="C154" s="40"/>
      <c r="D154" s="252" t="s">
        <v>150</v>
      </c>
      <c r="E154" s="40"/>
      <c r="F154" s="253" t="s">
        <v>346</v>
      </c>
      <c r="G154" s="40"/>
      <c r="H154" s="40"/>
      <c r="I154" s="254"/>
      <c r="J154" s="40"/>
      <c r="K154" s="40"/>
      <c r="L154" s="44"/>
      <c r="M154" s="255"/>
      <c r="N154" s="256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90</v>
      </c>
    </row>
    <row r="155" s="14" customFormat="1">
      <c r="A155" s="14"/>
      <c r="B155" s="267"/>
      <c r="C155" s="268"/>
      <c r="D155" s="252" t="s">
        <v>228</v>
      </c>
      <c r="E155" s="269" t="s">
        <v>1</v>
      </c>
      <c r="F155" s="270" t="s">
        <v>347</v>
      </c>
      <c r="G155" s="268"/>
      <c r="H155" s="271">
        <v>321.93000000000001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7" t="s">
        <v>228</v>
      </c>
      <c r="AU155" s="277" t="s">
        <v>90</v>
      </c>
      <c r="AV155" s="14" t="s">
        <v>90</v>
      </c>
      <c r="AW155" s="14" t="s">
        <v>33</v>
      </c>
      <c r="AX155" s="14" t="s">
        <v>77</v>
      </c>
      <c r="AY155" s="277" t="s">
        <v>137</v>
      </c>
    </row>
    <row r="156" s="14" customFormat="1">
      <c r="A156" s="14"/>
      <c r="B156" s="267"/>
      <c r="C156" s="268"/>
      <c r="D156" s="252" t="s">
        <v>228</v>
      </c>
      <c r="E156" s="269" t="s">
        <v>1</v>
      </c>
      <c r="F156" s="270" t="s">
        <v>348</v>
      </c>
      <c r="G156" s="268"/>
      <c r="H156" s="271">
        <v>287</v>
      </c>
      <c r="I156" s="272"/>
      <c r="J156" s="268"/>
      <c r="K156" s="268"/>
      <c r="L156" s="273"/>
      <c r="M156" s="274"/>
      <c r="N156" s="275"/>
      <c r="O156" s="275"/>
      <c r="P156" s="275"/>
      <c r="Q156" s="275"/>
      <c r="R156" s="275"/>
      <c r="S156" s="275"/>
      <c r="T156" s="27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7" t="s">
        <v>228</v>
      </c>
      <c r="AU156" s="277" t="s">
        <v>90</v>
      </c>
      <c r="AV156" s="14" t="s">
        <v>90</v>
      </c>
      <c r="AW156" s="14" t="s">
        <v>33</v>
      </c>
      <c r="AX156" s="14" t="s">
        <v>77</v>
      </c>
      <c r="AY156" s="277" t="s">
        <v>137</v>
      </c>
    </row>
    <row r="157" s="15" customFormat="1">
      <c r="A157" s="15"/>
      <c r="B157" s="278"/>
      <c r="C157" s="279"/>
      <c r="D157" s="252" t="s">
        <v>228</v>
      </c>
      <c r="E157" s="280" t="s">
        <v>1</v>
      </c>
      <c r="F157" s="281" t="s">
        <v>292</v>
      </c>
      <c r="G157" s="279"/>
      <c r="H157" s="282">
        <v>608.93000000000006</v>
      </c>
      <c r="I157" s="283"/>
      <c r="J157" s="279"/>
      <c r="K157" s="279"/>
      <c r="L157" s="284"/>
      <c r="M157" s="285"/>
      <c r="N157" s="286"/>
      <c r="O157" s="286"/>
      <c r="P157" s="286"/>
      <c r="Q157" s="286"/>
      <c r="R157" s="286"/>
      <c r="S157" s="286"/>
      <c r="T157" s="28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8" t="s">
        <v>228</v>
      </c>
      <c r="AU157" s="288" t="s">
        <v>90</v>
      </c>
      <c r="AV157" s="15" t="s">
        <v>149</v>
      </c>
      <c r="AW157" s="15" t="s">
        <v>33</v>
      </c>
      <c r="AX157" s="15" t="s">
        <v>84</v>
      </c>
      <c r="AY157" s="288" t="s">
        <v>137</v>
      </c>
    </row>
    <row r="158" s="2" customFormat="1" ht="24.15" customHeight="1">
      <c r="A158" s="38"/>
      <c r="B158" s="39"/>
      <c r="C158" s="241" t="s">
        <v>188</v>
      </c>
      <c r="D158" s="241" t="s">
        <v>145</v>
      </c>
      <c r="E158" s="242" t="s">
        <v>349</v>
      </c>
      <c r="F158" s="243" t="s">
        <v>350</v>
      </c>
      <c r="G158" s="244" t="s">
        <v>165</v>
      </c>
      <c r="H158" s="245">
        <v>354.60000000000002</v>
      </c>
      <c r="I158" s="246"/>
      <c r="J158" s="247">
        <f>ROUND(I158*H158,2)</f>
        <v>0</v>
      </c>
      <c r="K158" s="248"/>
      <c r="L158" s="249"/>
      <c r="M158" s="250" t="s">
        <v>1</v>
      </c>
      <c r="N158" s="251" t="s">
        <v>43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148</v>
      </c>
      <c r="AT158" s="239" t="s">
        <v>145</v>
      </c>
      <c r="AU158" s="239" t="s">
        <v>90</v>
      </c>
      <c r="AY158" s="17" t="s">
        <v>137</v>
      </c>
      <c r="BE158" s="240">
        <f>IF(N158="základná",J158,0)</f>
        <v>0</v>
      </c>
      <c r="BF158" s="240">
        <f>IF(N158="znížená",J158,0)</f>
        <v>0</v>
      </c>
      <c r="BG158" s="240">
        <f>IF(N158="zákl. prenesená",J158,0)</f>
        <v>0</v>
      </c>
      <c r="BH158" s="240">
        <f>IF(N158="zníž. prenesená",J158,0)</f>
        <v>0</v>
      </c>
      <c r="BI158" s="240">
        <f>IF(N158="nulová",J158,0)</f>
        <v>0</v>
      </c>
      <c r="BJ158" s="17" t="s">
        <v>90</v>
      </c>
      <c r="BK158" s="240">
        <f>ROUND(I158*H158,2)</f>
        <v>0</v>
      </c>
      <c r="BL158" s="17" t="s">
        <v>144</v>
      </c>
      <c r="BM158" s="239" t="s">
        <v>200</v>
      </c>
    </row>
    <row r="159" s="2" customFormat="1">
      <c r="A159" s="38"/>
      <c r="B159" s="39"/>
      <c r="C159" s="40"/>
      <c r="D159" s="252" t="s">
        <v>150</v>
      </c>
      <c r="E159" s="40"/>
      <c r="F159" s="253" t="s">
        <v>351</v>
      </c>
      <c r="G159" s="40"/>
      <c r="H159" s="40"/>
      <c r="I159" s="254"/>
      <c r="J159" s="40"/>
      <c r="K159" s="40"/>
      <c r="L159" s="44"/>
      <c r="M159" s="255"/>
      <c r="N159" s="256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150</v>
      </c>
      <c r="AU159" s="17" t="s">
        <v>90</v>
      </c>
    </row>
    <row r="160" s="2" customFormat="1" ht="24.15" customHeight="1">
      <c r="A160" s="38"/>
      <c r="B160" s="39"/>
      <c r="C160" s="241" t="s">
        <v>171</v>
      </c>
      <c r="D160" s="241" t="s">
        <v>145</v>
      </c>
      <c r="E160" s="242" t="s">
        <v>352</v>
      </c>
      <c r="F160" s="243" t="s">
        <v>353</v>
      </c>
      <c r="G160" s="244" t="s">
        <v>165</v>
      </c>
      <c r="H160" s="245">
        <v>316.80000000000001</v>
      </c>
      <c r="I160" s="246"/>
      <c r="J160" s="247">
        <f>ROUND(I160*H160,2)</f>
        <v>0</v>
      </c>
      <c r="K160" s="248"/>
      <c r="L160" s="249"/>
      <c r="M160" s="250" t="s">
        <v>1</v>
      </c>
      <c r="N160" s="251" t="s">
        <v>43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148</v>
      </c>
      <c r="AT160" s="239" t="s">
        <v>145</v>
      </c>
      <c r="AU160" s="239" t="s">
        <v>90</v>
      </c>
      <c r="AY160" s="17" t="s">
        <v>137</v>
      </c>
      <c r="BE160" s="240">
        <f>IF(N160="základná",J160,0)</f>
        <v>0</v>
      </c>
      <c r="BF160" s="240">
        <f>IF(N160="znížená",J160,0)</f>
        <v>0</v>
      </c>
      <c r="BG160" s="240">
        <f>IF(N160="zákl. prenesená",J160,0)</f>
        <v>0</v>
      </c>
      <c r="BH160" s="240">
        <f>IF(N160="zníž. prenesená",J160,0)</f>
        <v>0</v>
      </c>
      <c r="BI160" s="240">
        <f>IF(N160="nulová",J160,0)</f>
        <v>0</v>
      </c>
      <c r="BJ160" s="17" t="s">
        <v>90</v>
      </c>
      <c r="BK160" s="240">
        <f>ROUND(I160*H160,2)</f>
        <v>0</v>
      </c>
      <c r="BL160" s="17" t="s">
        <v>144</v>
      </c>
      <c r="BM160" s="239" t="s">
        <v>204</v>
      </c>
    </row>
    <row r="161" s="2" customFormat="1">
      <c r="A161" s="38"/>
      <c r="B161" s="39"/>
      <c r="C161" s="40"/>
      <c r="D161" s="252" t="s">
        <v>150</v>
      </c>
      <c r="E161" s="40"/>
      <c r="F161" s="253" t="s">
        <v>354</v>
      </c>
      <c r="G161" s="40"/>
      <c r="H161" s="40"/>
      <c r="I161" s="254"/>
      <c r="J161" s="40"/>
      <c r="K161" s="40"/>
      <c r="L161" s="44"/>
      <c r="M161" s="255"/>
      <c r="N161" s="256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150</v>
      </c>
      <c r="AU161" s="17" t="s">
        <v>90</v>
      </c>
    </row>
    <row r="162" s="2" customFormat="1" ht="37.8" customHeight="1">
      <c r="A162" s="38"/>
      <c r="B162" s="39"/>
      <c r="C162" s="227" t="s">
        <v>197</v>
      </c>
      <c r="D162" s="227" t="s">
        <v>140</v>
      </c>
      <c r="E162" s="228" t="s">
        <v>163</v>
      </c>
      <c r="F162" s="229" t="s">
        <v>355</v>
      </c>
      <c r="G162" s="230" t="s">
        <v>165</v>
      </c>
      <c r="H162" s="231">
        <v>608.92999999999995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43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144</v>
      </c>
      <c r="AT162" s="239" t="s">
        <v>140</v>
      </c>
      <c r="AU162" s="239" t="s">
        <v>90</v>
      </c>
      <c r="AY162" s="17" t="s">
        <v>137</v>
      </c>
      <c r="BE162" s="240">
        <f>IF(N162="základná",J162,0)</f>
        <v>0</v>
      </c>
      <c r="BF162" s="240">
        <f>IF(N162="znížená",J162,0)</f>
        <v>0</v>
      </c>
      <c r="BG162" s="240">
        <f>IF(N162="zákl. prenesená",J162,0)</f>
        <v>0</v>
      </c>
      <c r="BH162" s="240">
        <f>IF(N162="zníž. prenesená",J162,0)</f>
        <v>0</v>
      </c>
      <c r="BI162" s="240">
        <f>IF(N162="nulová",J162,0)</f>
        <v>0</v>
      </c>
      <c r="BJ162" s="17" t="s">
        <v>90</v>
      </c>
      <c r="BK162" s="240">
        <f>ROUND(I162*H162,2)</f>
        <v>0</v>
      </c>
      <c r="BL162" s="17" t="s">
        <v>144</v>
      </c>
      <c r="BM162" s="239" t="s">
        <v>209</v>
      </c>
    </row>
    <row r="163" s="2" customFormat="1">
      <c r="A163" s="38"/>
      <c r="B163" s="39"/>
      <c r="C163" s="40"/>
      <c r="D163" s="252" t="s">
        <v>150</v>
      </c>
      <c r="E163" s="40"/>
      <c r="F163" s="253" t="s">
        <v>356</v>
      </c>
      <c r="G163" s="40"/>
      <c r="H163" s="40"/>
      <c r="I163" s="254"/>
      <c r="J163" s="40"/>
      <c r="K163" s="40"/>
      <c r="L163" s="44"/>
      <c r="M163" s="255"/>
      <c r="N163" s="25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150</v>
      </c>
      <c r="AU163" s="17" t="s">
        <v>90</v>
      </c>
    </row>
    <row r="164" s="2" customFormat="1" ht="37.8" customHeight="1">
      <c r="A164" s="38"/>
      <c r="B164" s="39"/>
      <c r="C164" s="241" t="s">
        <v>176</v>
      </c>
      <c r="D164" s="241" t="s">
        <v>145</v>
      </c>
      <c r="E164" s="242" t="s">
        <v>168</v>
      </c>
      <c r="F164" s="243" t="s">
        <v>357</v>
      </c>
      <c r="G164" s="244" t="s">
        <v>170</v>
      </c>
      <c r="H164" s="245">
        <v>100.474</v>
      </c>
      <c r="I164" s="246"/>
      <c r="J164" s="247">
        <f>ROUND(I164*H164,2)</f>
        <v>0</v>
      </c>
      <c r="K164" s="248"/>
      <c r="L164" s="249"/>
      <c r="M164" s="250" t="s">
        <v>1</v>
      </c>
      <c r="N164" s="251" t="s">
        <v>43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148</v>
      </c>
      <c r="AT164" s="239" t="s">
        <v>145</v>
      </c>
      <c r="AU164" s="239" t="s">
        <v>90</v>
      </c>
      <c r="AY164" s="17" t="s">
        <v>137</v>
      </c>
      <c r="BE164" s="240">
        <f>IF(N164="základná",J164,0)</f>
        <v>0</v>
      </c>
      <c r="BF164" s="240">
        <f>IF(N164="znížená",J164,0)</f>
        <v>0</v>
      </c>
      <c r="BG164" s="240">
        <f>IF(N164="zákl. prenesená",J164,0)</f>
        <v>0</v>
      </c>
      <c r="BH164" s="240">
        <f>IF(N164="zníž. prenesená",J164,0)</f>
        <v>0</v>
      </c>
      <c r="BI164" s="240">
        <f>IF(N164="nulová",J164,0)</f>
        <v>0</v>
      </c>
      <c r="BJ164" s="17" t="s">
        <v>90</v>
      </c>
      <c r="BK164" s="240">
        <f>ROUND(I164*H164,2)</f>
        <v>0</v>
      </c>
      <c r="BL164" s="17" t="s">
        <v>144</v>
      </c>
      <c r="BM164" s="239" t="s">
        <v>148</v>
      </c>
    </row>
    <row r="165" s="2" customFormat="1">
      <c r="A165" s="38"/>
      <c r="B165" s="39"/>
      <c r="C165" s="40"/>
      <c r="D165" s="252" t="s">
        <v>150</v>
      </c>
      <c r="E165" s="40"/>
      <c r="F165" s="253" t="s">
        <v>356</v>
      </c>
      <c r="G165" s="40"/>
      <c r="H165" s="40"/>
      <c r="I165" s="254"/>
      <c r="J165" s="40"/>
      <c r="K165" s="40"/>
      <c r="L165" s="44"/>
      <c r="M165" s="255"/>
      <c r="N165" s="256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150</v>
      </c>
      <c r="AU165" s="17" t="s">
        <v>90</v>
      </c>
    </row>
    <row r="166" s="2" customFormat="1" ht="37.8" customHeight="1">
      <c r="A166" s="38"/>
      <c r="B166" s="39"/>
      <c r="C166" s="227" t="s">
        <v>206</v>
      </c>
      <c r="D166" s="227" t="s">
        <v>140</v>
      </c>
      <c r="E166" s="228" t="s">
        <v>174</v>
      </c>
      <c r="F166" s="229" t="s">
        <v>358</v>
      </c>
      <c r="G166" s="230" t="s">
        <v>165</v>
      </c>
      <c r="H166" s="231">
        <v>608.92999999999995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43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144</v>
      </c>
      <c r="AT166" s="239" t="s">
        <v>140</v>
      </c>
      <c r="AU166" s="239" t="s">
        <v>90</v>
      </c>
      <c r="AY166" s="17" t="s">
        <v>137</v>
      </c>
      <c r="BE166" s="240">
        <f>IF(N166="základná",J166,0)</f>
        <v>0</v>
      </c>
      <c r="BF166" s="240">
        <f>IF(N166="znížená",J166,0)</f>
        <v>0</v>
      </c>
      <c r="BG166" s="240">
        <f>IF(N166="zákl. prenesená",J166,0)</f>
        <v>0</v>
      </c>
      <c r="BH166" s="240">
        <f>IF(N166="zníž. prenesená",J166,0)</f>
        <v>0</v>
      </c>
      <c r="BI166" s="240">
        <f>IF(N166="nulová",J166,0)</f>
        <v>0</v>
      </c>
      <c r="BJ166" s="17" t="s">
        <v>90</v>
      </c>
      <c r="BK166" s="240">
        <f>ROUND(I166*H166,2)</f>
        <v>0</v>
      </c>
      <c r="BL166" s="17" t="s">
        <v>144</v>
      </c>
      <c r="BM166" s="239" t="s">
        <v>217</v>
      </c>
    </row>
    <row r="167" s="2" customFormat="1">
      <c r="A167" s="38"/>
      <c r="B167" s="39"/>
      <c r="C167" s="40"/>
      <c r="D167" s="252" t="s">
        <v>150</v>
      </c>
      <c r="E167" s="40"/>
      <c r="F167" s="253" t="s">
        <v>359</v>
      </c>
      <c r="G167" s="40"/>
      <c r="H167" s="40"/>
      <c r="I167" s="254"/>
      <c r="J167" s="40"/>
      <c r="K167" s="40"/>
      <c r="L167" s="44"/>
      <c r="M167" s="255"/>
      <c r="N167" s="256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150</v>
      </c>
      <c r="AU167" s="17" t="s">
        <v>90</v>
      </c>
    </row>
    <row r="168" s="2" customFormat="1" ht="37.8" customHeight="1">
      <c r="A168" s="38"/>
      <c r="B168" s="39"/>
      <c r="C168" s="241" t="s">
        <v>144</v>
      </c>
      <c r="D168" s="241" t="s">
        <v>145</v>
      </c>
      <c r="E168" s="242" t="s">
        <v>178</v>
      </c>
      <c r="F168" s="243" t="s">
        <v>360</v>
      </c>
      <c r="G168" s="244" t="s">
        <v>170</v>
      </c>
      <c r="H168" s="245">
        <v>1808.5219999999999</v>
      </c>
      <c r="I168" s="246"/>
      <c r="J168" s="247">
        <f>ROUND(I168*H168,2)</f>
        <v>0</v>
      </c>
      <c r="K168" s="248"/>
      <c r="L168" s="249"/>
      <c r="M168" s="250" t="s">
        <v>1</v>
      </c>
      <c r="N168" s="251" t="s">
        <v>43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148</v>
      </c>
      <c r="AT168" s="239" t="s">
        <v>145</v>
      </c>
      <c r="AU168" s="239" t="s">
        <v>90</v>
      </c>
      <c r="AY168" s="17" t="s">
        <v>137</v>
      </c>
      <c r="BE168" s="240">
        <f>IF(N168="základná",J168,0)</f>
        <v>0</v>
      </c>
      <c r="BF168" s="240">
        <f>IF(N168="znížená",J168,0)</f>
        <v>0</v>
      </c>
      <c r="BG168" s="240">
        <f>IF(N168="zákl. prenesená",J168,0)</f>
        <v>0</v>
      </c>
      <c r="BH168" s="240">
        <f>IF(N168="zníž. prenesená",J168,0)</f>
        <v>0</v>
      </c>
      <c r="BI168" s="240">
        <f>IF(N168="nulová",J168,0)</f>
        <v>0</v>
      </c>
      <c r="BJ168" s="17" t="s">
        <v>90</v>
      </c>
      <c r="BK168" s="240">
        <f>ROUND(I168*H168,2)</f>
        <v>0</v>
      </c>
      <c r="BL168" s="17" t="s">
        <v>144</v>
      </c>
      <c r="BM168" s="239" t="s">
        <v>221</v>
      </c>
    </row>
    <row r="169" s="2" customFormat="1">
      <c r="A169" s="38"/>
      <c r="B169" s="39"/>
      <c r="C169" s="40"/>
      <c r="D169" s="252" t="s">
        <v>150</v>
      </c>
      <c r="E169" s="40"/>
      <c r="F169" s="253" t="s">
        <v>361</v>
      </c>
      <c r="G169" s="40"/>
      <c r="H169" s="40"/>
      <c r="I169" s="254"/>
      <c r="J169" s="40"/>
      <c r="K169" s="40"/>
      <c r="L169" s="44"/>
      <c r="M169" s="255"/>
      <c r="N169" s="25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90</v>
      </c>
    </row>
    <row r="170" s="2" customFormat="1" ht="24.15" customHeight="1">
      <c r="A170" s="38"/>
      <c r="B170" s="39"/>
      <c r="C170" s="227" t="s">
        <v>214</v>
      </c>
      <c r="D170" s="227" t="s">
        <v>140</v>
      </c>
      <c r="E170" s="228" t="s">
        <v>362</v>
      </c>
      <c r="F170" s="229" t="s">
        <v>363</v>
      </c>
      <c r="G170" s="230" t="s">
        <v>143</v>
      </c>
      <c r="H170" s="231">
        <v>524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43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144</v>
      </c>
      <c r="AT170" s="239" t="s">
        <v>140</v>
      </c>
      <c r="AU170" s="239" t="s">
        <v>90</v>
      </c>
      <c r="AY170" s="17" t="s">
        <v>137</v>
      </c>
      <c r="BE170" s="240">
        <f>IF(N170="základná",J170,0)</f>
        <v>0</v>
      </c>
      <c r="BF170" s="240">
        <f>IF(N170="znížená",J170,0)</f>
        <v>0</v>
      </c>
      <c r="BG170" s="240">
        <f>IF(N170="zákl. prenesená",J170,0)</f>
        <v>0</v>
      </c>
      <c r="BH170" s="240">
        <f>IF(N170="zníž. prenesená",J170,0)</f>
        <v>0</v>
      </c>
      <c r="BI170" s="240">
        <f>IF(N170="nulová",J170,0)</f>
        <v>0</v>
      </c>
      <c r="BJ170" s="17" t="s">
        <v>90</v>
      </c>
      <c r="BK170" s="240">
        <f>ROUND(I170*H170,2)</f>
        <v>0</v>
      </c>
      <c r="BL170" s="17" t="s">
        <v>144</v>
      </c>
      <c r="BM170" s="239" t="s">
        <v>226</v>
      </c>
    </row>
    <row r="171" s="13" customFormat="1">
      <c r="A171" s="13"/>
      <c r="B171" s="257"/>
      <c r="C171" s="258"/>
      <c r="D171" s="252" t="s">
        <v>228</v>
      </c>
      <c r="E171" s="259" t="s">
        <v>1</v>
      </c>
      <c r="F171" s="260" t="s">
        <v>364</v>
      </c>
      <c r="G171" s="258"/>
      <c r="H171" s="259" t="s">
        <v>1</v>
      </c>
      <c r="I171" s="261"/>
      <c r="J171" s="258"/>
      <c r="K171" s="258"/>
      <c r="L171" s="262"/>
      <c r="M171" s="263"/>
      <c r="N171" s="264"/>
      <c r="O171" s="264"/>
      <c r="P171" s="264"/>
      <c r="Q171" s="264"/>
      <c r="R171" s="264"/>
      <c r="S171" s="264"/>
      <c r="T171" s="26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6" t="s">
        <v>228</v>
      </c>
      <c r="AU171" s="266" t="s">
        <v>90</v>
      </c>
      <c r="AV171" s="13" t="s">
        <v>84</v>
      </c>
      <c r="AW171" s="13" t="s">
        <v>33</v>
      </c>
      <c r="AX171" s="13" t="s">
        <v>77</v>
      </c>
      <c r="AY171" s="266" t="s">
        <v>137</v>
      </c>
    </row>
    <row r="172" s="14" customFormat="1">
      <c r="A172" s="14"/>
      <c r="B172" s="267"/>
      <c r="C172" s="268"/>
      <c r="D172" s="252" t="s">
        <v>228</v>
      </c>
      <c r="E172" s="269" t="s">
        <v>1</v>
      </c>
      <c r="F172" s="270" t="s">
        <v>365</v>
      </c>
      <c r="G172" s="268"/>
      <c r="H172" s="271">
        <v>431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7" t="s">
        <v>228</v>
      </c>
      <c r="AU172" s="277" t="s">
        <v>90</v>
      </c>
      <c r="AV172" s="14" t="s">
        <v>90</v>
      </c>
      <c r="AW172" s="14" t="s">
        <v>33</v>
      </c>
      <c r="AX172" s="14" t="s">
        <v>77</v>
      </c>
      <c r="AY172" s="277" t="s">
        <v>137</v>
      </c>
    </row>
    <row r="173" s="13" customFormat="1">
      <c r="A173" s="13"/>
      <c r="B173" s="257"/>
      <c r="C173" s="258"/>
      <c r="D173" s="252" t="s">
        <v>228</v>
      </c>
      <c r="E173" s="259" t="s">
        <v>1</v>
      </c>
      <c r="F173" s="260" t="s">
        <v>366</v>
      </c>
      <c r="G173" s="258"/>
      <c r="H173" s="259" t="s">
        <v>1</v>
      </c>
      <c r="I173" s="261"/>
      <c r="J173" s="258"/>
      <c r="K173" s="258"/>
      <c r="L173" s="262"/>
      <c r="M173" s="263"/>
      <c r="N173" s="264"/>
      <c r="O173" s="264"/>
      <c r="P173" s="264"/>
      <c r="Q173" s="264"/>
      <c r="R173" s="264"/>
      <c r="S173" s="264"/>
      <c r="T173" s="26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6" t="s">
        <v>228</v>
      </c>
      <c r="AU173" s="266" t="s">
        <v>90</v>
      </c>
      <c r="AV173" s="13" t="s">
        <v>84</v>
      </c>
      <c r="AW173" s="13" t="s">
        <v>33</v>
      </c>
      <c r="AX173" s="13" t="s">
        <v>77</v>
      </c>
      <c r="AY173" s="266" t="s">
        <v>137</v>
      </c>
    </row>
    <row r="174" s="14" customFormat="1">
      <c r="A174" s="14"/>
      <c r="B174" s="267"/>
      <c r="C174" s="268"/>
      <c r="D174" s="252" t="s">
        <v>228</v>
      </c>
      <c r="E174" s="269" t="s">
        <v>1</v>
      </c>
      <c r="F174" s="270" t="s">
        <v>367</v>
      </c>
      <c r="G174" s="268"/>
      <c r="H174" s="271">
        <v>68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7" t="s">
        <v>228</v>
      </c>
      <c r="AU174" s="277" t="s">
        <v>90</v>
      </c>
      <c r="AV174" s="14" t="s">
        <v>90</v>
      </c>
      <c r="AW174" s="14" t="s">
        <v>33</v>
      </c>
      <c r="AX174" s="14" t="s">
        <v>77</v>
      </c>
      <c r="AY174" s="277" t="s">
        <v>137</v>
      </c>
    </row>
    <row r="175" s="13" customFormat="1">
      <c r="A175" s="13"/>
      <c r="B175" s="257"/>
      <c r="C175" s="258"/>
      <c r="D175" s="252" t="s">
        <v>228</v>
      </c>
      <c r="E175" s="259" t="s">
        <v>1</v>
      </c>
      <c r="F175" s="260" t="s">
        <v>368</v>
      </c>
      <c r="G175" s="258"/>
      <c r="H175" s="259" t="s">
        <v>1</v>
      </c>
      <c r="I175" s="261"/>
      <c r="J175" s="258"/>
      <c r="K175" s="258"/>
      <c r="L175" s="262"/>
      <c r="M175" s="263"/>
      <c r="N175" s="264"/>
      <c r="O175" s="264"/>
      <c r="P175" s="264"/>
      <c r="Q175" s="264"/>
      <c r="R175" s="264"/>
      <c r="S175" s="264"/>
      <c r="T175" s="26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6" t="s">
        <v>228</v>
      </c>
      <c r="AU175" s="266" t="s">
        <v>90</v>
      </c>
      <c r="AV175" s="13" t="s">
        <v>84</v>
      </c>
      <c r="AW175" s="13" t="s">
        <v>33</v>
      </c>
      <c r="AX175" s="13" t="s">
        <v>77</v>
      </c>
      <c r="AY175" s="266" t="s">
        <v>137</v>
      </c>
    </row>
    <row r="176" s="14" customFormat="1">
      <c r="A176" s="14"/>
      <c r="B176" s="267"/>
      <c r="C176" s="268"/>
      <c r="D176" s="252" t="s">
        <v>228</v>
      </c>
      <c r="E176" s="269" t="s">
        <v>1</v>
      </c>
      <c r="F176" s="270" t="s">
        <v>257</v>
      </c>
      <c r="G176" s="268"/>
      <c r="H176" s="271">
        <v>25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7" t="s">
        <v>228</v>
      </c>
      <c r="AU176" s="277" t="s">
        <v>90</v>
      </c>
      <c r="AV176" s="14" t="s">
        <v>90</v>
      </c>
      <c r="AW176" s="14" t="s">
        <v>33</v>
      </c>
      <c r="AX176" s="14" t="s">
        <v>77</v>
      </c>
      <c r="AY176" s="277" t="s">
        <v>137</v>
      </c>
    </row>
    <row r="177" s="15" customFormat="1">
      <c r="A177" s="15"/>
      <c r="B177" s="278"/>
      <c r="C177" s="279"/>
      <c r="D177" s="252" t="s">
        <v>228</v>
      </c>
      <c r="E177" s="280" t="s">
        <v>1</v>
      </c>
      <c r="F177" s="281" t="s">
        <v>292</v>
      </c>
      <c r="G177" s="279"/>
      <c r="H177" s="282">
        <v>524</v>
      </c>
      <c r="I177" s="283"/>
      <c r="J177" s="279"/>
      <c r="K177" s="279"/>
      <c r="L177" s="284"/>
      <c r="M177" s="285"/>
      <c r="N177" s="286"/>
      <c r="O177" s="286"/>
      <c r="P177" s="286"/>
      <c r="Q177" s="286"/>
      <c r="R177" s="286"/>
      <c r="S177" s="286"/>
      <c r="T177" s="28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8" t="s">
        <v>228</v>
      </c>
      <c r="AU177" s="288" t="s">
        <v>90</v>
      </c>
      <c r="AV177" s="15" t="s">
        <v>149</v>
      </c>
      <c r="AW177" s="15" t="s">
        <v>33</v>
      </c>
      <c r="AX177" s="15" t="s">
        <v>84</v>
      </c>
      <c r="AY177" s="288" t="s">
        <v>137</v>
      </c>
    </row>
    <row r="178" s="2" customFormat="1" ht="37.8" customHeight="1">
      <c r="A178" s="38"/>
      <c r="B178" s="39"/>
      <c r="C178" s="241" t="s">
        <v>183</v>
      </c>
      <c r="D178" s="241" t="s">
        <v>145</v>
      </c>
      <c r="E178" s="242" t="s">
        <v>369</v>
      </c>
      <c r="F178" s="243" t="s">
        <v>370</v>
      </c>
      <c r="G178" s="244" t="s">
        <v>143</v>
      </c>
      <c r="H178" s="245">
        <v>443.93000000000001</v>
      </c>
      <c r="I178" s="246"/>
      <c r="J178" s="247">
        <f>ROUND(I178*H178,2)</f>
        <v>0</v>
      </c>
      <c r="K178" s="248"/>
      <c r="L178" s="249"/>
      <c r="M178" s="250" t="s">
        <v>1</v>
      </c>
      <c r="N178" s="251" t="s">
        <v>43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148</v>
      </c>
      <c r="AT178" s="239" t="s">
        <v>145</v>
      </c>
      <c r="AU178" s="239" t="s">
        <v>90</v>
      </c>
      <c r="AY178" s="17" t="s">
        <v>137</v>
      </c>
      <c r="BE178" s="240">
        <f>IF(N178="základná",J178,0)</f>
        <v>0</v>
      </c>
      <c r="BF178" s="240">
        <f>IF(N178="znížená",J178,0)</f>
        <v>0</v>
      </c>
      <c r="BG178" s="240">
        <f>IF(N178="zákl. prenesená",J178,0)</f>
        <v>0</v>
      </c>
      <c r="BH178" s="240">
        <f>IF(N178="zníž. prenesená",J178,0)</f>
        <v>0</v>
      </c>
      <c r="BI178" s="240">
        <f>IF(N178="nulová",J178,0)</f>
        <v>0</v>
      </c>
      <c r="BJ178" s="17" t="s">
        <v>90</v>
      </c>
      <c r="BK178" s="240">
        <f>ROUND(I178*H178,2)</f>
        <v>0</v>
      </c>
      <c r="BL178" s="17" t="s">
        <v>144</v>
      </c>
      <c r="BM178" s="239" t="s">
        <v>234</v>
      </c>
    </row>
    <row r="179" s="2" customFormat="1">
      <c r="A179" s="38"/>
      <c r="B179" s="39"/>
      <c r="C179" s="40"/>
      <c r="D179" s="252" t="s">
        <v>150</v>
      </c>
      <c r="E179" s="40"/>
      <c r="F179" s="253" t="s">
        <v>371</v>
      </c>
      <c r="G179" s="40"/>
      <c r="H179" s="40"/>
      <c r="I179" s="254"/>
      <c r="J179" s="40"/>
      <c r="K179" s="40"/>
      <c r="L179" s="44"/>
      <c r="M179" s="255"/>
      <c r="N179" s="256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150</v>
      </c>
      <c r="AU179" s="17" t="s">
        <v>90</v>
      </c>
    </row>
    <row r="180" s="14" customFormat="1">
      <c r="A180" s="14"/>
      <c r="B180" s="267"/>
      <c r="C180" s="268"/>
      <c r="D180" s="252" t="s">
        <v>228</v>
      </c>
      <c r="E180" s="269" t="s">
        <v>1</v>
      </c>
      <c r="F180" s="270" t="s">
        <v>372</v>
      </c>
      <c r="G180" s="268"/>
      <c r="H180" s="271">
        <v>443.93000000000001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7" t="s">
        <v>228</v>
      </c>
      <c r="AU180" s="277" t="s">
        <v>90</v>
      </c>
      <c r="AV180" s="14" t="s">
        <v>90</v>
      </c>
      <c r="AW180" s="14" t="s">
        <v>33</v>
      </c>
      <c r="AX180" s="14" t="s">
        <v>77</v>
      </c>
      <c r="AY180" s="277" t="s">
        <v>137</v>
      </c>
    </row>
    <row r="181" s="15" customFormat="1">
      <c r="A181" s="15"/>
      <c r="B181" s="278"/>
      <c r="C181" s="279"/>
      <c r="D181" s="252" t="s">
        <v>228</v>
      </c>
      <c r="E181" s="280" t="s">
        <v>1</v>
      </c>
      <c r="F181" s="281" t="s">
        <v>292</v>
      </c>
      <c r="G181" s="279"/>
      <c r="H181" s="282">
        <v>443.93000000000001</v>
      </c>
      <c r="I181" s="283"/>
      <c r="J181" s="279"/>
      <c r="K181" s="279"/>
      <c r="L181" s="284"/>
      <c r="M181" s="285"/>
      <c r="N181" s="286"/>
      <c r="O181" s="286"/>
      <c r="P181" s="286"/>
      <c r="Q181" s="286"/>
      <c r="R181" s="286"/>
      <c r="S181" s="286"/>
      <c r="T181" s="28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8" t="s">
        <v>228</v>
      </c>
      <c r="AU181" s="288" t="s">
        <v>90</v>
      </c>
      <c r="AV181" s="15" t="s">
        <v>149</v>
      </c>
      <c r="AW181" s="15" t="s">
        <v>33</v>
      </c>
      <c r="AX181" s="15" t="s">
        <v>84</v>
      </c>
      <c r="AY181" s="288" t="s">
        <v>137</v>
      </c>
    </row>
    <row r="182" s="2" customFormat="1" ht="24.15" customHeight="1">
      <c r="A182" s="38"/>
      <c r="B182" s="39"/>
      <c r="C182" s="241" t="s">
        <v>223</v>
      </c>
      <c r="D182" s="241" t="s">
        <v>145</v>
      </c>
      <c r="E182" s="242" t="s">
        <v>373</v>
      </c>
      <c r="F182" s="243" t="s">
        <v>374</v>
      </c>
      <c r="G182" s="244" t="s">
        <v>143</v>
      </c>
      <c r="H182" s="245">
        <v>70.040000000000006</v>
      </c>
      <c r="I182" s="246"/>
      <c r="J182" s="247">
        <f>ROUND(I182*H182,2)</f>
        <v>0</v>
      </c>
      <c r="K182" s="248"/>
      <c r="L182" s="249"/>
      <c r="M182" s="250" t="s">
        <v>1</v>
      </c>
      <c r="N182" s="251" t="s">
        <v>43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148</v>
      </c>
      <c r="AT182" s="239" t="s">
        <v>145</v>
      </c>
      <c r="AU182" s="239" t="s">
        <v>90</v>
      </c>
      <c r="AY182" s="17" t="s">
        <v>137</v>
      </c>
      <c r="BE182" s="240">
        <f>IF(N182="základná",J182,0)</f>
        <v>0</v>
      </c>
      <c r="BF182" s="240">
        <f>IF(N182="znížená",J182,0)</f>
        <v>0</v>
      </c>
      <c r="BG182" s="240">
        <f>IF(N182="zákl. prenesená",J182,0)</f>
        <v>0</v>
      </c>
      <c r="BH182" s="240">
        <f>IF(N182="zníž. prenesená",J182,0)</f>
        <v>0</v>
      </c>
      <c r="BI182" s="240">
        <f>IF(N182="nulová",J182,0)</f>
        <v>0</v>
      </c>
      <c r="BJ182" s="17" t="s">
        <v>90</v>
      </c>
      <c r="BK182" s="240">
        <f>ROUND(I182*H182,2)</f>
        <v>0</v>
      </c>
      <c r="BL182" s="17" t="s">
        <v>144</v>
      </c>
      <c r="BM182" s="239" t="s">
        <v>247</v>
      </c>
    </row>
    <row r="183" s="2" customFormat="1">
      <c r="A183" s="38"/>
      <c r="B183" s="39"/>
      <c r="C183" s="40"/>
      <c r="D183" s="252" t="s">
        <v>150</v>
      </c>
      <c r="E183" s="40"/>
      <c r="F183" s="253" t="s">
        <v>375</v>
      </c>
      <c r="G183" s="40"/>
      <c r="H183" s="40"/>
      <c r="I183" s="254"/>
      <c r="J183" s="40"/>
      <c r="K183" s="40"/>
      <c r="L183" s="44"/>
      <c r="M183" s="255"/>
      <c r="N183" s="256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150</v>
      </c>
      <c r="AU183" s="17" t="s">
        <v>90</v>
      </c>
    </row>
    <row r="184" s="14" customFormat="1">
      <c r="A184" s="14"/>
      <c r="B184" s="267"/>
      <c r="C184" s="268"/>
      <c r="D184" s="252" t="s">
        <v>228</v>
      </c>
      <c r="E184" s="269" t="s">
        <v>1</v>
      </c>
      <c r="F184" s="270" t="s">
        <v>376</v>
      </c>
      <c r="G184" s="268"/>
      <c r="H184" s="271">
        <v>70.040000000000006</v>
      </c>
      <c r="I184" s="272"/>
      <c r="J184" s="268"/>
      <c r="K184" s="268"/>
      <c r="L184" s="273"/>
      <c r="M184" s="274"/>
      <c r="N184" s="275"/>
      <c r="O184" s="275"/>
      <c r="P184" s="275"/>
      <c r="Q184" s="275"/>
      <c r="R184" s="275"/>
      <c r="S184" s="275"/>
      <c r="T184" s="27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7" t="s">
        <v>228</v>
      </c>
      <c r="AU184" s="277" t="s">
        <v>90</v>
      </c>
      <c r="AV184" s="14" t="s">
        <v>90</v>
      </c>
      <c r="AW184" s="14" t="s">
        <v>33</v>
      </c>
      <c r="AX184" s="14" t="s">
        <v>77</v>
      </c>
      <c r="AY184" s="277" t="s">
        <v>137</v>
      </c>
    </row>
    <row r="185" s="15" customFormat="1">
      <c r="A185" s="15"/>
      <c r="B185" s="278"/>
      <c r="C185" s="279"/>
      <c r="D185" s="252" t="s">
        <v>228</v>
      </c>
      <c r="E185" s="280" t="s">
        <v>1</v>
      </c>
      <c r="F185" s="281" t="s">
        <v>292</v>
      </c>
      <c r="G185" s="279"/>
      <c r="H185" s="282">
        <v>70.040000000000006</v>
      </c>
      <c r="I185" s="283"/>
      <c r="J185" s="279"/>
      <c r="K185" s="279"/>
      <c r="L185" s="284"/>
      <c r="M185" s="285"/>
      <c r="N185" s="286"/>
      <c r="O185" s="286"/>
      <c r="P185" s="286"/>
      <c r="Q185" s="286"/>
      <c r="R185" s="286"/>
      <c r="S185" s="286"/>
      <c r="T185" s="28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88" t="s">
        <v>228</v>
      </c>
      <c r="AU185" s="288" t="s">
        <v>90</v>
      </c>
      <c r="AV185" s="15" t="s">
        <v>149</v>
      </c>
      <c r="AW185" s="15" t="s">
        <v>33</v>
      </c>
      <c r="AX185" s="15" t="s">
        <v>84</v>
      </c>
      <c r="AY185" s="288" t="s">
        <v>137</v>
      </c>
    </row>
    <row r="186" s="2" customFormat="1" ht="24.15" customHeight="1">
      <c r="A186" s="38"/>
      <c r="B186" s="39"/>
      <c r="C186" s="241" t="s">
        <v>7</v>
      </c>
      <c r="D186" s="241" t="s">
        <v>145</v>
      </c>
      <c r="E186" s="242" t="s">
        <v>377</v>
      </c>
      <c r="F186" s="243" t="s">
        <v>378</v>
      </c>
      <c r="G186" s="244" t="s">
        <v>143</v>
      </c>
      <c r="H186" s="245">
        <v>25.75</v>
      </c>
      <c r="I186" s="246"/>
      <c r="J186" s="247">
        <f>ROUND(I186*H186,2)</f>
        <v>0</v>
      </c>
      <c r="K186" s="248"/>
      <c r="L186" s="249"/>
      <c r="M186" s="250" t="s">
        <v>1</v>
      </c>
      <c r="N186" s="251" t="s">
        <v>43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148</v>
      </c>
      <c r="AT186" s="239" t="s">
        <v>145</v>
      </c>
      <c r="AU186" s="239" t="s">
        <v>90</v>
      </c>
      <c r="AY186" s="17" t="s">
        <v>137</v>
      </c>
      <c r="BE186" s="240">
        <f>IF(N186="základná",J186,0)</f>
        <v>0</v>
      </c>
      <c r="BF186" s="240">
        <f>IF(N186="znížená",J186,0)</f>
        <v>0</v>
      </c>
      <c r="BG186" s="240">
        <f>IF(N186="zákl. prenesená",J186,0)</f>
        <v>0</v>
      </c>
      <c r="BH186" s="240">
        <f>IF(N186="zníž. prenesená",J186,0)</f>
        <v>0</v>
      </c>
      <c r="BI186" s="240">
        <f>IF(N186="nulová",J186,0)</f>
        <v>0</v>
      </c>
      <c r="BJ186" s="17" t="s">
        <v>90</v>
      </c>
      <c r="BK186" s="240">
        <f>ROUND(I186*H186,2)</f>
        <v>0</v>
      </c>
      <c r="BL186" s="17" t="s">
        <v>144</v>
      </c>
      <c r="BM186" s="239" t="s">
        <v>255</v>
      </c>
    </row>
    <row r="187" s="2" customFormat="1">
      <c r="A187" s="38"/>
      <c r="B187" s="39"/>
      <c r="C187" s="40"/>
      <c r="D187" s="252" t="s">
        <v>150</v>
      </c>
      <c r="E187" s="40"/>
      <c r="F187" s="253" t="s">
        <v>379</v>
      </c>
      <c r="G187" s="40"/>
      <c r="H187" s="40"/>
      <c r="I187" s="254"/>
      <c r="J187" s="40"/>
      <c r="K187" s="40"/>
      <c r="L187" s="44"/>
      <c r="M187" s="255"/>
      <c r="N187" s="256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150</v>
      </c>
      <c r="AU187" s="17" t="s">
        <v>90</v>
      </c>
    </row>
    <row r="188" s="14" customFormat="1">
      <c r="A188" s="14"/>
      <c r="B188" s="267"/>
      <c r="C188" s="268"/>
      <c r="D188" s="252" t="s">
        <v>228</v>
      </c>
      <c r="E188" s="269" t="s">
        <v>1</v>
      </c>
      <c r="F188" s="270" t="s">
        <v>380</v>
      </c>
      <c r="G188" s="268"/>
      <c r="H188" s="271">
        <v>25.75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7" t="s">
        <v>228</v>
      </c>
      <c r="AU188" s="277" t="s">
        <v>90</v>
      </c>
      <c r="AV188" s="14" t="s">
        <v>90</v>
      </c>
      <c r="AW188" s="14" t="s">
        <v>33</v>
      </c>
      <c r="AX188" s="14" t="s">
        <v>77</v>
      </c>
      <c r="AY188" s="277" t="s">
        <v>137</v>
      </c>
    </row>
    <row r="189" s="15" customFormat="1">
      <c r="A189" s="15"/>
      <c r="B189" s="278"/>
      <c r="C189" s="279"/>
      <c r="D189" s="252" t="s">
        <v>228</v>
      </c>
      <c r="E189" s="280" t="s">
        <v>1</v>
      </c>
      <c r="F189" s="281" t="s">
        <v>292</v>
      </c>
      <c r="G189" s="279"/>
      <c r="H189" s="282">
        <v>25.75</v>
      </c>
      <c r="I189" s="283"/>
      <c r="J189" s="279"/>
      <c r="K189" s="279"/>
      <c r="L189" s="284"/>
      <c r="M189" s="285"/>
      <c r="N189" s="286"/>
      <c r="O189" s="286"/>
      <c r="P189" s="286"/>
      <c r="Q189" s="286"/>
      <c r="R189" s="286"/>
      <c r="S189" s="286"/>
      <c r="T189" s="28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8" t="s">
        <v>228</v>
      </c>
      <c r="AU189" s="288" t="s">
        <v>90</v>
      </c>
      <c r="AV189" s="15" t="s">
        <v>149</v>
      </c>
      <c r="AW189" s="15" t="s">
        <v>33</v>
      </c>
      <c r="AX189" s="15" t="s">
        <v>84</v>
      </c>
      <c r="AY189" s="288" t="s">
        <v>137</v>
      </c>
    </row>
    <row r="190" s="2" customFormat="1" ht="24.15" customHeight="1">
      <c r="A190" s="38"/>
      <c r="B190" s="39"/>
      <c r="C190" s="227" t="s">
        <v>238</v>
      </c>
      <c r="D190" s="227" t="s">
        <v>140</v>
      </c>
      <c r="E190" s="228" t="s">
        <v>381</v>
      </c>
      <c r="F190" s="229" t="s">
        <v>382</v>
      </c>
      <c r="G190" s="230" t="s">
        <v>165</v>
      </c>
      <c r="H190" s="231">
        <v>202.512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43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144</v>
      </c>
      <c r="AT190" s="239" t="s">
        <v>140</v>
      </c>
      <c r="AU190" s="239" t="s">
        <v>90</v>
      </c>
      <c r="AY190" s="17" t="s">
        <v>137</v>
      </c>
      <c r="BE190" s="240">
        <f>IF(N190="základná",J190,0)</f>
        <v>0</v>
      </c>
      <c r="BF190" s="240">
        <f>IF(N190="znížená",J190,0)</f>
        <v>0</v>
      </c>
      <c r="BG190" s="240">
        <f>IF(N190="zákl. prenesená",J190,0)</f>
        <v>0</v>
      </c>
      <c r="BH190" s="240">
        <f>IF(N190="zníž. prenesená",J190,0)</f>
        <v>0</v>
      </c>
      <c r="BI190" s="240">
        <f>IF(N190="nulová",J190,0)</f>
        <v>0</v>
      </c>
      <c r="BJ190" s="17" t="s">
        <v>90</v>
      </c>
      <c r="BK190" s="240">
        <f>ROUND(I190*H190,2)</f>
        <v>0</v>
      </c>
      <c r="BL190" s="17" t="s">
        <v>144</v>
      </c>
      <c r="BM190" s="239" t="s">
        <v>266</v>
      </c>
    </row>
    <row r="191" s="2" customFormat="1">
      <c r="A191" s="38"/>
      <c r="B191" s="39"/>
      <c r="C191" s="40"/>
      <c r="D191" s="252" t="s">
        <v>150</v>
      </c>
      <c r="E191" s="40"/>
      <c r="F191" s="293" t="s">
        <v>383</v>
      </c>
      <c r="G191" s="40"/>
      <c r="H191" s="40"/>
      <c r="I191" s="254"/>
      <c r="J191" s="40"/>
      <c r="K191" s="40"/>
      <c r="L191" s="44"/>
      <c r="M191" s="255"/>
      <c r="N191" s="256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150</v>
      </c>
      <c r="AU191" s="17" t="s">
        <v>90</v>
      </c>
    </row>
    <row r="192" s="14" customFormat="1">
      <c r="A192" s="14"/>
      <c r="B192" s="267"/>
      <c r="C192" s="268"/>
      <c r="D192" s="252" t="s">
        <v>228</v>
      </c>
      <c r="E192" s="269" t="s">
        <v>1</v>
      </c>
      <c r="F192" s="270" t="s">
        <v>384</v>
      </c>
      <c r="G192" s="268"/>
      <c r="H192" s="271">
        <v>90.513000000000005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7" t="s">
        <v>228</v>
      </c>
      <c r="AU192" s="277" t="s">
        <v>90</v>
      </c>
      <c r="AV192" s="14" t="s">
        <v>90</v>
      </c>
      <c r="AW192" s="14" t="s">
        <v>33</v>
      </c>
      <c r="AX192" s="14" t="s">
        <v>77</v>
      </c>
      <c r="AY192" s="277" t="s">
        <v>137</v>
      </c>
    </row>
    <row r="193" s="14" customFormat="1">
      <c r="A193" s="14"/>
      <c r="B193" s="267"/>
      <c r="C193" s="268"/>
      <c r="D193" s="252" t="s">
        <v>228</v>
      </c>
      <c r="E193" s="269" t="s">
        <v>1</v>
      </c>
      <c r="F193" s="270" t="s">
        <v>385</v>
      </c>
      <c r="G193" s="268"/>
      <c r="H193" s="271">
        <v>43.219999999999999</v>
      </c>
      <c r="I193" s="272"/>
      <c r="J193" s="268"/>
      <c r="K193" s="268"/>
      <c r="L193" s="273"/>
      <c r="M193" s="274"/>
      <c r="N193" s="275"/>
      <c r="O193" s="275"/>
      <c r="P193" s="275"/>
      <c r="Q193" s="275"/>
      <c r="R193" s="275"/>
      <c r="S193" s="275"/>
      <c r="T193" s="27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7" t="s">
        <v>228</v>
      </c>
      <c r="AU193" s="277" t="s">
        <v>90</v>
      </c>
      <c r="AV193" s="14" t="s">
        <v>90</v>
      </c>
      <c r="AW193" s="14" t="s">
        <v>33</v>
      </c>
      <c r="AX193" s="14" t="s">
        <v>77</v>
      </c>
      <c r="AY193" s="277" t="s">
        <v>137</v>
      </c>
    </row>
    <row r="194" s="14" customFormat="1">
      <c r="A194" s="14"/>
      <c r="B194" s="267"/>
      <c r="C194" s="268"/>
      <c r="D194" s="252" t="s">
        <v>228</v>
      </c>
      <c r="E194" s="269" t="s">
        <v>1</v>
      </c>
      <c r="F194" s="270" t="s">
        <v>386</v>
      </c>
      <c r="G194" s="268"/>
      <c r="H194" s="271">
        <v>14.380000000000001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7" t="s">
        <v>228</v>
      </c>
      <c r="AU194" s="277" t="s">
        <v>90</v>
      </c>
      <c r="AV194" s="14" t="s">
        <v>90</v>
      </c>
      <c r="AW194" s="14" t="s">
        <v>33</v>
      </c>
      <c r="AX194" s="14" t="s">
        <v>77</v>
      </c>
      <c r="AY194" s="277" t="s">
        <v>137</v>
      </c>
    </row>
    <row r="195" s="14" customFormat="1">
      <c r="A195" s="14"/>
      <c r="B195" s="267"/>
      <c r="C195" s="268"/>
      <c r="D195" s="252" t="s">
        <v>228</v>
      </c>
      <c r="E195" s="269" t="s">
        <v>1</v>
      </c>
      <c r="F195" s="270" t="s">
        <v>387</v>
      </c>
      <c r="G195" s="268"/>
      <c r="H195" s="271">
        <v>3.2599999999999998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7" t="s">
        <v>228</v>
      </c>
      <c r="AU195" s="277" t="s">
        <v>90</v>
      </c>
      <c r="AV195" s="14" t="s">
        <v>90</v>
      </c>
      <c r="AW195" s="14" t="s">
        <v>33</v>
      </c>
      <c r="AX195" s="14" t="s">
        <v>77</v>
      </c>
      <c r="AY195" s="277" t="s">
        <v>137</v>
      </c>
    </row>
    <row r="196" s="14" customFormat="1">
      <c r="A196" s="14"/>
      <c r="B196" s="267"/>
      <c r="C196" s="268"/>
      <c r="D196" s="252" t="s">
        <v>228</v>
      </c>
      <c r="E196" s="269" t="s">
        <v>1</v>
      </c>
      <c r="F196" s="270" t="s">
        <v>388</v>
      </c>
      <c r="G196" s="268"/>
      <c r="H196" s="271">
        <v>0.5</v>
      </c>
      <c r="I196" s="272"/>
      <c r="J196" s="268"/>
      <c r="K196" s="268"/>
      <c r="L196" s="273"/>
      <c r="M196" s="274"/>
      <c r="N196" s="275"/>
      <c r="O196" s="275"/>
      <c r="P196" s="275"/>
      <c r="Q196" s="275"/>
      <c r="R196" s="275"/>
      <c r="S196" s="275"/>
      <c r="T196" s="27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7" t="s">
        <v>228</v>
      </c>
      <c r="AU196" s="277" t="s">
        <v>90</v>
      </c>
      <c r="AV196" s="14" t="s">
        <v>90</v>
      </c>
      <c r="AW196" s="14" t="s">
        <v>33</v>
      </c>
      <c r="AX196" s="14" t="s">
        <v>77</v>
      </c>
      <c r="AY196" s="277" t="s">
        <v>137</v>
      </c>
    </row>
    <row r="197" s="14" customFormat="1">
      <c r="A197" s="14"/>
      <c r="B197" s="267"/>
      <c r="C197" s="268"/>
      <c r="D197" s="252" t="s">
        <v>228</v>
      </c>
      <c r="E197" s="269" t="s">
        <v>1</v>
      </c>
      <c r="F197" s="270" t="s">
        <v>389</v>
      </c>
      <c r="G197" s="268"/>
      <c r="H197" s="271">
        <v>50.639000000000003</v>
      </c>
      <c r="I197" s="272"/>
      <c r="J197" s="268"/>
      <c r="K197" s="268"/>
      <c r="L197" s="273"/>
      <c r="M197" s="274"/>
      <c r="N197" s="275"/>
      <c r="O197" s="275"/>
      <c r="P197" s="275"/>
      <c r="Q197" s="275"/>
      <c r="R197" s="275"/>
      <c r="S197" s="275"/>
      <c r="T197" s="27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7" t="s">
        <v>228</v>
      </c>
      <c r="AU197" s="277" t="s">
        <v>90</v>
      </c>
      <c r="AV197" s="14" t="s">
        <v>90</v>
      </c>
      <c r="AW197" s="14" t="s">
        <v>33</v>
      </c>
      <c r="AX197" s="14" t="s">
        <v>77</v>
      </c>
      <c r="AY197" s="277" t="s">
        <v>137</v>
      </c>
    </row>
    <row r="198" s="15" customFormat="1">
      <c r="A198" s="15"/>
      <c r="B198" s="278"/>
      <c r="C198" s="279"/>
      <c r="D198" s="252" t="s">
        <v>228</v>
      </c>
      <c r="E198" s="280" t="s">
        <v>1</v>
      </c>
      <c r="F198" s="281" t="s">
        <v>292</v>
      </c>
      <c r="G198" s="279"/>
      <c r="H198" s="282">
        <v>202.512</v>
      </c>
      <c r="I198" s="283"/>
      <c r="J198" s="279"/>
      <c r="K198" s="279"/>
      <c r="L198" s="284"/>
      <c r="M198" s="285"/>
      <c r="N198" s="286"/>
      <c r="O198" s="286"/>
      <c r="P198" s="286"/>
      <c r="Q198" s="286"/>
      <c r="R198" s="286"/>
      <c r="S198" s="286"/>
      <c r="T198" s="28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88" t="s">
        <v>228</v>
      </c>
      <c r="AU198" s="288" t="s">
        <v>90</v>
      </c>
      <c r="AV198" s="15" t="s">
        <v>149</v>
      </c>
      <c r="AW198" s="15" t="s">
        <v>33</v>
      </c>
      <c r="AX198" s="15" t="s">
        <v>84</v>
      </c>
      <c r="AY198" s="288" t="s">
        <v>137</v>
      </c>
    </row>
    <row r="199" s="2" customFormat="1" ht="24.15" customHeight="1">
      <c r="A199" s="38"/>
      <c r="B199" s="39"/>
      <c r="C199" s="241" t="s">
        <v>191</v>
      </c>
      <c r="D199" s="241" t="s">
        <v>145</v>
      </c>
      <c r="E199" s="242" t="s">
        <v>390</v>
      </c>
      <c r="F199" s="243" t="s">
        <v>391</v>
      </c>
      <c r="G199" s="244" t="s">
        <v>165</v>
      </c>
      <c r="H199" s="245">
        <v>100</v>
      </c>
      <c r="I199" s="246"/>
      <c r="J199" s="247">
        <f>ROUND(I199*H199,2)</f>
        <v>0</v>
      </c>
      <c r="K199" s="248"/>
      <c r="L199" s="249"/>
      <c r="M199" s="250" t="s">
        <v>1</v>
      </c>
      <c r="N199" s="251" t="s">
        <v>43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148</v>
      </c>
      <c r="AT199" s="239" t="s">
        <v>145</v>
      </c>
      <c r="AU199" s="239" t="s">
        <v>90</v>
      </c>
      <c r="AY199" s="17" t="s">
        <v>137</v>
      </c>
      <c r="BE199" s="240">
        <f>IF(N199="základná",J199,0)</f>
        <v>0</v>
      </c>
      <c r="BF199" s="240">
        <f>IF(N199="znížená",J199,0)</f>
        <v>0</v>
      </c>
      <c r="BG199" s="240">
        <f>IF(N199="zákl. prenesená",J199,0)</f>
        <v>0</v>
      </c>
      <c r="BH199" s="240">
        <f>IF(N199="zníž. prenesená",J199,0)</f>
        <v>0</v>
      </c>
      <c r="BI199" s="240">
        <f>IF(N199="nulová",J199,0)</f>
        <v>0</v>
      </c>
      <c r="BJ199" s="17" t="s">
        <v>90</v>
      </c>
      <c r="BK199" s="240">
        <f>ROUND(I199*H199,2)</f>
        <v>0</v>
      </c>
      <c r="BL199" s="17" t="s">
        <v>144</v>
      </c>
      <c r="BM199" s="239" t="s">
        <v>270</v>
      </c>
    </row>
    <row r="200" s="2" customFormat="1">
      <c r="A200" s="38"/>
      <c r="B200" s="39"/>
      <c r="C200" s="40"/>
      <c r="D200" s="252" t="s">
        <v>150</v>
      </c>
      <c r="E200" s="40"/>
      <c r="F200" s="253" t="s">
        <v>392</v>
      </c>
      <c r="G200" s="40"/>
      <c r="H200" s="40"/>
      <c r="I200" s="254"/>
      <c r="J200" s="40"/>
      <c r="K200" s="40"/>
      <c r="L200" s="44"/>
      <c r="M200" s="255"/>
      <c r="N200" s="256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150</v>
      </c>
      <c r="AU200" s="17" t="s">
        <v>90</v>
      </c>
    </row>
    <row r="201" s="2" customFormat="1" ht="24.15" customHeight="1">
      <c r="A201" s="38"/>
      <c r="B201" s="39"/>
      <c r="C201" s="241" t="s">
        <v>249</v>
      </c>
      <c r="D201" s="241" t="s">
        <v>145</v>
      </c>
      <c r="E201" s="242" t="s">
        <v>393</v>
      </c>
      <c r="F201" s="243" t="s">
        <v>394</v>
      </c>
      <c r="G201" s="244" t="s">
        <v>165</v>
      </c>
      <c r="H201" s="245">
        <v>47.600000000000001</v>
      </c>
      <c r="I201" s="246"/>
      <c r="J201" s="247">
        <f>ROUND(I201*H201,2)</f>
        <v>0</v>
      </c>
      <c r="K201" s="248"/>
      <c r="L201" s="249"/>
      <c r="M201" s="250" t="s">
        <v>1</v>
      </c>
      <c r="N201" s="251" t="s">
        <v>43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148</v>
      </c>
      <c r="AT201" s="239" t="s">
        <v>145</v>
      </c>
      <c r="AU201" s="239" t="s">
        <v>90</v>
      </c>
      <c r="AY201" s="17" t="s">
        <v>137</v>
      </c>
      <c r="BE201" s="240">
        <f>IF(N201="základná",J201,0)</f>
        <v>0</v>
      </c>
      <c r="BF201" s="240">
        <f>IF(N201="znížená",J201,0)</f>
        <v>0</v>
      </c>
      <c r="BG201" s="240">
        <f>IF(N201="zákl. prenesená",J201,0)</f>
        <v>0</v>
      </c>
      <c r="BH201" s="240">
        <f>IF(N201="zníž. prenesená",J201,0)</f>
        <v>0</v>
      </c>
      <c r="BI201" s="240">
        <f>IF(N201="nulová",J201,0)</f>
        <v>0</v>
      </c>
      <c r="BJ201" s="17" t="s">
        <v>90</v>
      </c>
      <c r="BK201" s="240">
        <f>ROUND(I201*H201,2)</f>
        <v>0</v>
      </c>
      <c r="BL201" s="17" t="s">
        <v>144</v>
      </c>
      <c r="BM201" s="239" t="s">
        <v>273</v>
      </c>
    </row>
    <row r="202" s="2" customFormat="1">
      <c r="A202" s="38"/>
      <c r="B202" s="39"/>
      <c r="C202" s="40"/>
      <c r="D202" s="252" t="s">
        <v>150</v>
      </c>
      <c r="E202" s="40"/>
      <c r="F202" s="253" t="s">
        <v>395</v>
      </c>
      <c r="G202" s="40"/>
      <c r="H202" s="40"/>
      <c r="I202" s="254"/>
      <c r="J202" s="40"/>
      <c r="K202" s="40"/>
      <c r="L202" s="44"/>
      <c r="M202" s="255"/>
      <c r="N202" s="256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150</v>
      </c>
      <c r="AU202" s="17" t="s">
        <v>90</v>
      </c>
    </row>
    <row r="203" s="2" customFormat="1" ht="24.15" customHeight="1">
      <c r="A203" s="38"/>
      <c r="B203" s="39"/>
      <c r="C203" s="241" t="s">
        <v>195</v>
      </c>
      <c r="D203" s="241" t="s">
        <v>145</v>
      </c>
      <c r="E203" s="242" t="s">
        <v>396</v>
      </c>
      <c r="F203" s="243" t="s">
        <v>397</v>
      </c>
      <c r="G203" s="244" t="s">
        <v>165</v>
      </c>
      <c r="H203" s="245">
        <v>16</v>
      </c>
      <c r="I203" s="246"/>
      <c r="J203" s="247">
        <f>ROUND(I203*H203,2)</f>
        <v>0</v>
      </c>
      <c r="K203" s="248"/>
      <c r="L203" s="249"/>
      <c r="M203" s="250" t="s">
        <v>1</v>
      </c>
      <c r="N203" s="251" t="s">
        <v>43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148</v>
      </c>
      <c r="AT203" s="239" t="s">
        <v>145</v>
      </c>
      <c r="AU203" s="239" t="s">
        <v>90</v>
      </c>
      <c r="AY203" s="17" t="s">
        <v>137</v>
      </c>
      <c r="BE203" s="240">
        <f>IF(N203="základná",J203,0)</f>
        <v>0</v>
      </c>
      <c r="BF203" s="240">
        <f>IF(N203="znížená",J203,0)</f>
        <v>0</v>
      </c>
      <c r="BG203" s="240">
        <f>IF(N203="zákl. prenesená",J203,0)</f>
        <v>0</v>
      </c>
      <c r="BH203" s="240">
        <f>IF(N203="zníž. prenesená",J203,0)</f>
        <v>0</v>
      </c>
      <c r="BI203" s="240">
        <f>IF(N203="nulová",J203,0)</f>
        <v>0</v>
      </c>
      <c r="BJ203" s="17" t="s">
        <v>90</v>
      </c>
      <c r="BK203" s="240">
        <f>ROUND(I203*H203,2)</f>
        <v>0</v>
      </c>
      <c r="BL203" s="17" t="s">
        <v>144</v>
      </c>
      <c r="BM203" s="239" t="s">
        <v>281</v>
      </c>
    </row>
    <row r="204" s="2" customFormat="1">
      <c r="A204" s="38"/>
      <c r="B204" s="39"/>
      <c r="C204" s="40"/>
      <c r="D204" s="252" t="s">
        <v>150</v>
      </c>
      <c r="E204" s="40"/>
      <c r="F204" s="253" t="s">
        <v>398</v>
      </c>
      <c r="G204" s="40"/>
      <c r="H204" s="40"/>
      <c r="I204" s="254"/>
      <c r="J204" s="40"/>
      <c r="K204" s="40"/>
      <c r="L204" s="44"/>
      <c r="M204" s="255"/>
      <c r="N204" s="256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150</v>
      </c>
      <c r="AU204" s="17" t="s">
        <v>90</v>
      </c>
    </row>
    <row r="205" s="2" customFormat="1" ht="24.15" customHeight="1">
      <c r="A205" s="38"/>
      <c r="B205" s="39"/>
      <c r="C205" s="241" t="s">
        <v>257</v>
      </c>
      <c r="D205" s="241" t="s">
        <v>145</v>
      </c>
      <c r="E205" s="242" t="s">
        <v>399</v>
      </c>
      <c r="F205" s="243" t="s">
        <v>400</v>
      </c>
      <c r="G205" s="244" t="s">
        <v>165</v>
      </c>
      <c r="H205" s="245">
        <v>3.5859999999999999</v>
      </c>
      <c r="I205" s="246"/>
      <c r="J205" s="247">
        <f>ROUND(I205*H205,2)</f>
        <v>0</v>
      </c>
      <c r="K205" s="248"/>
      <c r="L205" s="249"/>
      <c r="M205" s="250" t="s">
        <v>1</v>
      </c>
      <c r="N205" s="251" t="s">
        <v>43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148</v>
      </c>
      <c r="AT205" s="239" t="s">
        <v>145</v>
      </c>
      <c r="AU205" s="239" t="s">
        <v>90</v>
      </c>
      <c r="AY205" s="17" t="s">
        <v>137</v>
      </c>
      <c r="BE205" s="240">
        <f>IF(N205="základná",J205,0)</f>
        <v>0</v>
      </c>
      <c r="BF205" s="240">
        <f>IF(N205="znížená",J205,0)</f>
        <v>0</v>
      </c>
      <c r="BG205" s="240">
        <f>IF(N205="zákl. prenesená",J205,0)</f>
        <v>0</v>
      </c>
      <c r="BH205" s="240">
        <f>IF(N205="zníž. prenesená",J205,0)</f>
        <v>0</v>
      </c>
      <c r="BI205" s="240">
        <f>IF(N205="nulová",J205,0)</f>
        <v>0</v>
      </c>
      <c r="BJ205" s="17" t="s">
        <v>90</v>
      </c>
      <c r="BK205" s="240">
        <f>ROUND(I205*H205,2)</f>
        <v>0</v>
      </c>
      <c r="BL205" s="17" t="s">
        <v>144</v>
      </c>
      <c r="BM205" s="239" t="s">
        <v>287</v>
      </c>
    </row>
    <row r="206" s="2" customFormat="1">
      <c r="A206" s="38"/>
      <c r="B206" s="39"/>
      <c r="C206" s="40"/>
      <c r="D206" s="252" t="s">
        <v>150</v>
      </c>
      <c r="E206" s="40"/>
      <c r="F206" s="253" t="s">
        <v>401</v>
      </c>
      <c r="G206" s="40"/>
      <c r="H206" s="40"/>
      <c r="I206" s="254"/>
      <c r="J206" s="40"/>
      <c r="K206" s="40"/>
      <c r="L206" s="44"/>
      <c r="M206" s="255"/>
      <c r="N206" s="256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90</v>
      </c>
    </row>
    <row r="207" s="13" customFormat="1">
      <c r="A207" s="13"/>
      <c r="B207" s="257"/>
      <c r="C207" s="258"/>
      <c r="D207" s="252" t="s">
        <v>228</v>
      </c>
      <c r="E207" s="259" t="s">
        <v>1</v>
      </c>
      <c r="F207" s="260" t="s">
        <v>402</v>
      </c>
      <c r="G207" s="258"/>
      <c r="H207" s="259" t="s">
        <v>1</v>
      </c>
      <c r="I207" s="261"/>
      <c r="J207" s="258"/>
      <c r="K207" s="258"/>
      <c r="L207" s="262"/>
      <c r="M207" s="263"/>
      <c r="N207" s="264"/>
      <c r="O207" s="264"/>
      <c r="P207" s="264"/>
      <c r="Q207" s="264"/>
      <c r="R207" s="264"/>
      <c r="S207" s="264"/>
      <c r="T207" s="26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6" t="s">
        <v>228</v>
      </c>
      <c r="AU207" s="266" t="s">
        <v>90</v>
      </c>
      <c r="AV207" s="13" t="s">
        <v>84</v>
      </c>
      <c r="AW207" s="13" t="s">
        <v>33</v>
      </c>
      <c r="AX207" s="13" t="s">
        <v>77</v>
      </c>
      <c r="AY207" s="266" t="s">
        <v>137</v>
      </c>
    </row>
    <row r="208" s="14" customFormat="1">
      <c r="A208" s="14"/>
      <c r="B208" s="267"/>
      <c r="C208" s="268"/>
      <c r="D208" s="252" t="s">
        <v>228</v>
      </c>
      <c r="E208" s="269" t="s">
        <v>1</v>
      </c>
      <c r="F208" s="270" t="s">
        <v>403</v>
      </c>
      <c r="G208" s="268"/>
      <c r="H208" s="271">
        <v>3.5859999999999999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7" t="s">
        <v>228</v>
      </c>
      <c r="AU208" s="277" t="s">
        <v>90</v>
      </c>
      <c r="AV208" s="14" t="s">
        <v>90</v>
      </c>
      <c r="AW208" s="14" t="s">
        <v>33</v>
      </c>
      <c r="AX208" s="14" t="s">
        <v>77</v>
      </c>
      <c r="AY208" s="277" t="s">
        <v>137</v>
      </c>
    </row>
    <row r="209" s="15" customFormat="1">
      <c r="A209" s="15"/>
      <c r="B209" s="278"/>
      <c r="C209" s="279"/>
      <c r="D209" s="252" t="s">
        <v>228</v>
      </c>
      <c r="E209" s="280" t="s">
        <v>1</v>
      </c>
      <c r="F209" s="281" t="s">
        <v>231</v>
      </c>
      <c r="G209" s="279"/>
      <c r="H209" s="282">
        <v>3.5859999999999999</v>
      </c>
      <c r="I209" s="283"/>
      <c r="J209" s="279"/>
      <c r="K209" s="279"/>
      <c r="L209" s="284"/>
      <c r="M209" s="285"/>
      <c r="N209" s="286"/>
      <c r="O209" s="286"/>
      <c r="P209" s="286"/>
      <c r="Q209" s="286"/>
      <c r="R209" s="286"/>
      <c r="S209" s="286"/>
      <c r="T209" s="28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88" t="s">
        <v>228</v>
      </c>
      <c r="AU209" s="288" t="s">
        <v>90</v>
      </c>
      <c r="AV209" s="15" t="s">
        <v>149</v>
      </c>
      <c r="AW209" s="15" t="s">
        <v>33</v>
      </c>
      <c r="AX209" s="15" t="s">
        <v>84</v>
      </c>
      <c r="AY209" s="288" t="s">
        <v>137</v>
      </c>
    </row>
    <row r="210" s="2" customFormat="1" ht="24.15" customHeight="1">
      <c r="A210" s="38"/>
      <c r="B210" s="39"/>
      <c r="C210" s="241" t="s">
        <v>200</v>
      </c>
      <c r="D210" s="241" t="s">
        <v>145</v>
      </c>
      <c r="E210" s="242" t="s">
        <v>404</v>
      </c>
      <c r="F210" s="243" t="s">
        <v>405</v>
      </c>
      <c r="G210" s="244" t="s">
        <v>165</v>
      </c>
      <c r="H210" s="245">
        <v>1</v>
      </c>
      <c r="I210" s="246"/>
      <c r="J210" s="247">
        <f>ROUND(I210*H210,2)</f>
        <v>0</v>
      </c>
      <c r="K210" s="248"/>
      <c r="L210" s="249"/>
      <c r="M210" s="250" t="s">
        <v>1</v>
      </c>
      <c r="N210" s="251" t="s">
        <v>43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148</v>
      </c>
      <c r="AT210" s="239" t="s">
        <v>145</v>
      </c>
      <c r="AU210" s="239" t="s">
        <v>90</v>
      </c>
      <c r="AY210" s="17" t="s">
        <v>137</v>
      </c>
      <c r="BE210" s="240">
        <f>IF(N210="základná",J210,0)</f>
        <v>0</v>
      </c>
      <c r="BF210" s="240">
        <f>IF(N210="znížená",J210,0)</f>
        <v>0</v>
      </c>
      <c r="BG210" s="240">
        <f>IF(N210="zákl. prenesená",J210,0)</f>
        <v>0</v>
      </c>
      <c r="BH210" s="240">
        <f>IF(N210="zníž. prenesená",J210,0)</f>
        <v>0</v>
      </c>
      <c r="BI210" s="240">
        <f>IF(N210="nulová",J210,0)</f>
        <v>0</v>
      </c>
      <c r="BJ210" s="17" t="s">
        <v>90</v>
      </c>
      <c r="BK210" s="240">
        <f>ROUND(I210*H210,2)</f>
        <v>0</v>
      </c>
      <c r="BL210" s="17" t="s">
        <v>144</v>
      </c>
      <c r="BM210" s="239" t="s">
        <v>406</v>
      </c>
    </row>
    <row r="211" s="2" customFormat="1">
      <c r="A211" s="38"/>
      <c r="B211" s="39"/>
      <c r="C211" s="40"/>
      <c r="D211" s="252" t="s">
        <v>150</v>
      </c>
      <c r="E211" s="40"/>
      <c r="F211" s="253" t="s">
        <v>407</v>
      </c>
      <c r="G211" s="40"/>
      <c r="H211" s="40"/>
      <c r="I211" s="254"/>
      <c r="J211" s="40"/>
      <c r="K211" s="40"/>
      <c r="L211" s="44"/>
      <c r="M211" s="255"/>
      <c r="N211" s="256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150</v>
      </c>
      <c r="AU211" s="17" t="s">
        <v>90</v>
      </c>
    </row>
    <row r="212" s="2" customFormat="1" ht="24.15" customHeight="1">
      <c r="A212" s="38"/>
      <c r="B212" s="39"/>
      <c r="C212" s="241" t="s">
        <v>267</v>
      </c>
      <c r="D212" s="241" t="s">
        <v>145</v>
      </c>
      <c r="E212" s="242" t="s">
        <v>408</v>
      </c>
      <c r="F212" s="243" t="s">
        <v>409</v>
      </c>
      <c r="G212" s="244" t="s">
        <v>165</v>
      </c>
      <c r="H212" s="245">
        <v>59</v>
      </c>
      <c r="I212" s="246"/>
      <c r="J212" s="247">
        <f>ROUND(I212*H212,2)</f>
        <v>0</v>
      </c>
      <c r="K212" s="248"/>
      <c r="L212" s="249"/>
      <c r="M212" s="250" t="s">
        <v>1</v>
      </c>
      <c r="N212" s="251" t="s">
        <v>43</v>
      </c>
      <c r="O212" s="91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9" t="s">
        <v>148</v>
      </c>
      <c r="AT212" s="239" t="s">
        <v>145</v>
      </c>
      <c r="AU212" s="239" t="s">
        <v>90</v>
      </c>
      <c r="AY212" s="17" t="s">
        <v>137</v>
      </c>
      <c r="BE212" s="240">
        <f>IF(N212="základná",J212,0)</f>
        <v>0</v>
      </c>
      <c r="BF212" s="240">
        <f>IF(N212="znížená",J212,0)</f>
        <v>0</v>
      </c>
      <c r="BG212" s="240">
        <f>IF(N212="zákl. prenesená",J212,0)</f>
        <v>0</v>
      </c>
      <c r="BH212" s="240">
        <f>IF(N212="zníž. prenesená",J212,0)</f>
        <v>0</v>
      </c>
      <c r="BI212" s="240">
        <f>IF(N212="nulová",J212,0)</f>
        <v>0</v>
      </c>
      <c r="BJ212" s="17" t="s">
        <v>90</v>
      </c>
      <c r="BK212" s="240">
        <f>ROUND(I212*H212,2)</f>
        <v>0</v>
      </c>
      <c r="BL212" s="17" t="s">
        <v>144</v>
      </c>
      <c r="BM212" s="239" t="s">
        <v>410</v>
      </c>
    </row>
    <row r="213" s="2" customFormat="1">
      <c r="A213" s="38"/>
      <c r="B213" s="39"/>
      <c r="C213" s="40"/>
      <c r="D213" s="252" t="s">
        <v>150</v>
      </c>
      <c r="E213" s="40"/>
      <c r="F213" s="253" t="s">
        <v>411</v>
      </c>
      <c r="G213" s="40"/>
      <c r="H213" s="40"/>
      <c r="I213" s="254"/>
      <c r="J213" s="40"/>
      <c r="K213" s="40"/>
      <c r="L213" s="44"/>
      <c r="M213" s="255"/>
      <c r="N213" s="256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150</v>
      </c>
      <c r="AU213" s="17" t="s">
        <v>90</v>
      </c>
    </row>
    <row r="214" s="2" customFormat="1" ht="49.05" customHeight="1">
      <c r="A214" s="38"/>
      <c r="B214" s="39"/>
      <c r="C214" s="227" t="s">
        <v>204</v>
      </c>
      <c r="D214" s="227" t="s">
        <v>140</v>
      </c>
      <c r="E214" s="228" t="s">
        <v>202</v>
      </c>
      <c r="F214" s="229" t="s">
        <v>412</v>
      </c>
      <c r="G214" s="230" t="s">
        <v>165</v>
      </c>
      <c r="H214" s="231">
        <v>202.512</v>
      </c>
      <c r="I214" s="232"/>
      <c r="J214" s="233">
        <f>ROUND(I214*H214,2)</f>
        <v>0</v>
      </c>
      <c r="K214" s="234"/>
      <c r="L214" s="44"/>
      <c r="M214" s="235" t="s">
        <v>1</v>
      </c>
      <c r="N214" s="236" t="s">
        <v>43</v>
      </c>
      <c r="O214" s="91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9" t="s">
        <v>144</v>
      </c>
      <c r="AT214" s="239" t="s">
        <v>140</v>
      </c>
      <c r="AU214" s="239" t="s">
        <v>90</v>
      </c>
      <c r="AY214" s="17" t="s">
        <v>137</v>
      </c>
      <c r="BE214" s="240">
        <f>IF(N214="základná",J214,0)</f>
        <v>0</v>
      </c>
      <c r="BF214" s="240">
        <f>IF(N214="znížená",J214,0)</f>
        <v>0</v>
      </c>
      <c r="BG214" s="240">
        <f>IF(N214="zákl. prenesená",J214,0)</f>
        <v>0</v>
      </c>
      <c r="BH214" s="240">
        <f>IF(N214="zníž. prenesená",J214,0)</f>
        <v>0</v>
      </c>
      <c r="BI214" s="240">
        <f>IF(N214="nulová",J214,0)</f>
        <v>0</v>
      </c>
      <c r="BJ214" s="17" t="s">
        <v>90</v>
      </c>
      <c r="BK214" s="240">
        <f>ROUND(I214*H214,2)</f>
        <v>0</v>
      </c>
      <c r="BL214" s="17" t="s">
        <v>144</v>
      </c>
      <c r="BM214" s="239" t="s">
        <v>413</v>
      </c>
    </row>
    <row r="215" s="2" customFormat="1">
      <c r="A215" s="38"/>
      <c r="B215" s="39"/>
      <c r="C215" s="40"/>
      <c r="D215" s="252" t="s">
        <v>150</v>
      </c>
      <c r="E215" s="40"/>
      <c r="F215" s="253" t="s">
        <v>414</v>
      </c>
      <c r="G215" s="40"/>
      <c r="H215" s="40"/>
      <c r="I215" s="254"/>
      <c r="J215" s="40"/>
      <c r="K215" s="40"/>
      <c r="L215" s="44"/>
      <c r="M215" s="255"/>
      <c r="N215" s="256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90</v>
      </c>
    </row>
    <row r="216" s="2" customFormat="1" ht="49.05" customHeight="1">
      <c r="A216" s="38"/>
      <c r="B216" s="39"/>
      <c r="C216" s="241" t="s">
        <v>276</v>
      </c>
      <c r="D216" s="241" t="s">
        <v>145</v>
      </c>
      <c r="E216" s="242" t="s">
        <v>207</v>
      </c>
      <c r="F216" s="243" t="s">
        <v>415</v>
      </c>
      <c r="G216" s="244" t="s">
        <v>170</v>
      </c>
      <c r="H216" s="245">
        <v>33.409999999999997</v>
      </c>
      <c r="I216" s="246"/>
      <c r="J216" s="247">
        <f>ROUND(I216*H216,2)</f>
        <v>0</v>
      </c>
      <c r="K216" s="248"/>
      <c r="L216" s="249"/>
      <c r="M216" s="250" t="s">
        <v>1</v>
      </c>
      <c r="N216" s="251" t="s">
        <v>43</v>
      </c>
      <c r="O216" s="91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148</v>
      </c>
      <c r="AT216" s="239" t="s">
        <v>145</v>
      </c>
      <c r="AU216" s="239" t="s">
        <v>90</v>
      </c>
      <c r="AY216" s="17" t="s">
        <v>137</v>
      </c>
      <c r="BE216" s="240">
        <f>IF(N216="základná",J216,0)</f>
        <v>0</v>
      </c>
      <c r="BF216" s="240">
        <f>IF(N216="znížená",J216,0)</f>
        <v>0</v>
      </c>
      <c r="BG216" s="240">
        <f>IF(N216="zákl. prenesená",J216,0)</f>
        <v>0</v>
      </c>
      <c r="BH216" s="240">
        <f>IF(N216="zníž. prenesená",J216,0)</f>
        <v>0</v>
      </c>
      <c r="BI216" s="240">
        <f>IF(N216="nulová",J216,0)</f>
        <v>0</v>
      </c>
      <c r="BJ216" s="17" t="s">
        <v>90</v>
      </c>
      <c r="BK216" s="240">
        <f>ROUND(I216*H216,2)</f>
        <v>0</v>
      </c>
      <c r="BL216" s="17" t="s">
        <v>144</v>
      </c>
      <c r="BM216" s="239" t="s">
        <v>416</v>
      </c>
    </row>
    <row r="217" s="2" customFormat="1">
      <c r="A217" s="38"/>
      <c r="B217" s="39"/>
      <c r="C217" s="40"/>
      <c r="D217" s="252" t="s">
        <v>150</v>
      </c>
      <c r="E217" s="40"/>
      <c r="F217" s="253" t="s">
        <v>417</v>
      </c>
      <c r="G217" s="40"/>
      <c r="H217" s="40"/>
      <c r="I217" s="254"/>
      <c r="J217" s="40"/>
      <c r="K217" s="40"/>
      <c r="L217" s="44"/>
      <c r="M217" s="255"/>
      <c r="N217" s="256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150</v>
      </c>
      <c r="AU217" s="17" t="s">
        <v>90</v>
      </c>
    </row>
    <row r="218" s="2" customFormat="1" ht="49.05" customHeight="1">
      <c r="A218" s="38"/>
      <c r="B218" s="39"/>
      <c r="C218" s="227" t="s">
        <v>209</v>
      </c>
      <c r="D218" s="227" t="s">
        <v>140</v>
      </c>
      <c r="E218" s="228" t="s">
        <v>211</v>
      </c>
      <c r="F218" s="229" t="s">
        <v>418</v>
      </c>
      <c r="G218" s="230" t="s">
        <v>165</v>
      </c>
      <c r="H218" s="231">
        <v>202.512</v>
      </c>
      <c r="I218" s="232"/>
      <c r="J218" s="233">
        <f>ROUND(I218*H218,2)</f>
        <v>0</v>
      </c>
      <c r="K218" s="234"/>
      <c r="L218" s="44"/>
      <c r="M218" s="235" t="s">
        <v>1</v>
      </c>
      <c r="N218" s="236" t="s">
        <v>43</v>
      </c>
      <c r="O218" s="91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9" t="s">
        <v>144</v>
      </c>
      <c r="AT218" s="239" t="s">
        <v>140</v>
      </c>
      <c r="AU218" s="239" t="s">
        <v>90</v>
      </c>
      <c r="AY218" s="17" t="s">
        <v>137</v>
      </c>
      <c r="BE218" s="240">
        <f>IF(N218="základná",J218,0)</f>
        <v>0</v>
      </c>
      <c r="BF218" s="240">
        <f>IF(N218="znížená",J218,0)</f>
        <v>0</v>
      </c>
      <c r="BG218" s="240">
        <f>IF(N218="zákl. prenesená",J218,0)</f>
        <v>0</v>
      </c>
      <c r="BH218" s="240">
        <f>IF(N218="zníž. prenesená",J218,0)</f>
        <v>0</v>
      </c>
      <c r="BI218" s="240">
        <f>IF(N218="nulová",J218,0)</f>
        <v>0</v>
      </c>
      <c r="BJ218" s="17" t="s">
        <v>90</v>
      </c>
      <c r="BK218" s="240">
        <f>ROUND(I218*H218,2)</f>
        <v>0</v>
      </c>
      <c r="BL218" s="17" t="s">
        <v>144</v>
      </c>
      <c r="BM218" s="239" t="s">
        <v>419</v>
      </c>
    </row>
    <row r="219" s="2" customFormat="1">
      <c r="A219" s="38"/>
      <c r="B219" s="39"/>
      <c r="C219" s="40"/>
      <c r="D219" s="252" t="s">
        <v>150</v>
      </c>
      <c r="E219" s="40"/>
      <c r="F219" s="253" t="s">
        <v>420</v>
      </c>
      <c r="G219" s="40"/>
      <c r="H219" s="40"/>
      <c r="I219" s="254"/>
      <c r="J219" s="40"/>
      <c r="K219" s="40"/>
      <c r="L219" s="44"/>
      <c r="M219" s="255"/>
      <c r="N219" s="256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150</v>
      </c>
      <c r="AU219" s="17" t="s">
        <v>90</v>
      </c>
    </row>
    <row r="220" s="2" customFormat="1" ht="49.05" customHeight="1">
      <c r="A220" s="38"/>
      <c r="B220" s="39"/>
      <c r="C220" s="241" t="s">
        <v>421</v>
      </c>
      <c r="D220" s="241" t="s">
        <v>145</v>
      </c>
      <c r="E220" s="242" t="s">
        <v>215</v>
      </c>
      <c r="F220" s="243" t="s">
        <v>422</v>
      </c>
      <c r="G220" s="244" t="s">
        <v>170</v>
      </c>
      <c r="H220" s="245">
        <v>601.46000000000004</v>
      </c>
      <c r="I220" s="246"/>
      <c r="J220" s="247">
        <f>ROUND(I220*H220,2)</f>
        <v>0</v>
      </c>
      <c r="K220" s="248"/>
      <c r="L220" s="249"/>
      <c r="M220" s="250" t="s">
        <v>1</v>
      </c>
      <c r="N220" s="251" t="s">
        <v>43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148</v>
      </c>
      <c r="AT220" s="239" t="s">
        <v>145</v>
      </c>
      <c r="AU220" s="239" t="s">
        <v>90</v>
      </c>
      <c r="AY220" s="17" t="s">
        <v>137</v>
      </c>
      <c r="BE220" s="240">
        <f>IF(N220="základná",J220,0)</f>
        <v>0</v>
      </c>
      <c r="BF220" s="240">
        <f>IF(N220="znížená",J220,0)</f>
        <v>0</v>
      </c>
      <c r="BG220" s="240">
        <f>IF(N220="zákl. prenesená",J220,0)</f>
        <v>0</v>
      </c>
      <c r="BH220" s="240">
        <f>IF(N220="zníž. prenesená",J220,0)</f>
        <v>0</v>
      </c>
      <c r="BI220" s="240">
        <f>IF(N220="nulová",J220,0)</f>
        <v>0</v>
      </c>
      <c r="BJ220" s="17" t="s">
        <v>90</v>
      </c>
      <c r="BK220" s="240">
        <f>ROUND(I220*H220,2)</f>
        <v>0</v>
      </c>
      <c r="BL220" s="17" t="s">
        <v>144</v>
      </c>
      <c r="BM220" s="239" t="s">
        <v>423</v>
      </c>
    </row>
    <row r="221" s="2" customFormat="1">
      <c r="A221" s="38"/>
      <c r="B221" s="39"/>
      <c r="C221" s="40"/>
      <c r="D221" s="252" t="s">
        <v>150</v>
      </c>
      <c r="E221" s="40"/>
      <c r="F221" s="253" t="s">
        <v>424</v>
      </c>
      <c r="G221" s="40"/>
      <c r="H221" s="40"/>
      <c r="I221" s="254"/>
      <c r="J221" s="40"/>
      <c r="K221" s="40"/>
      <c r="L221" s="44"/>
      <c r="M221" s="255"/>
      <c r="N221" s="256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150</v>
      </c>
      <c r="AU221" s="17" t="s">
        <v>90</v>
      </c>
    </row>
    <row r="222" s="12" customFormat="1" ht="22.8" customHeight="1">
      <c r="A222" s="12"/>
      <c r="B222" s="211"/>
      <c r="C222" s="212"/>
      <c r="D222" s="213" t="s">
        <v>76</v>
      </c>
      <c r="E222" s="225" t="s">
        <v>425</v>
      </c>
      <c r="F222" s="225" t="s">
        <v>426</v>
      </c>
      <c r="G222" s="212"/>
      <c r="H222" s="212"/>
      <c r="I222" s="215"/>
      <c r="J222" s="226">
        <f>BK222</f>
        <v>0</v>
      </c>
      <c r="K222" s="212"/>
      <c r="L222" s="217"/>
      <c r="M222" s="218"/>
      <c r="N222" s="219"/>
      <c r="O222" s="219"/>
      <c r="P222" s="220">
        <f>SUM(P223:P240)</f>
        <v>0</v>
      </c>
      <c r="Q222" s="219"/>
      <c r="R222" s="220">
        <f>SUM(R223:R240)</f>
        <v>0</v>
      </c>
      <c r="S222" s="219"/>
      <c r="T222" s="221">
        <f>SUM(T223:T240)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90</v>
      </c>
      <c r="AT222" s="223" t="s">
        <v>76</v>
      </c>
      <c r="AU222" s="223" t="s">
        <v>84</v>
      </c>
      <c r="AY222" s="222" t="s">
        <v>137</v>
      </c>
      <c r="BK222" s="224">
        <f>SUM(BK223:BK240)</f>
        <v>0</v>
      </c>
    </row>
    <row r="223" s="2" customFormat="1" ht="24.15" customHeight="1">
      <c r="A223" s="38"/>
      <c r="B223" s="39"/>
      <c r="C223" s="227" t="s">
        <v>148</v>
      </c>
      <c r="D223" s="227" t="s">
        <v>140</v>
      </c>
      <c r="E223" s="228" t="s">
        <v>427</v>
      </c>
      <c r="F223" s="229" t="s">
        <v>428</v>
      </c>
      <c r="G223" s="230" t="s">
        <v>165</v>
      </c>
      <c r="H223" s="231">
        <v>65.519999999999996</v>
      </c>
      <c r="I223" s="232"/>
      <c r="J223" s="233">
        <f>ROUND(I223*H223,2)</f>
        <v>0</v>
      </c>
      <c r="K223" s="234"/>
      <c r="L223" s="44"/>
      <c r="M223" s="235" t="s">
        <v>1</v>
      </c>
      <c r="N223" s="236" t="s">
        <v>43</v>
      </c>
      <c r="O223" s="91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9" t="s">
        <v>144</v>
      </c>
      <c r="AT223" s="239" t="s">
        <v>140</v>
      </c>
      <c r="AU223" s="239" t="s">
        <v>90</v>
      </c>
      <c r="AY223" s="17" t="s">
        <v>137</v>
      </c>
      <c r="BE223" s="240">
        <f>IF(N223="základná",J223,0)</f>
        <v>0</v>
      </c>
      <c r="BF223" s="240">
        <f>IF(N223="znížená",J223,0)</f>
        <v>0</v>
      </c>
      <c r="BG223" s="240">
        <f>IF(N223="zákl. prenesená",J223,0)</f>
        <v>0</v>
      </c>
      <c r="BH223" s="240">
        <f>IF(N223="zníž. prenesená",J223,0)</f>
        <v>0</v>
      </c>
      <c r="BI223" s="240">
        <f>IF(N223="nulová",J223,0)</f>
        <v>0</v>
      </c>
      <c r="BJ223" s="17" t="s">
        <v>90</v>
      </c>
      <c r="BK223" s="240">
        <f>ROUND(I223*H223,2)</f>
        <v>0</v>
      </c>
      <c r="BL223" s="17" t="s">
        <v>144</v>
      </c>
      <c r="BM223" s="239" t="s">
        <v>429</v>
      </c>
    </row>
    <row r="224" s="2" customFormat="1">
      <c r="A224" s="38"/>
      <c r="B224" s="39"/>
      <c r="C224" s="40"/>
      <c r="D224" s="252" t="s">
        <v>150</v>
      </c>
      <c r="E224" s="40"/>
      <c r="F224" s="253" t="s">
        <v>430</v>
      </c>
      <c r="G224" s="40"/>
      <c r="H224" s="40"/>
      <c r="I224" s="254"/>
      <c r="J224" s="40"/>
      <c r="K224" s="40"/>
      <c r="L224" s="44"/>
      <c r="M224" s="255"/>
      <c r="N224" s="256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150</v>
      </c>
      <c r="AU224" s="17" t="s">
        <v>90</v>
      </c>
    </row>
    <row r="225" s="2" customFormat="1" ht="24.15" customHeight="1">
      <c r="A225" s="38"/>
      <c r="B225" s="39"/>
      <c r="C225" s="241" t="s">
        <v>431</v>
      </c>
      <c r="D225" s="241" t="s">
        <v>145</v>
      </c>
      <c r="E225" s="242" t="s">
        <v>432</v>
      </c>
      <c r="F225" s="243" t="s">
        <v>433</v>
      </c>
      <c r="G225" s="244" t="s">
        <v>165</v>
      </c>
      <c r="H225" s="245">
        <v>72.072000000000003</v>
      </c>
      <c r="I225" s="246"/>
      <c r="J225" s="247">
        <f>ROUND(I225*H225,2)</f>
        <v>0</v>
      </c>
      <c r="K225" s="248"/>
      <c r="L225" s="249"/>
      <c r="M225" s="250" t="s">
        <v>1</v>
      </c>
      <c r="N225" s="251" t="s">
        <v>43</v>
      </c>
      <c r="O225" s="91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9" t="s">
        <v>148</v>
      </c>
      <c r="AT225" s="239" t="s">
        <v>145</v>
      </c>
      <c r="AU225" s="239" t="s">
        <v>90</v>
      </c>
      <c r="AY225" s="17" t="s">
        <v>137</v>
      </c>
      <c r="BE225" s="240">
        <f>IF(N225="základná",J225,0)</f>
        <v>0</v>
      </c>
      <c r="BF225" s="240">
        <f>IF(N225="znížená",J225,0)</f>
        <v>0</v>
      </c>
      <c r="BG225" s="240">
        <f>IF(N225="zákl. prenesená",J225,0)</f>
        <v>0</v>
      </c>
      <c r="BH225" s="240">
        <f>IF(N225="zníž. prenesená",J225,0)</f>
        <v>0</v>
      </c>
      <c r="BI225" s="240">
        <f>IF(N225="nulová",J225,0)</f>
        <v>0</v>
      </c>
      <c r="BJ225" s="17" t="s">
        <v>90</v>
      </c>
      <c r="BK225" s="240">
        <f>ROUND(I225*H225,2)</f>
        <v>0</v>
      </c>
      <c r="BL225" s="17" t="s">
        <v>144</v>
      </c>
      <c r="BM225" s="239" t="s">
        <v>434</v>
      </c>
    </row>
    <row r="226" s="2" customFormat="1">
      <c r="A226" s="38"/>
      <c r="B226" s="39"/>
      <c r="C226" s="40"/>
      <c r="D226" s="252" t="s">
        <v>150</v>
      </c>
      <c r="E226" s="40"/>
      <c r="F226" s="253" t="s">
        <v>435</v>
      </c>
      <c r="G226" s="40"/>
      <c r="H226" s="40"/>
      <c r="I226" s="254"/>
      <c r="J226" s="40"/>
      <c r="K226" s="40"/>
      <c r="L226" s="44"/>
      <c r="M226" s="255"/>
      <c r="N226" s="256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150</v>
      </c>
      <c r="AU226" s="17" t="s">
        <v>90</v>
      </c>
    </row>
    <row r="227" s="13" customFormat="1">
      <c r="A227" s="13"/>
      <c r="B227" s="257"/>
      <c r="C227" s="258"/>
      <c r="D227" s="252" t="s">
        <v>228</v>
      </c>
      <c r="E227" s="259" t="s">
        <v>1</v>
      </c>
      <c r="F227" s="260" t="s">
        <v>402</v>
      </c>
      <c r="G227" s="258"/>
      <c r="H227" s="259" t="s">
        <v>1</v>
      </c>
      <c r="I227" s="261"/>
      <c r="J227" s="258"/>
      <c r="K227" s="258"/>
      <c r="L227" s="262"/>
      <c r="M227" s="263"/>
      <c r="N227" s="264"/>
      <c r="O227" s="264"/>
      <c r="P227" s="264"/>
      <c r="Q227" s="264"/>
      <c r="R227" s="264"/>
      <c r="S227" s="264"/>
      <c r="T227" s="26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6" t="s">
        <v>228</v>
      </c>
      <c r="AU227" s="266" t="s">
        <v>90</v>
      </c>
      <c r="AV227" s="13" t="s">
        <v>84</v>
      </c>
      <c r="AW227" s="13" t="s">
        <v>33</v>
      </c>
      <c r="AX227" s="13" t="s">
        <v>77</v>
      </c>
      <c r="AY227" s="266" t="s">
        <v>137</v>
      </c>
    </row>
    <row r="228" s="14" customFormat="1">
      <c r="A228" s="14"/>
      <c r="B228" s="267"/>
      <c r="C228" s="268"/>
      <c r="D228" s="252" t="s">
        <v>228</v>
      </c>
      <c r="E228" s="269" t="s">
        <v>1</v>
      </c>
      <c r="F228" s="270" t="s">
        <v>436</v>
      </c>
      <c r="G228" s="268"/>
      <c r="H228" s="271">
        <v>72.072000000000003</v>
      </c>
      <c r="I228" s="272"/>
      <c r="J228" s="268"/>
      <c r="K228" s="268"/>
      <c r="L228" s="273"/>
      <c r="M228" s="274"/>
      <c r="N228" s="275"/>
      <c r="O228" s="275"/>
      <c r="P228" s="275"/>
      <c r="Q228" s="275"/>
      <c r="R228" s="275"/>
      <c r="S228" s="275"/>
      <c r="T228" s="27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7" t="s">
        <v>228</v>
      </c>
      <c r="AU228" s="277" t="s">
        <v>90</v>
      </c>
      <c r="AV228" s="14" t="s">
        <v>90</v>
      </c>
      <c r="AW228" s="14" t="s">
        <v>33</v>
      </c>
      <c r="AX228" s="14" t="s">
        <v>77</v>
      </c>
      <c r="AY228" s="277" t="s">
        <v>137</v>
      </c>
    </row>
    <row r="229" s="15" customFormat="1">
      <c r="A229" s="15"/>
      <c r="B229" s="278"/>
      <c r="C229" s="279"/>
      <c r="D229" s="252" t="s">
        <v>228</v>
      </c>
      <c r="E229" s="280" t="s">
        <v>1</v>
      </c>
      <c r="F229" s="281" t="s">
        <v>292</v>
      </c>
      <c r="G229" s="279"/>
      <c r="H229" s="282">
        <v>72.072000000000003</v>
      </c>
      <c r="I229" s="283"/>
      <c r="J229" s="279"/>
      <c r="K229" s="279"/>
      <c r="L229" s="284"/>
      <c r="M229" s="285"/>
      <c r="N229" s="286"/>
      <c r="O229" s="286"/>
      <c r="P229" s="286"/>
      <c r="Q229" s="286"/>
      <c r="R229" s="286"/>
      <c r="S229" s="286"/>
      <c r="T229" s="28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88" t="s">
        <v>228</v>
      </c>
      <c r="AU229" s="288" t="s">
        <v>90</v>
      </c>
      <c r="AV229" s="15" t="s">
        <v>149</v>
      </c>
      <c r="AW229" s="15" t="s">
        <v>33</v>
      </c>
      <c r="AX229" s="15" t="s">
        <v>84</v>
      </c>
      <c r="AY229" s="288" t="s">
        <v>137</v>
      </c>
    </row>
    <row r="230" s="2" customFormat="1" ht="49.05" customHeight="1">
      <c r="A230" s="38"/>
      <c r="B230" s="39"/>
      <c r="C230" s="227" t="s">
        <v>217</v>
      </c>
      <c r="D230" s="227" t="s">
        <v>140</v>
      </c>
      <c r="E230" s="228" t="s">
        <v>437</v>
      </c>
      <c r="F230" s="229" t="s">
        <v>438</v>
      </c>
      <c r="G230" s="230" t="s">
        <v>165</v>
      </c>
      <c r="H230" s="231">
        <v>65.519999999999996</v>
      </c>
      <c r="I230" s="232"/>
      <c r="J230" s="233">
        <f>ROUND(I230*H230,2)</f>
        <v>0</v>
      </c>
      <c r="K230" s="234"/>
      <c r="L230" s="44"/>
      <c r="M230" s="235" t="s">
        <v>1</v>
      </c>
      <c r="N230" s="236" t="s">
        <v>43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144</v>
      </c>
      <c r="AT230" s="239" t="s">
        <v>140</v>
      </c>
      <c r="AU230" s="239" t="s">
        <v>90</v>
      </c>
      <c r="AY230" s="17" t="s">
        <v>137</v>
      </c>
      <c r="BE230" s="240">
        <f>IF(N230="základná",J230,0)</f>
        <v>0</v>
      </c>
      <c r="BF230" s="240">
        <f>IF(N230="znížená",J230,0)</f>
        <v>0</v>
      </c>
      <c r="BG230" s="240">
        <f>IF(N230="zákl. prenesená",J230,0)</f>
        <v>0</v>
      </c>
      <c r="BH230" s="240">
        <f>IF(N230="zníž. prenesená",J230,0)</f>
        <v>0</v>
      </c>
      <c r="BI230" s="240">
        <f>IF(N230="nulová",J230,0)</f>
        <v>0</v>
      </c>
      <c r="BJ230" s="17" t="s">
        <v>90</v>
      </c>
      <c r="BK230" s="240">
        <f>ROUND(I230*H230,2)</f>
        <v>0</v>
      </c>
      <c r="BL230" s="17" t="s">
        <v>144</v>
      </c>
      <c r="BM230" s="239" t="s">
        <v>439</v>
      </c>
    </row>
    <row r="231" s="2" customFormat="1">
      <c r="A231" s="38"/>
      <c r="B231" s="39"/>
      <c r="C231" s="40"/>
      <c r="D231" s="252" t="s">
        <v>150</v>
      </c>
      <c r="E231" s="40"/>
      <c r="F231" s="253" t="s">
        <v>440</v>
      </c>
      <c r="G231" s="40"/>
      <c r="H231" s="40"/>
      <c r="I231" s="254"/>
      <c r="J231" s="40"/>
      <c r="K231" s="40"/>
      <c r="L231" s="44"/>
      <c r="M231" s="255"/>
      <c r="N231" s="256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150</v>
      </c>
      <c r="AU231" s="17" t="s">
        <v>90</v>
      </c>
    </row>
    <row r="232" s="2" customFormat="1" ht="49.05" customHeight="1">
      <c r="A232" s="38"/>
      <c r="B232" s="39"/>
      <c r="C232" s="241" t="s">
        <v>441</v>
      </c>
      <c r="D232" s="241" t="s">
        <v>145</v>
      </c>
      <c r="E232" s="242" t="s">
        <v>250</v>
      </c>
      <c r="F232" s="243" t="s">
        <v>442</v>
      </c>
      <c r="G232" s="244" t="s">
        <v>170</v>
      </c>
      <c r="H232" s="245">
        <v>10.810000000000001</v>
      </c>
      <c r="I232" s="246"/>
      <c r="J232" s="247">
        <f>ROUND(I232*H232,2)</f>
        <v>0</v>
      </c>
      <c r="K232" s="248"/>
      <c r="L232" s="249"/>
      <c r="M232" s="250" t="s">
        <v>1</v>
      </c>
      <c r="N232" s="251" t="s">
        <v>43</v>
      </c>
      <c r="O232" s="91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148</v>
      </c>
      <c r="AT232" s="239" t="s">
        <v>145</v>
      </c>
      <c r="AU232" s="239" t="s">
        <v>90</v>
      </c>
      <c r="AY232" s="17" t="s">
        <v>137</v>
      </c>
      <c r="BE232" s="240">
        <f>IF(N232="základná",J232,0)</f>
        <v>0</v>
      </c>
      <c r="BF232" s="240">
        <f>IF(N232="znížená",J232,0)</f>
        <v>0</v>
      </c>
      <c r="BG232" s="240">
        <f>IF(N232="zákl. prenesená",J232,0)</f>
        <v>0</v>
      </c>
      <c r="BH232" s="240">
        <f>IF(N232="zníž. prenesená",J232,0)</f>
        <v>0</v>
      </c>
      <c r="BI232" s="240">
        <f>IF(N232="nulová",J232,0)</f>
        <v>0</v>
      </c>
      <c r="BJ232" s="17" t="s">
        <v>90</v>
      </c>
      <c r="BK232" s="240">
        <f>ROUND(I232*H232,2)</f>
        <v>0</v>
      </c>
      <c r="BL232" s="17" t="s">
        <v>144</v>
      </c>
      <c r="BM232" s="239" t="s">
        <v>443</v>
      </c>
    </row>
    <row r="233" s="2" customFormat="1">
      <c r="A233" s="38"/>
      <c r="B233" s="39"/>
      <c r="C233" s="40"/>
      <c r="D233" s="252" t="s">
        <v>150</v>
      </c>
      <c r="E233" s="40"/>
      <c r="F233" s="253" t="s">
        <v>440</v>
      </c>
      <c r="G233" s="40"/>
      <c r="H233" s="40"/>
      <c r="I233" s="254"/>
      <c r="J233" s="40"/>
      <c r="K233" s="40"/>
      <c r="L233" s="44"/>
      <c r="M233" s="255"/>
      <c r="N233" s="256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150</v>
      </c>
      <c r="AU233" s="17" t="s">
        <v>90</v>
      </c>
    </row>
    <row r="234" s="2" customFormat="1" ht="37.8" customHeight="1">
      <c r="A234" s="38"/>
      <c r="B234" s="39"/>
      <c r="C234" s="227" t="s">
        <v>221</v>
      </c>
      <c r="D234" s="227" t="s">
        <v>140</v>
      </c>
      <c r="E234" s="228" t="s">
        <v>444</v>
      </c>
      <c r="F234" s="229" t="s">
        <v>445</v>
      </c>
      <c r="G234" s="230" t="s">
        <v>165</v>
      </c>
      <c r="H234" s="231">
        <v>65.519999999999996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43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144</v>
      </c>
      <c r="AT234" s="239" t="s">
        <v>140</v>
      </c>
      <c r="AU234" s="239" t="s">
        <v>90</v>
      </c>
      <c r="AY234" s="17" t="s">
        <v>137</v>
      </c>
      <c r="BE234" s="240">
        <f>IF(N234="základná",J234,0)</f>
        <v>0</v>
      </c>
      <c r="BF234" s="240">
        <f>IF(N234="znížená",J234,0)</f>
        <v>0</v>
      </c>
      <c r="BG234" s="240">
        <f>IF(N234="zákl. prenesená",J234,0)</f>
        <v>0</v>
      </c>
      <c r="BH234" s="240">
        <f>IF(N234="zníž. prenesená",J234,0)</f>
        <v>0</v>
      </c>
      <c r="BI234" s="240">
        <f>IF(N234="nulová",J234,0)</f>
        <v>0</v>
      </c>
      <c r="BJ234" s="17" t="s">
        <v>90</v>
      </c>
      <c r="BK234" s="240">
        <f>ROUND(I234*H234,2)</f>
        <v>0</v>
      </c>
      <c r="BL234" s="17" t="s">
        <v>144</v>
      </c>
      <c r="BM234" s="239" t="s">
        <v>446</v>
      </c>
    </row>
    <row r="235" s="2" customFormat="1">
      <c r="A235" s="38"/>
      <c r="B235" s="39"/>
      <c r="C235" s="40"/>
      <c r="D235" s="252" t="s">
        <v>150</v>
      </c>
      <c r="E235" s="40"/>
      <c r="F235" s="253" t="s">
        <v>447</v>
      </c>
      <c r="G235" s="40"/>
      <c r="H235" s="40"/>
      <c r="I235" s="254"/>
      <c r="J235" s="40"/>
      <c r="K235" s="40"/>
      <c r="L235" s="44"/>
      <c r="M235" s="255"/>
      <c r="N235" s="256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150</v>
      </c>
      <c r="AU235" s="17" t="s">
        <v>90</v>
      </c>
    </row>
    <row r="236" s="2" customFormat="1" ht="37.8" customHeight="1">
      <c r="A236" s="38"/>
      <c r="B236" s="39"/>
      <c r="C236" s="241" t="s">
        <v>448</v>
      </c>
      <c r="D236" s="241" t="s">
        <v>145</v>
      </c>
      <c r="E236" s="242" t="s">
        <v>258</v>
      </c>
      <c r="F236" s="243" t="s">
        <v>449</v>
      </c>
      <c r="G236" s="244" t="s">
        <v>170</v>
      </c>
      <c r="H236" s="245">
        <v>194.59399999999999</v>
      </c>
      <c r="I236" s="246"/>
      <c r="J236" s="247">
        <f>ROUND(I236*H236,2)</f>
        <v>0</v>
      </c>
      <c r="K236" s="248"/>
      <c r="L236" s="249"/>
      <c r="M236" s="250" t="s">
        <v>1</v>
      </c>
      <c r="N236" s="251" t="s">
        <v>43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148</v>
      </c>
      <c r="AT236" s="239" t="s">
        <v>145</v>
      </c>
      <c r="AU236" s="239" t="s">
        <v>90</v>
      </c>
      <c r="AY236" s="17" t="s">
        <v>137</v>
      </c>
      <c r="BE236" s="240">
        <f>IF(N236="základná",J236,0)</f>
        <v>0</v>
      </c>
      <c r="BF236" s="240">
        <f>IF(N236="znížená",J236,0)</f>
        <v>0</v>
      </c>
      <c r="BG236" s="240">
        <f>IF(N236="zákl. prenesená",J236,0)</f>
        <v>0</v>
      </c>
      <c r="BH236" s="240">
        <f>IF(N236="zníž. prenesená",J236,0)</f>
        <v>0</v>
      </c>
      <c r="BI236" s="240">
        <f>IF(N236="nulová",J236,0)</f>
        <v>0</v>
      </c>
      <c r="BJ236" s="17" t="s">
        <v>90</v>
      </c>
      <c r="BK236" s="240">
        <f>ROUND(I236*H236,2)</f>
        <v>0</v>
      </c>
      <c r="BL236" s="17" t="s">
        <v>144</v>
      </c>
      <c r="BM236" s="239" t="s">
        <v>450</v>
      </c>
    </row>
    <row r="237" s="2" customFormat="1">
      <c r="A237" s="38"/>
      <c r="B237" s="39"/>
      <c r="C237" s="40"/>
      <c r="D237" s="252" t="s">
        <v>150</v>
      </c>
      <c r="E237" s="40"/>
      <c r="F237" s="253" t="s">
        <v>451</v>
      </c>
      <c r="G237" s="40"/>
      <c r="H237" s="40"/>
      <c r="I237" s="254"/>
      <c r="J237" s="40"/>
      <c r="K237" s="40"/>
      <c r="L237" s="44"/>
      <c r="M237" s="255"/>
      <c r="N237" s="256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150</v>
      </c>
      <c r="AU237" s="17" t="s">
        <v>90</v>
      </c>
    </row>
    <row r="238" s="2" customFormat="1" ht="37.8" customHeight="1">
      <c r="A238" s="38"/>
      <c r="B238" s="39"/>
      <c r="C238" s="227" t="s">
        <v>226</v>
      </c>
      <c r="D238" s="227" t="s">
        <v>140</v>
      </c>
      <c r="E238" s="228" t="s">
        <v>452</v>
      </c>
      <c r="F238" s="229" t="s">
        <v>453</v>
      </c>
      <c r="G238" s="230" t="s">
        <v>165</v>
      </c>
      <c r="H238" s="231">
        <v>81.900000000000006</v>
      </c>
      <c r="I238" s="232"/>
      <c r="J238" s="233">
        <f>ROUND(I238*H238,2)</f>
        <v>0</v>
      </c>
      <c r="K238" s="234"/>
      <c r="L238" s="44"/>
      <c r="M238" s="235" t="s">
        <v>1</v>
      </c>
      <c r="N238" s="236" t="s">
        <v>43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144</v>
      </c>
      <c r="AT238" s="239" t="s">
        <v>140</v>
      </c>
      <c r="AU238" s="239" t="s">
        <v>90</v>
      </c>
      <c r="AY238" s="17" t="s">
        <v>137</v>
      </c>
      <c r="BE238" s="240">
        <f>IF(N238="základná",J238,0)</f>
        <v>0</v>
      </c>
      <c r="BF238" s="240">
        <f>IF(N238="znížená",J238,0)</f>
        <v>0</v>
      </c>
      <c r="BG238" s="240">
        <f>IF(N238="zákl. prenesená",J238,0)</f>
        <v>0</v>
      </c>
      <c r="BH238" s="240">
        <f>IF(N238="zníž. prenesená",J238,0)</f>
        <v>0</v>
      </c>
      <c r="BI238" s="240">
        <f>IF(N238="nulová",J238,0)</f>
        <v>0</v>
      </c>
      <c r="BJ238" s="17" t="s">
        <v>90</v>
      </c>
      <c r="BK238" s="240">
        <f>ROUND(I238*H238,2)</f>
        <v>0</v>
      </c>
      <c r="BL238" s="17" t="s">
        <v>144</v>
      </c>
      <c r="BM238" s="239" t="s">
        <v>454</v>
      </c>
    </row>
    <row r="239" s="2" customFormat="1">
      <c r="A239" s="38"/>
      <c r="B239" s="39"/>
      <c r="C239" s="40"/>
      <c r="D239" s="252" t="s">
        <v>150</v>
      </c>
      <c r="E239" s="40"/>
      <c r="F239" s="253" t="s">
        <v>455</v>
      </c>
      <c r="G239" s="40"/>
      <c r="H239" s="40"/>
      <c r="I239" s="254"/>
      <c r="J239" s="40"/>
      <c r="K239" s="40"/>
      <c r="L239" s="44"/>
      <c r="M239" s="255"/>
      <c r="N239" s="256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90</v>
      </c>
    </row>
    <row r="240" s="2" customFormat="1" ht="37.8" customHeight="1">
      <c r="A240" s="38"/>
      <c r="B240" s="39"/>
      <c r="C240" s="241" t="s">
        <v>456</v>
      </c>
      <c r="D240" s="241" t="s">
        <v>145</v>
      </c>
      <c r="E240" s="242" t="s">
        <v>457</v>
      </c>
      <c r="F240" s="243" t="s">
        <v>458</v>
      </c>
      <c r="G240" s="244" t="s">
        <v>170</v>
      </c>
      <c r="H240" s="245">
        <v>36.036000000000001</v>
      </c>
      <c r="I240" s="246"/>
      <c r="J240" s="247">
        <f>ROUND(I240*H240,2)</f>
        <v>0</v>
      </c>
      <c r="K240" s="248"/>
      <c r="L240" s="249"/>
      <c r="M240" s="250" t="s">
        <v>1</v>
      </c>
      <c r="N240" s="251" t="s">
        <v>43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148</v>
      </c>
      <c r="AT240" s="239" t="s">
        <v>145</v>
      </c>
      <c r="AU240" s="239" t="s">
        <v>90</v>
      </c>
      <c r="AY240" s="17" t="s">
        <v>137</v>
      </c>
      <c r="BE240" s="240">
        <f>IF(N240="základná",J240,0)</f>
        <v>0</v>
      </c>
      <c r="BF240" s="240">
        <f>IF(N240="znížená",J240,0)</f>
        <v>0</v>
      </c>
      <c r="BG240" s="240">
        <f>IF(N240="zákl. prenesená",J240,0)</f>
        <v>0</v>
      </c>
      <c r="BH240" s="240">
        <f>IF(N240="zníž. prenesená",J240,0)</f>
        <v>0</v>
      </c>
      <c r="BI240" s="240">
        <f>IF(N240="nulová",J240,0)</f>
        <v>0</v>
      </c>
      <c r="BJ240" s="17" t="s">
        <v>90</v>
      </c>
      <c r="BK240" s="240">
        <f>ROUND(I240*H240,2)</f>
        <v>0</v>
      </c>
      <c r="BL240" s="17" t="s">
        <v>144</v>
      </c>
      <c r="BM240" s="239" t="s">
        <v>459</v>
      </c>
    </row>
    <row r="241" s="12" customFormat="1" ht="22.8" customHeight="1">
      <c r="A241" s="12"/>
      <c r="B241" s="211"/>
      <c r="C241" s="212"/>
      <c r="D241" s="213" t="s">
        <v>76</v>
      </c>
      <c r="E241" s="225" t="s">
        <v>262</v>
      </c>
      <c r="F241" s="225" t="s">
        <v>263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SUM(P242:P244)</f>
        <v>0</v>
      </c>
      <c r="Q241" s="219"/>
      <c r="R241" s="220">
        <f>SUM(R242:R244)</f>
        <v>0</v>
      </c>
      <c r="S241" s="219"/>
      <c r="T241" s="221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90</v>
      </c>
      <c r="AT241" s="223" t="s">
        <v>76</v>
      </c>
      <c r="AU241" s="223" t="s">
        <v>84</v>
      </c>
      <c r="AY241" s="222" t="s">
        <v>137</v>
      </c>
      <c r="BK241" s="224">
        <f>SUM(BK242:BK244)</f>
        <v>0</v>
      </c>
    </row>
    <row r="242" s="2" customFormat="1" ht="24.15" customHeight="1">
      <c r="A242" s="38"/>
      <c r="B242" s="39"/>
      <c r="C242" s="227" t="s">
        <v>234</v>
      </c>
      <c r="D242" s="227" t="s">
        <v>140</v>
      </c>
      <c r="E242" s="228" t="s">
        <v>264</v>
      </c>
      <c r="F242" s="229" t="s">
        <v>265</v>
      </c>
      <c r="G242" s="230" t="s">
        <v>165</v>
      </c>
      <c r="H242" s="231">
        <v>98</v>
      </c>
      <c r="I242" s="232"/>
      <c r="J242" s="233">
        <f>ROUND(I242*H242,2)</f>
        <v>0</v>
      </c>
      <c r="K242" s="234"/>
      <c r="L242" s="44"/>
      <c r="M242" s="235" t="s">
        <v>1</v>
      </c>
      <c r="N242" s="236" t="s">
        <v>43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144</v>
      </c>
      <c r="AT242" s="239" t="s">
        <v>140</v>
      </c>
      <c r="AU242" s="239" t="s">
        <v>90</v>
      </c>
      <c r="AY242" s="17" t="s">
        <v>137</v>
      </c>
      <c r="BE242" s="240">
        <f>IF(N242="základná",J242,0)</f>
        <v>0</v>
      </c>
      <c r="BF242" s="240">
        <f>IF(N242="znížená",J242,0)</f>
        <v>0</v>
      </c>
      <c r="BG242" s="240">
        <f>IF(N242="zákl. prenesená",J242,0)</f>
        <v>0</v>
      </c>
      <c r="BH242" s="240">
        <f>IF(N242="zníž. prenesená",J242,0)</f>
        <v>0</v>
      </c>
      <c r="BI242" s="240">
        <f>IF(N242="nulová",J242,0)</f>
        <v>0</v>
      </c>
      <c r="BJ242" s="17" t="s">
        <v>90</v>
      </c>
      <c r="BK242" s="240">
        <f>ROUND(I242*H242,2)</f>
        <v>0</v>
      </c>
      <c r="BL242" s="17" t="s">
        <v>144</v>
      </c>
      <c r="BM242" s="239" t="s">
        <v>460</v>
      </c>
    </row>
    <row r="243" s="2" customFormat="1" ht="14.4" customHeight="1">
      <c r="A243" s="38"/>
      <c r="B243" s="39"/>
      <c r="C243" s="227" t="s">
        <v>461</v>
      </c>
      <c r="D243" s="227" t="s">
        <v>140</v>
      </c>
      <c r="E243" s="228" t="s">
        <v>268</v>
      </c>
      <c r="F243" s="229" t="s">
        <v>269</v>
      </c>
      <c r="G243" s="230" t="s">
        <v>165</v>
      </c>
      <c r="H243" s="231">
        <v>98</v>
      </c>
      <c r="I243" s="232"/>
      <c r="J243" s="233">
        <f>ROUND(I243*H243,2)</f>
        <v>0</v>
      </c>
      <c r="K243" s="234"/>
      <c r="L243" s="44"/>
      <c r="M243" s="235" t="s">
        <v>1</v>
      </c>
      <c r="N243" s="236" t="s">
        <v>43</v>
      </c>
      <c r="O243" s="91"/>
      <c r="P243" s="237">
        <f>O243*H243</f>
        <v>0</v>
      </c>
      <c r="Q243" s="237">
        <v>0</v>
      </c>
      <c r="R243" s="237">
        <f>Q243*H243</f>
        <v>0</v>
      </c>
      <c r="S243" s="237">
        <v>0</v>
      </c>
      <c r="T243" s="23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9" t="s">
        <v>144</v>
      </c>
      <c r="AT243" s="239" t="s">
        <v>140</v>
      </c>
      <c r="AU243" s="239" t="s">
        <v>90</v>
      </c>
      <c r="AY243" s="17" t="s">
        <v>137</v>
      </c>
      <c r="BE243" s="240">
        <f>IF(N243="základná",J243,0)</f>
        <v>0</v>
      </c>
      <c r="BF243" s="240">
        <f>IF(N243="znížená",J243,0)</f>
        <v>0</v>
      </c>
      <c r="BG243" s="240">
        <f>IF(N243="zákl. prenesená",J243,0)</f>
        <v>0</v>
      </c>
      <c r="BH243" s="240">
        <f>IF(N243="zníž. prenesená",J243,0)</f>
        <v>0</v>
      </c>
      <c r="BI243" s="240">
        <f>IF(N243="nulová",J243,0)</f>
        <v>0</v>
      </c>
      <c r="BJ243" s="17" t="s">
        <v>90</v>
      </c>
      <c r="BK243" s="240">
        <f>ROUND(I243*H243,2)</f>
        <v>0</v>
      </c>
      <c r="BL243" s="17" t="s">
        <v>144</v>
      </c>
      <c r="BM243" s="239" t="s">
        <v>462</v>
      </c>
    </row>
    <row r="244" s="2" customFormat="1" ht="24.15" customHeight="1">
      <c r="A244" s="38"/>
      <c r="B244" s="39"/>
      <c r="C244" s="227" t="s">
        <v>241</v>
      </c>
      <c r="D244" s="227" t="s">
        <v>140</v>
      </c>
      <c r="E244" s="228" t="s">
        <v>271</v>
      </c>
      <c r="F244" s="229" t="s">
        <v>272</v>
      </c>
      <c r="G244" s="230" t="s">
        <v>165</v>
      </c>
      <c r="H244" s="231">
        <v>98</v>
      </c>
      <c r="I244" s="232"/>
      <c r="J244" s="233">
        <f>ROUND(I244*H244,2)</f>
        <v>0</v>
      </c>
      <c r="K244" s="234"/>
      <c r="L244" s="44"/>
      <c r="M244" s="235" t="s">
        <v>1</v>
      </c>
      <c r="N244" s="236" t="s">
        <v>43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144</v>
      </c>
      <c r="AT244" s="239" t="s">
        <v>140</v>
      </c>
      <c r="AU244" s="239" t="s">
        <v>90</v>
      </c>
      <c r="AY244" s="17" t="s">
        <v>137</v>
      </c>
      <c r="BE244" s="240">
        <f>IF(N244="základná",J244,0)</f>
        <v>0</v>
      </c>
      <c r="BF244" s="240">
        <f>IF(N244="znížená",J244,0)</f>
        <v>0</v>
      </c>
      <c r="BG244" s="240">
        <f>IF(N244="zákl. prenesená",J244,0)</f>
        <v>0</v>
      </c>
      <c r="BH244" s="240">
        <f>IF(N244="zníž. prenesená",J244,0)</f>
        <v>0</v>
      </c>
      <c r="BI244" s="240">
        <f>IF(N244="nulová",J244,0)</f>
        <v>0</v>
      </c>
      <c r="BJ244" s="17" t="s">
        <v>90</v>
      </c>
      <c r="BK244" s="240">
        <f>ROUND(I244*H244,2)</f>
        <v>0</v>
      </c>
      <c r="BL244" s="17" t="s">
        <v>144</v>
      </c>
      <c r="BM244" s="239" t="s">
        <v>463</v>
      </c>
    </row>
    <row r="245" s="12" customFormat="1" ht="22.8" customHeight="1">
      <c r="A245" s="12"/>
      <c r="B245" s="211"/>
      <c r="C245" s="212"/>
      <c r="D245" s="213" t="s">
        <v>76</v>
      </c>
      <c r="E245" s="225" t="s">
        <v>274</v>
      </c>
      <c r="F245" s="225" t="s">
        <v>464</v>
      </c>
      <c r="G245" s="212"/>
      <c r="H245" s="212"/>
      <c r="I245" s="215"/>
      <c r="J245" s="226">
        <f>BK245</f>
        <v>0</v>
      </c>
      <c r="K245" s="212"/>
      <c r="L245" s="217"/>
      <c r="M245" s="218"/>
      <c r="N245" s="219"/>
      <c r="O245" s="219"/>
      <c r="P245" s="220">
        <f>P246</f>
        <v>0</v>
      </c>
      <c r="Q245" s="219"/>
      <c r="R245" s="220">
        <f>R246</f>
        <v>0</v>
      </c>
      <c r="S245" s="219"/>
      <c r="T245" s="221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2" t="s">
        <v>162</v>
      </c>
      <c r="AT245" s="223" t="s">
        <v>76</v>
      </c>
      <c r="AU245" s="223" t="s">
        <v>84</v>
      </c>
      <c r="AY245" s="222" t="s">
        <v>137</v>
      </c>
      <c r="BK245" s="224">
        <f>BK246</f>
        <v>0</v>
      </c>
    </row>
    <row r="246" s="2" customFormat="1" ht="24.15" customHeight="1">
      <c r="A246" s="38"/>
      <c r="B246" s="39"/>
      <c r="C246" s="227" t="s">
        <v>465</v>
      </c>
      <c r="D246" s="227" t="s">
        <v>140</v>
      </c>
      <c r="E246" s="228" t="s">
        <v>277</v>
      </c>
      <c r="F246" s="229" t="s">
        <v>278</v>
      </c>
      <c r="G246" s="230" t="s">
        <v>279</v>
      </c>
      <c r="H246" s="231">
        <v>1</v>
      </c>
      <c r="I246" s="232"/>
      <c r="J246" s="233">
        <f>ROUND(I246*H246,2)</f>
        <v>0</v>
      </c>
      <c r="K246" s="234"/>
      <c r="L246" s="44"/>
      <c r="M246" s="235" t="s">
        <v>1</v>
      </c>
      <c r="N246" s="236" t="s">
        <v>43</v>
      </c>
      <c r="O246" s="91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9" t="s">
        <v>280</v>
      </c>
      <c r="AT246" s="239" t="s">
        <v>140</v>
      </c>
      <c r="AU246" s="239" t="s">
        <v>90</v>
      </c>
      <c r="AY246" s="17" t="s">
        <v>137</v>
      </c>
      <c r="BE246" s="240">
        <f>IF(N246="základná",J246,0)</f>
        <v>0</v>
      </c>
      <c r="BF246" s="240">
        <f>IF(N246="znížená",J246,0)</f>
        <v>0</v>
      </c>
      <c r="BG246" s="240">
        <f>IF(N246="zákl. prenesená",J246,0)</f>
        <v>0</v>
      </c>
      <c r="BH246" s="240">
        <f>IF(N246="zníž. prenesená",J246,0)</f>
        <v>0</v>
      </c>
      <c r="BI246" s="240">
        <f>IF(N246="nulová",J246,0)</f>
        <v>0</v>
      </c>
      <c r="BJ246" s="17" t="s">
        <v>90</v>
      </c>
      <c r="BK246" s="240">
        <f>ROUND(I246*H246,2)</f>
        <v>0</v>
      </c>
      <c r="BL246" s="17" t="s">
        <v>280</v>
      </c>
      <c r="BM246" s="239" t="s">
        <v>466</v>
      </c>
    </row>
    <row r="247" s="12" customFormat="1" ht="25.92" customHeight="1">
      <c r="A247" s="12"/>
      <c r="B247" s="211"/>
      <c r="C247" s="212"/>
      <c r="D247" s="213" t="s">
        <v>76</v>
      </c>
      <c r="E247" s="214" t="s">
        <v>282</v>
      </c>
      <c r="F247" s="214" t="s">
        <v>283</v>
      </c>
      <c r="G247" s="212"/>
      <c r="H247" s="212"/>
      <c r="I247" s="215"/>
      <c r="J247" s="216">
        <f>BK247</f>
        <v>0</v>
      </c>
      <c r="K247" s="212"/>
      <c r="L247" s="217"/>
      <c r="M247" s="218"/>
      <c r="N247" s="219"/>
      <c r="O247" s="219"/>
      <c r="P247" s="220">
        <f>SUM(P248:P249)</f>
        <v>0</v>
      </c>
      <c r="Q247" s="219"/>
      <c r="R247" s="220">
        <f>SUM(R248:R249)</f>
        <v>0</v>
      </c>
      <c r="S247" s="219"/>
      <c r="T247" s="221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2" t="s">
        <v>162</v>
      </c>
      <c r="AT247" s="223" t="s">
        <v>76</v>
      </c>
      <c r="AU247" s="223" t="s">
        <v>77</v>
      </c>
      <c r="AY247" s="222" t="s">
        <v>137</v>
      </c>
      <c r="BK247" s="224">
        <f>SUM(BK248:BK249)</f>
        <v>0</v>
      </c>
    </row>
    <row r="248" s="2" customFormat="1" ht="24.15" customHeight="1">
      <c r="A248" s="38"/>
      <c r="B248" s="39"/>
      <c r="C248" s="227" t="s">
        <v>247</v>
      </c>
      <c r="D248" s="227" t="s">
        <v>140</v>
      </c>
      <c r="E248" s="228" t="s">
        <v>284</v>
      </c>
      <c r="F248" s="229" t="s">
        <v>285</v>
      </c>
      <c r="G248" s="230" t="s">
        <v>286</v>
      </c>
      <c r="H248" s="231">
        <v>1</v>
      </c>
      <c r="I248" s="232"/>
      <c r="J248" s="233">
        <f>ROUND(I248*H248,2)</f>
        <v>0</v>
      </c>
      <c r="K248" s="234"/>
      <c r="L248" s="44"/>
      <c r="M248" s="235" t="s">
        <v>1</v>
      </c>
      <c r="N248" s="236" t="s">
        <v>43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280</v>
      </c>
      <c r="AT248" s="239" t="s">
        <v>140</v>
      </c>
      <c r="AU248" s="239" t="s">
        <v>84</v>
      </c>
      <c r="AY248" s="17" t="s">
        <v>137</v>
      </c>
      <c r="BE248" s="240">
        <f>IF(N248="základná",J248,0)</f>
        <v>0</v>
      </c>
      <c r="BF248" s="240">
        <f>IF(N248="znížená",J248,0)</f>
        <v>0</v>
      </c>
      <c r="BG248" s="240">
        <f>IF(N248="zákl. prenesená",J248,0)</f>
        <v>0</v>
      </c>
      <c r="BH248" s="240">
        <f>IF(N248="zníž. prenesená",J248,0)</f>
        <v>0</v>
      </c>
      <c r="BI248" s="240">
        <f>IF(N248="nulová",J248,0)</f>
        <v>0</v>
      </c>
      <c r="BJ248" s="17" t="s">
        <v>90</v>
      </c>
      <c r="BK248" s="240">
        <f>ROUND(I248*H248,2)</f>
        <v>0</v>
      </c>
      <c r="BL248" s="17" t="s">
        <v>280</v>
      </c>
      <c r="BM248" s="239" t="s">
        <v>467</v>
      </c>
    </row>
    <row r="249" s="2" customFormat="1">
      <c r="A249" s="38"/>
      <c r="B249" s="39"/>
      <c r="C249" s="40"/>
      <c r="D249" s="252" t="s">
        <v>150</v>
      </c>
      <c r="E249" s="40"/>
      <c r="F249" s="253" t="s">
        <v>288</v>
      </c>
      <c r="G249" s="40"/>
      <c r="H249" s="40"/>
      <c r="I249" s="254"/>
      <c r="J249" s="40"/>
      <c r="K249" s="40"/>
      <c r="L249" s="44"/>
      <c r="M249" s="289"/>
      <c r="N249" s="290"/>
      <c r="O249" s="291"/>
      <c r="P249" s="291"/>
      <c r="Q249" s="291"/>
      <c r="R249" s="291"/>
      <c r="S249" s="291"/>
      <c r="T249" s="2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150</v>
      </c>
      <c r="AU249" s="17" t="s">
        <v>84</v>
      </c>
    </row>
    <row r="250" s="2" customFormat="1" ht="6.96" customHeight="1">
      <c r="A250" s="38"/>
      <c r="B250" s="66"/>
      <c r="C250" s="67"/>
      <c r="D250" s="67"/>
      <c r="E250" s="67"/>
      <c r="F250" s="67"/>
      <c r="G250" s="67"/>
      <c r="H250" s="67"/>
      <c r="I250" s="67"/>
      <c r="J250" s="67"/>
      <c r="K250" s="67"/>
      <c r="L250" s="44"/>
      <c r="M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</row>
  </sheetData>
  <sheetProtection sheet="1" autoFilter="0" formatColumns="0" formatRows="0" objects="1" scenarios="1" spinCount="100000" saltValue="EDQBSz6rGiANAqhu5HRaQTeHR0qIbc4R9Q1YVM9/Hp3AM+o9cEuFWsWVcWTfzmSQYtjwF9dzpNV/3H0E/RHAYw==" hashValue="if08J14M3fzHunmSxi6LM+KuowHNBXkdyHD1STsqtp8/DBU1acZq4HfzKsH+9XMExM/FDMkLmUTiKnw+8gsjtw==" algorithmName="SHA-512" password="CC35"/>
  <autoFilter ref="C126:K2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108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15</v>
      </c>
      <c r="L6" s="20"/>
    </row>
    <row r="7" s="1" customFormat="1" ht="16.5" customHeight="1">
      <c r="B7" s="20"/>
      <c r="E7" s="151" t="str">
        <f>'Rekapitulácia stavby'!K6</f>
        <v>Interiérové obklady a dlažby</v>
      </c>
      <c r="F7" s="150"/>
      <c r="G7" s="150"/>
      <c r="H7" s="150"/>
      <c r="L7" s="20"/>
    </row>
    <row r="8" s="1" customFormat="1" ht="12" customHeight="1">
      <c r="B8" s="20"/>
      <c r="D8" s="150" t="s">
        <v>109</v>
      </c>
      <c r="L8" s="20"/>
    </row>
    <row r="9" s="2" customFormat="1" ht="23.25" customHeight="1">
      <c r="A9" s="38"/>
      <c r="B9" s="44"/>
      <c r="C9" s="38"/>
      <c r="D9" s="38"/>
      <c r="E9" s="151" t="s">
        <v>314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468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17</v>
      </c>
      <c r="E13" s="38"/>
      <c r="F13" s="141" t="s">
        <v>1</v>
      </c>
      <c r="G13" s="38"/>
      <c r="H13" s="38"/>
      <c r="I13" s="150" t="s">
        <v>18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19</v>
      </c>
      <c r="E14" s="38"/>
      <c r="F14" s="141" t="s">
        <v>20</v>
      </c>
      <c r="G14" s="38"/>
      <c r="H14" s="38"/>
      <c r="I14" s="150" t="s">
        <v>21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23</v>
      </c>
      <c r="E16" s="38"/>
      <c r="F16" s="38"/>
      <c r="G16" s="38"/>
      <c r="H16" s="38"/>
      <c r="I16" s="150" t="s">
        <v>24</v>
      </c>
      <c r="J16" s="141" t="s">
        <v>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28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29</v>
      </c>
      <c r="E19" s="38"/>
      <c r="F19" s="38"/>
      <c r="G19" s="38"/>
      <c r="H19" s="38"/>
      <c r="I19" s="150" t="s">
        <v>24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27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31</v>
      </c>
      <c r="E22" s="38"/>
      <c r="F22" s="38"/>
      <c r="G22" s="38"/>
      <c r="H22" s="38"/>
      <c r="I22" s="150" t="s">
        <v>24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24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ROUND((SUM(BE127:BE254)),  2)</f>
        <v>0</v>
      </c>
      <c r="G35" s="38"/>
      <c r="H35" s="38"/>
      <c r="I35" s="164">
        <v>0.20000000000000001</v>
      </c>
      <c r="J35" s="163">
        <f>ROUND(((SUM(BE127:BE254))*I35),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ROUND((SUM(BF127:BF254)),  2)</f>
        <v>0</v>
      </c>
      <c r="G36" s="38"/>
      <c r="H36" s="38"/>
      <c r="I36" s="164">
        <v>0.20000000000000001</v>
      </c>
      <c r="J36" s="163">
        <f>ROUND(((SUM(BF127:BF254))*I36),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ROUND((SUM(BG127:BG254)),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ROUND((SUM(BH127:BH254)),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ROUND((SUM(BI127:BI254)),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Interiérové obklady a dlažby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23.25" customHeight="1">
      <c r="A87" s="38"/>
      <c r="B87" s="39"/>
      <c r="C87" s="40"/>
      <c r="D87" s="40"/>
      <c r="E87" s="183" t="s">
        <v>314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06 - Interiérové obklady a dlažby - zvyšné priestory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19</v>
      </c>
      <c r="D91" s="40"/>
      <c r="E91" s="40"/>
      <c r="F91" s="27" t="str">
        <f>F14</f>
        <v>Žiar nad Hronom</v>
      </c>
      <c r="G91" s="40"/>
      <c r="H91" s="40"/>
      <c r="I91" s="32" t="s">
        <v>21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23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31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29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118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119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469</v>
      </c>
      <c r="E101" s="196"/>
      <c r="F101" s="196"/>
      <c r="G101" s="196"/>
      <c r="H101" s="196"/>
      <c r="I101" s="196"/>
      <c r="J101" s="197">
        <f>J173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317</v>
      </c>
      <c r="E102" s="196"/>
      <c r="F102" s="196"/>
      <c r="G102" s="196"/>
      <c r="H102" s="196"/>
      <c r="I102" s="196"/>
      <c r="J102" s="197">
        <f>J226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120</v>
      </c>
      <c r="E103" s="196"/>
      <c r="F103" s="196"/>
      <c r="G103" s="196"/>
      <c r="H103" s="196"/>
      <c r="I103" s="196"/>
      <c r="J103" s="197">
        <f>J246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470</v>
      </c>
      <c r="E104" s="191"/>
      <c r="F104" s="191"/>
      <c r="G104" s="191"/>
      <c r="H104" s="191"/>
      <c r="I104" s="191"/>
      <c r="J104" s="192">
        <f>J250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122</v>
      </c>
      <c r="E105" s="196"/>
      <c r="F105" s="196"/>
      <c r="G105" s="196"/>
      <c r="H105" s="196"/>
      <c r="I105" s="196"/>
      <c r="J105" s="197">
        <f>J252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Interiérové obklady a dlažby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109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23.25" customHeight="1">
      <c r="A117" s="38"/>
      <c r="B117" s="39"/>
      <c r="C117" s="40"/>
      <c r="D117" s="40"/>
      <c r="E117" s="183" t="s">
        <v>314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06 - Interiérové obklady a dlažby - zvyšné priestory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F14</f>
        <v>Žiar nad Hronom</v>
      </c>
      <c r="G121" s="40"/>
      <c r="H121" s="40"/>
      <c r="I121" s="32" t="s">
        <v>21</v>
      </c>
      <c r="J121" s="79" t="str">
        <f>IF(J14="","",J14)</f>
        <v>26. 3. 2021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23</v>
      </c>
      <c r="D123" s="40"/>
      <c r="E123" s="40"/>
      <c r="F123" s="27" t="str">
        <f>E17</f>
        <v>Technické služby Žiar nad Hronom s.r.o.</v>
      </c>
      <c r="G123" s="40"/>
      <c r="H123" s="40"/>
      <c r="I123" s="32" t="s">
        <v>31</v>
      </c>
      <c r="J123" s="36" t="str">
        <f>E23</f>
        <v>Magic Design Henč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IF(E20="","",E20)</f>
        <v>Vyplň údaj</v>
      </c>
      <c r="G124" s="40"/>
      <c r="H124" s="40"/>
      <c r="I124" s="32" t="s">
        <v>34</v>
      </c>
      <c r="J124" s="36" t="str">
        <f>E26</f>
        <v>Pilnik Vladimír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124</v>
      </c>
      <c r="D126" s="202" t="s">
        <v>62</v>
      </c>
      <c r="E126" s="202" t="s">
        <v>58</v>
      </c>
      <c r="F126" s="202" t="s">
        <v>59</v>
      </c>
      <c r="G126" s="202" t="s">
        <v>125</v>
      </c>
      <c r="H126" s="202" t="s">
        <v>126</v>
      </c>
      <c r="I126" s="202" t="s">
        <v>127</v>
      </c>
      <c r="J126" s="203" t="s">
        <v>115</v>
      </c>
      <c r="K126" s="204" t="s">
        <v>128</v>
      </c>
      <c r="L126" s="205"/>
      <c r="M126" s="100" t="s">
        <v>1</v>
      </c>
      <c r="N126" s="101" t="s">
        <v>41</v>
      </c>
      <c r="O126" s="101" t="s">
        <v>129</v>
      </c>
      <c r="P126" s="101" t="s">
        <v>130</v>
      </c>
      <c r="Q126" s="101" t="s">
        <v>131</v>
      </c>
      <c r="R126" s="101" t="s">
        <v>132</v>
      </c>
      <c r="S126" s="101" t="s">
        <v>133</v>
      </c>
      <c r="T126" s="102" t="s">
        <v>134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116</v>
      </c>
      <c r="D127" s="40"/>
      <c r="E127" s="40"/>
      <c r="F127" s="40"/>
      <c r="G127" s="40"/>
      <c r="H127" s="40"/>
      <c r="I127" s="40"/>
      <c r="J127" s="206">
        <f>BK127</f>
        <v>0</v>
      </c>
      <c r="K127" s="40"/>
      <c r="L127" s="44"/>
      <c r="M127" s="103"/>
      <c r="N127" s="207"/>
      <c r="O127" s="104"/>
      <c r="P127" s="208">
        <f>P128+P250</f>
        <v>0</v>
      </c>
      <c r="Q127" s="104"/>
      <c r="R127" s="208">
        <f>R128+R250</f>
        <v>0</v>
      </c>
      <c r="S127" s="104"/>
      <c r="T127" s="209">
        <f>T128+T250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76</v>
      </c>
      <c r="AU127" s="17" t="s">
        <v>117</v>
      </c>
      <c r="BK127" s="210">
        <f>BK128+BK250</f>
        <v>0</v>
      </c>
    </row>
    <row r="128" s="12" customFormat="1" ht="25.92" customHeight="1">
      <c r="A128" s="12"/>
      <c r="B128" s="211"/>
      <c r="C128" s="212"/>
      <c r="D128" s="213" t="s">
        <v>76</v>
      </c>
      <c r="E128" s="214" t="s">
        <v>135</v>
      </c>
      <c r="F128" s="214" t="s">
        <v>136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P129+P173+P226+P246</f>
        <v>0</v>
      </c>
      <c r="Q128" s="219"/>
      <c r="R128" s="220">
        <f>R129+R173+R226+R246</f>
        <v>0</v>
      </c>
      <c r="S128" s="219"/>
      <c r="T128" s="221">
        <f>T129+T173+T226+T246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90</v>
      </c>
      <c r="AT128" s="223" t="s">
        <v>76</v>
      </c>
      <c r="AU128" s="223" t="s">
        <v>77</v>
      </c>
      <c r="AY128" s="222" t="s">
        <v>137</v>
      </c>
      <c r="BK128" s="224">
        <f>BK129+BK173+BK226+BK246</f>
        <v>0</v>
      </c>
    </row>
    <row r="129" s="12" customFormat="1" ht="22.8" customHeight="1">
      <c r="A129" s="12"/>
      <c r="B129" s="211"/>
      <c r="C129" s="212"/>
      <c r="D129" s="213" t="s">
        <v>76</v>
      </c>
      <c r="E129" s="225" t="s">
        <v>138</v>
      </c>
      <c r="F129" s="225" t="s">
        <v>139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SUM(P130:P172)</f>
        <v>0</v>
      </c>
      <c r="Q129" s="219"/>
      <c r="R129" s="220">
        <f>SUM(R130:R172)</f>
        <v>0</v>
      </c>
      <c r="S129" s="219"/>
      <c r="T129" s="221">
        <f>SUM(T130:T172)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90</v>
      </c>
      <c r="AT129" s="223" t="s">
        <v>76</v>
      </c>
      <c r="AU129" s="223" t="s">
        <v>84</v>
      </c>
      <c r="AY129" s="222" t="s">
        <v>137</v>
      </c>
      <c r="BK129" s="224">
        <f>SUM(BK130:BK172)</f>
        <v>0</v>
      </c>
    </row>
    <row r="130" s="2" customFormat="1" ht="37.8" customHeight="1">
      <c r="A130" s="38"/>
      <c r="B130" s="39"/>
      <c r="C130" s="227" t="s">
        <v>84</v>
      </c>
      <c r="D130" s="227" t="s">
        <v>140</v>
      </c>
      <c r="E130" s="228" t="s">
        <v>153</v>
      </c>
      <c r="F130" s="229" t="s">
        <v>471</v>
      </c>
      <c r="G130" s="230" t="s">
        <v>143</v>
      </c>
      <c r="H130" s="231">
        <v>106.613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43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144</v>
      </c>
      <c r="AT130" s="239" t="s">
        <v>140</v>
      </c>
      <c r="AU130" s="239" t="s">
        <v>90</v>
      </c>
      <c r="AY130" s="17" t="s">
        <v>137</v>
      </c>
      <c r="BE130" s="240">
        <f>IF(N130="základná",J130,0)</f>
        <v>0</v>
      </c>
      <c r="BF130" s="240">
        <f>IF(N130="znížená",J130,0)</f>
        <v>0</v>
      </c>
      <c r="BG130" s="240">
        <f>IF(N130="zákl. prenesená",J130,0)</f>
        <v>0</v>
      </c>
      <c r="BH130" s="240">
        <f>IF(N130="zníž. prenesená",J130,0)</f>
        <v>0</v>
      </c>
      <c r="BI130" s="240">
        <f>IF(N130="nulová",J130,0)</f>
        <v>0</v>
      </c>
      <c r="BJ130" s="17" t="s">
        <v>90</v>
      </c>
      <c r="BK130" s="240">
        <f>ROUND(I130*H130,2)</f>
        <v>0</v>
      </c>
      <c r="BL130" s="17" t="s">
        <v>144</v>
      </c>
      <c r="BM130" s="239" t="s">
        <v>90</v>
      </c>
    </row>
    <row r="131" s="2" customFormat="1">
      <c r="A131" s="38"/>
      <c r="B131" s="39"/>
      <c r="C131" s="40"/>
      <c r="D131" s="252" t="s">
        <v>150</v>
      </c>
      <c r="E131" s="40"/>
      <c r="F131" s="253" t="s">
        <v>472</v>
      </c>
      <c r="G131" s="40"/>
      <c r="H131" s="40"/>
      <c r="I131" s="254"/>
      <c r="J131" s="40"/>
      <c r="K131" s="40"/>
      <c r="L131" s="44"/>
      <c r="M131" s="255"/>
      <c r="N131" s="25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90</v>
      </c>
    </row>
    <row r="132" s="2" customFormat="1" ht="24.15" customHeight="1">
      <c r="A132" s="38"/>
      <c r="B132" s="39"/>
      <c r="C132" s="241" t="s">
        <v>90</v>
      </c>
      <c r="D132" s="241" t="s">
        <v>145</v>
      </c>
      <c r="E132" s="242" t="s">
        <v>157</v>
      </c>
      <c r="F132" s="243" t="s">
        <v>473</v>
      </c>
      <c r="G132" s="244" t="s">
        <v>159</v>
      </c>
      <c r="H132" s="245">
        <v>196</v>
      </c>
      <c r="I132" s="246"/>
      <c r="J132" s="247">
        <f>ROUND(I132*H132,2)</f>
        <v>0</v>
      </c>
      <c r="K132" s="248"/>
      <c r="L132" s="249"/>
      <c r="M132" s="250" t="s">
        <v>1</v>
      </c>
      <c r="N132" s="251" t="s">
        <v>43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148</v>
      </c>
      <c r="AT132" s="239" t="s">
        <v>145</v>
      </c>
      <c r="AU132" s="239" t="s">
        <v>90</v>
      </c>
      <c r="AY132" s="17" t="s">
        <v>137</v>
      </c>
      <c r="BE132" s="240">
        <f>IF(N132="základná",J132,0)</f>
        <v>0</v>
      </c>
      <c r="BF132" s="240">
        <f>IF(N132="znížená",J132,0)</f>
        <v>0</v>
      </c>
      <c r="BG132" s="240">
        <f>IF(N132="zákl. prenesená",J132,0)</f>
        <v>0</v>
      </c>
      <c r="BH132" s="240">
        <f>IF(N132="zníž. prenesená",J132,0)</f>
        <v>0</v>
      </c>
      <c r="BI132" s="240">
        <f>IF(N132="nulová",J132,0)</f>
        <v>0</v>
      </c>
      <c r="BJ132" s="17" t="s">
        <v>90</v>
      </c>
      <c r="BK132" s="240">
        <f>ROUND(I132*H132,2)</f>
        <v>0</v>
      </c>
      <c r="BL132" s="17" t="s">
        <v>144</v>
      </c>
      <c r="BM132" s="239" t="s">
        <v>149</v>
      </c>
    </row>
    <row r="133" s="2" customFormat="1">
      <c r="A133" s="38"/>
      <c r="B133" s="39"/>
      <c r="C133" s="40"/>
      <c r="D133" s="252" t="s">
        <v>150</v>
      </c>
      <c r="E133" s="40"/>
      <c r="F133" s="253" t="s">
        <v>474</v>
      </c>
      <c r="G133" s="40"/>
      <c r="H133" s="40"/>
      <c r="I133" s="254"/>
      <c r="J133" s="40"/>
      <c r="K133" s="40"/>
      <c r="L133" s="44"/>
      <c r="M133" s="255"/>
      <c r="N133" s="256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150</v>
      </c>
      <c r="AU133" s="17" t="s">
        <v>90</v>
      </c>
    </row>
    <row r="134" s="2" customFormat="1" ht="37.8" customHeight="1">
      <c r="A134" s="38"/>
      <c r="B134" s="39"/>
      <c r="C134" s="227" t="s">
        <v>152</v>
      </c>
      <c r="D134" s="227" t="s">
        <v>140</v>
      </c>
      <c r="E134" s="228" t="s">
        <v>329</v>
      </c>
      <c r="F134" s="229" t="s">
        <v>475</v>
      </c>
      <c r="G134" s="230" t="s">
        <v>165</v>
      </c>
      <c r="H134" s="231">
        <v>6.3959999999999999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43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144</v>
      </c>
      <c r="AT134" s="239" t="s">
        <v>140</v>
      </c>
      <c r="AU134" s="239" t="s">
        <v>90</v>
      </c>
      <c r="AY134" s="17" t="s">
        <v>137</v>
      </c>
      <c r="BE134" s="240">
        <f>IF(N134="základná",J134,0)</f>
        <v>0</v>
      </c>
      <c r="BF134" s="240">
        <f>IF(N134="znížená",J134,0)</f>
        <v>0</v>
      </c>
      <c r="BG134" s="240">
        <f>IF(N134="zákl. prenesená",J134,0)</f>
        <v>0</v>
      </c>
      <c r="BH134" s="240">
        <f>IF(N134="zníž. prenesená",J134,0)</f>
        <v>0</v>
      </c>
      <c r="BI134" s="240">
        <f>IF(N134="nulová",J134,0)</f>
        <v>0</v>
      </c>
      <c r="BJ134" s="17" t="s">
        <v>90</v>
      </c>
      <c r="BK134" s="240">
        <f>ROUND(I134*H134,2)</f>
        <v>0</v>
      </c>
      <c r="BL134" s="17" t="s">
        <v>144</v>
      </c>
      <c r="BM134" s="239" t="s">
        <v>155</v>
      </c>
    </row>
    <row r="135" s="2" customFormat="1">
      <c r="A135" s="38"/>
      <c r="B135" s="39"/>
      <c r="C135" s="40"/>
      <c r="D135" s="252" t="s">
        <v>150</v>
      </c>
      <c r="E135" s="40"/>
      <c r="F135" s="253" t="s">
        <v>476</v>
      </c>
      <c r="G135" s="40"/>
      <c r="H135" s="40"/>
      <c r="I135" s="254"/>
      <c r="J135" s="40"/>
      <c r="K135" s="40"/>
      <c r="L135" s="44"/>
      <c r="M135" s="255"/>
      <c r="N135" s="25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90</v>
      </c>
    </row>
    <row r="136" s="2" customFormat="1" ht="37.8" customHeight="1">
      <c r="A136" s="38"/>
      <c r="B136" s="39"/>
      <c r="C136" s="241" t="s">
        <v>149</v>
      </c>
      <c r="D136" s="241" t="s">
        <v>145</v>
      </c>
      <c r="E136" s="242" t="s">
        <v>332</v>
      </c>
      <c r="F136" s="243" t="s">
        <v>477</v>
      </c>
      <c r="G136" s="244" t="s">
        <v>170</v>
      </c>
      <c r="H136" s="245">
        <v>2.1099999999999999</v>
      </c>
      <c r="I136" s="246"/>
      <c r="J136" s="247">
        <f>ROUND(I136*H136,2)</f>
        <v>0</v>
      </c>
      <c r="K136" s="248"/>
      <c r="L136" s="249"/>
      <c r="M136" s="250" t="s">
        <v>1</v>
      </c>
      <c r="N136" s="251" t="s">
        <v>43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148</v>
      </c>
      <c r="AT136" s="239" t="s">
        <v>145</v>
      </c>
      <c r="AU136" s="239" t="s">
        <v>90</v>
      </c>
      <c r="AY136" s="17" t="s">
        <v>137</v>
      </c>
      <c r="BE136" s="240">
        <f>IF(N136="základná",J136,0)</f>
        <v>0</v>
      </c>
      <c r="BF136" s="240">
        <f>IF(N136="znížená",J136,0)</f>
        <v>0</v>
      </c>
      <c r="BG136" s="240">
        <f>IF(N136="zákl. prenesená",J136,0)</f>
        <v>0</v>
      </c>
      <c r="BH136" s="240">
        <f>IF(N136="zníž. prenesená",J136,0)</f>
        <v>0</v>
      </c>
      <c r="BI136" s="240">
        <f>IF(N136="nulová",J136,0)</f>
        <v>0</v>
      </c>
      <c r="BJ136" s="17" t="s">
        <v>90</v>
      </c>
      <c r="BK136" s="240">
        <f>ROUND(I136*H136,2)</f>
        <v>0</v>
      </c>
      <c r="BL136" s="17" t="s">
        <v>144</v>
      </c>
      <c r="BM136" s="239" t="s">
        <v>160</v>
      </c>
    </row>
    <row r="137" s="2" customFormat="1">
      <c r="A137" s="38"/>
      <c r="B137" s="39"/>
      <c r="C137" s="40"/>
      <c r="D137" s="252" t="s">
        <v>150</v>
      </c>
      <c r="E137" s="40"/>
      <c r="F137" s="253" t="s">
        <v>476</v>
      </c>
      <c r="G137" s="40"/>
      <c r="H137" s="40"/>
      <c r="I137" s="254"/>
      <c r="J137" s="40"/>
      <c r="K137" s="40"/>
      <c r="L137" s="44"/>
      <c r="M137" s="255"/>
      <c r="N137" s="256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150</v>
      </c>
      <c r="AU137" s="17" t="s">
        <v>90</v>
      </c>
    </row>
    <row r="138" s="2" customFormat="1" ht="49.05" customHeight="1">
      <c r="A138" s="38"/>
      <c r="B138" s="39"/>
      <c r="C138" s="227" t="s">
        <v>162</v>
      </c>
      <c r="D138" s="227" t="s">
        <v>140</v>
      </c>
      <c r="E138" s="228" t="s">
        <v>334</v>
      </c>
      <c r="F138" s="229" t="s">
        <v>478</v>
      </c>
      <c r="G138" s="230" t="s">
        <v>165</v>
      </c>
      <c r="H138" s="231">
        <v>6.3959999999999999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43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144</v>
      </c>
      <c r="AT138" s="239" t="s">
        <v>140</v>
      </c>
      <c r="AU138" s="239" t="s">
        <v>90</v>
      </c>
      <c r="AY138" s="17" t="s">
        <v>137</v>
      </c>
      <c r="BE138" s="240">
        <f>IF(N138="základná",J138,0)</f>
        <v>0</v>
      </c>
      <c r="BF138" s="240">
        <f>IF(N138="znížená",J138,0)</f>
        <v>0</v>
      </c>
      <c r="BG138" s="240">
        <f>IF(N138="zákl. prenesená",J138,0)</f>
        <v>0</v>
      </c>
      <c r="BH138" s="240">
        <f>IF(N138="zníž. prenesená",J138,0)</f>
        <v>0</v>
      </c>
      <c r="BI138" s="240">
        <f>IF(N138="nulová",J138,0)</f>
        <v>0</v>
      </c>
      <c r="BJ138" s="17" t="s">
        <v>90</v>
      </c>
      <c r="BK138" s="240">
        <f>ROUND(I138*H138,2)</f>
        <v>0</v>
      </c>
      <c r="BL138" s="17" t="s">
        <v>144</v>
      </c>
      <c r="BM138" s="239" t="s">
        <v>166</v>
      </c>
    </row>
    <row r="139" s="2" customFormat="1">
      <c r="A139" s="38"/>
      <c r="B139" s="39"/>
      <c r="C139" s="40"/>
      <c r="D139" s="252" t="s">
        <v>150</v>
      </c>
      <c r="E139" s="40"/>
      <c r="F139" s="253" t="s">
        <v>479</v>
      </c>
      <c r="G139" s="40"/>
      <c r="H139" s="40"/>
      <c r="I139" s="254"/>
      <c r="J139" s="40"/>
      <c r="K139" s="40"/>
      <c r="L139" s="44"/>
      <c r="M139" s="255"/>
      <c r="N139" s="256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150</v>
      </c>
      <c r="AU139" s="17" t="s">
        <v>90</v>
      </c>
    </row>
    <row r="140" s="2" customFormat="1" ht="49.05" customHeight="1">
      <c r="A140" s="38"/>
      <c r="B140" s="39"/>
      <c r="C140" s="241" t="s">
        <v>155</v>
      </c>
      <c r="D140" s="241" t="s">
        <v>145</v>
      </c>
      <c r="E140" s="242" t="s">
        <v>337</v>
      </c>
      <c r="F140" s="243" t="s">
        <v>480</v>
      </c>
      <c r="G140" s="244" t="s">
        <v>170</v>
      </c>
      <c r="H140" s="245">
        <v>11.960000000000001</v>
      </c>
      <c r="I140" s="246"/>
      <c r="J140" s="247">
        <f>ROUND(I140*H140,2)</f>
        <v>0</v>
      </c>
      <c r="K140" s="248"/>
      <c r="L140" s="249"/>
      <c r="M140" s="250" t="s">
        <v>1</v>
      </c>
      <c r="N140" s="251" t="s">
        <v>43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148</v>
      </c>
      <c r="AT140" s="239" t="s">
        <v>145</v>
      </c>
      <c r="AU140" s="239" t="s">
        <v>90</v>
      </c>
      <c r="AY140" s="17" t="s">
        <v>137</v>
      </c>
      <c r="BE140" s="240">
        <f>IF(N140="základná",J140,0)</f>
        <v>0</v>
      </c>
      <c r="BF140" s="240">
        <f>IF(N140="znížená",J140,0)</f>
        <v>0</v>
      </c>
      <c r="BG140" s="240">
        <f>IF(N140="zákl. prenesená",J140,0)</f>
        <v>0</v>
      </c>
      <c r="BH140" s="240">
        <f>IF(N140="zníž. prenesená",J140,0)</f>
        <v>0</v>
      </c>
      <c r="BI140" s="240">
        <f>IF(N140="nulová",J140,0)</f>
        <v>0</v>
      </c>
      <c r="BJ140" s="17" t="s">
        <v>90</v>
      </c>
      <c r="BK140" s="240">
        <f>ROUND(I140*H140,2)</f>
        <v>0</v>
      </c>
      <c r="BL140" s="17" t="s">
        <v>144</v>
      </c>
      <c r="BM140" s="239" t="s">
        <v>171</v>
      </c>
    </row>
    <row r="141" s="2" customFormat="1">
      <c r="A141" s="38"/>
      <c r="B141" s="39"/>
      <c r="C141" s="40"/>
      <c r="D141" s="252" t="s">
        <v>150</v>
      </c>
      <c r="E141" s="40"/>
      <c r="F141" s="253" t="s">
        <v>481</v>
      </c>
      <c r="G141" s="40"/>
      <c r="H141" s="40"/>
      <c r="I141" s="254"/>
      <c r="J141" s="40"/>
      <c r="K141" s="40"/>
      <c r="L141" s="44"/>
      <c r="M141" s="255"/>
      <c r="N141" s="25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150</v>
      </c>
      <c r="AU141" s="17" t="s">
        <v>90</v>
      </c>
    </row>
    <row r="142" s="2" customFormat="1" ht="24.15" customHeight="1">
      <c r="A142" s="38"/>
      <c r="B142" s="39"/>
      <c r="C142" s="227" t="s">
        <v>173</v>
      </c>
      <c r="D142" s="227" t="s">
        <v>140</v>
      </c>
      <c r="E142" s="228" t="s">
        <v>181</v>
      </c>
      <c r="F142" s="229" t="s">
        <v>482</v>
      </c>
      <c r="G142" s="230" t="s">
        <v>165</v>
      </c>
      <c r="H142" s="231">
        <v>238.744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43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144</v>
      </c>
      <c r="AT142" s="239" t="s">
        <v>140</v>
      </c>
      <c r="AU142" s="239" t="s">
        <v>90</v>
      </c>
      <c r="AY142" s="17" t="s">
        <v>137</v>
      </c>
      <c r="BE142" s="240">
        <f>IF(N142="základná",J142,0)</f>
        <v>0</v>
      </c>
      <c r="BF142" s="240">
        <f>IF(N142="znížená",J142,0)</f>
        <v>0</v>
      </c>
      <c r="BG142" s="240">
        <f>IF(N142="zákl. prenesená",J142,0)</f>
        <v>0</v>
      </c>
      <c r="BH142" s="240">
        <f>IF(N142="zníž. prenesená",J142,0)</f>
        <v>0</v>
      </c>
      <c r="BI142" s="240">
        <f>IF(N142="nulová",J142,0)</f>
        <v>0</v>
      </c>
      <c r="BJ142" s="17" t="s">
        <v>90</v>
      </c>
      <c r="BK142" s="240">
        <f>ROUND(I142*H142,2)</f>
        <v>0</v>
      </c>
      <c r="BL142" s="17" t="s">
        <v>144</v>
      </c>
      <c r="BM142" s="239" t="s">
        <v>176</v>
      </c>
    </row>
    <row r="143" s="2" customFormat="1">
      <c r="A143" s="38"/>
      <c r="B143" s="39"/>
      <c r="C143" s="40"/>
      <c r="D143" s="252" t="s">
        <v>150</v>
      </c>
      <c r="E143" s="40"/>
      <c r="F143" s="253" t="s">
        <v>483</v>
      </c>
      <c r="G143" s="40"/>
      <c r="H143" s="40"/>
      <c r="I143" s="254"/>
      <c r="J143" s="40"/>
      <c r="K143" s="40"/>
      <c r="L143" s="44"/>
      <c r="M143" s="255"/>
      <c r="N143" s="256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90</v>
      </c>
    </row>
    <row r="144" s="14" customFormat="1">
      <c r="A144" s="14"/>
      <c r="B144" s="267"/>
      <c r="C144" s="268"/>
      <c r="D144" s="252" t="s">
        <v>228</v>
      </c>
      <c r="E144" s="269" t="s">
        <v>1</v>
      </c>
      <c r="F144" s="270" t="s">
        <v>484</v>
      </c>
      <c r="G144" s="268"/>
      <c r="H144" s="271">
        <v>238.744</v>
      </c>
      <c r="I144" s="272"/>
      <c r="J144" s="268"/>
      <c r="K144" s="268"/>
      <c r="L144" s="273"/>
      <c r="M144" s="274"/>
      <c r="N144" s="275"/>
      <c r="O144" s="275"/>
      <c r="P144" s="275"/>
      <c r="Q144" s="275"/>
      <c r="R144" s="275"/>
      <c r="S144" s="275"/>
      <c r="T144" s="27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7" t="s">
        <v>228</v>
      </c>
      <c r="AU144" s="277" t="s">
        <v>90</v>
      </c>
      <c r="AV144" s="14" t="s">
        <v>90</v>
      </c>
      <c r="AW144" s="14" t="s">
        <v>33</v>
      </c>
      <c r="AX144" s="14" t="s">
        <v>77</v>
      </c>
      <c r="AY144" s="277" t="s">
        <v>137</v>
      </c>
    </row>
    <row r="145" s="15" customFormat="1">
      <c r="A145" s="15"/>
      <c r="B145" s="278"/>
      <c r="C145" s="279"/>
      <c r="D145" s="252" t="s">
        <v>228</v>
      </c>
      <c r="E145" s="280" t="s">
        <v>1</v>
      </c>
      <c r="F145" s="281" t="s">
        <v>292</v>
      </c>
      <c r="G145" s="279"/>
      <c r="H145" s="282">
        <v>238.744</v>
      </c>
      <c r="I145" s="283"/>
      <c r="J145" s="279"/>
      <c r="K145" s="279"/>
      <c r="L145" s="284"/>
      <c r="M145" s="285"/>
      <c r="N145" s="286"/>
      <c r="O145" s="286"/>
      <c r="P145" s="286"/>
      <c r="Q145" s="286"/>
      <c r="R145" s="286"/>
      <c r="S145" s="286"/>
      <c r="T145" s="28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88" t="s">
        <v>228</v>
      </c>
      <c r="AU145" s="288" t="s">
        <v>90</v>
      </c>
      <c r="AV145" s="15" t="s">
        <v>149</v>
      </c>
      <c r="AW145" s="15" t="s">
        <v>33</v>
      </c>
      <c r="AX145" s="15" t="s">
        <v>84</v>
      </c>
      <c r="AY145" s="288" t="s">
        <v>137</v>
      </c>
    </row>
    <row r="146" s="2" customFormat="1" ht="37.8" customHeight="1">
      <c r="A146" s="38"/>
      <c r="B146" s="39"/>
      <c r="C146" s="227" t="s">
        <v>160</v>
      </c>
      <c r="D146" s="227" t="s">
        <v>140</v>
      </c>
      <c r="E146" s="228" t="s">
        <v>485</v>
      </c>
      <c r="F146" s="229" t="s">
        <v>486</v>
      </c>
      <c r="G146" s="230" t="s">
        <v>165</v>
      </c>
      <c r="H146" s="231">
        <v>16.890000000000001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43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144</v>
      </c>
      <c r="AT146" s="239" t="s">
        <v>140</v>
      </c>
      <c r="AU146" s="239" t="s">
        <v>90</v>
      </c>
      <c r="AY146" s="17" t="s">
        <v>137</v>
      </c>
      <c r="BE146" s="240">
        <f>IF(N146="základná",J146,0)</f>
        <v>0</v>
      </c>
      <c r="BF146" s="240">
        <f>IF(N146="znížená",J146,0)</f>
        <v>0</v>
      </c>
      <c r="BG146" s="240">
        <f>IF(N146="zákl. prenesená",J146,0)</f>
        <v>0</v>
      </c>
      <c r="BH146" s="240">
        <f>IF(N146="zníž. prenesená",J146,0)</f>
        <v>0</v>
      </c>
      <c r="BI146" s="240">
        <f>IF(N146="nulová",J146,0)</f>
        <v>0</v>
      </c>
      <c r="BJ146" s="17" t="s">
        <v>90</v>
      </c>
      <c r="BK146" s="240">
        <f>ROUND(I146*H146,2)</f>
        <v>0</v>
      </c>
      <c r="BL146" s="17" t="s">
        <v>144</v>
      </c>
      <c r="BM146" s="239" t="s">
        <v>144</v>
      </c>
    </row>
    <row r="147" s="2" customFormat="1">
      <c r="A147" s="38"/>
      <c r="B147" s="39"/>
      <c r="C147" s="40"/>
      <c r="D147" s="252" t="s">
        <v>150</v>
      </c>
      <c r="E147" s="40"/>
      <c r="F147" s="253" t="s">
        <v>487</v>
      </c>
      <c r="G147" s="40"/>
      <c r="H147" s="40"/>
      <c r="I147" s="254"/>
      <c r="J147" s="40"/>
      <c r="K147" s="40"/>
      <c r="L147" s="44"/>
      <c r="M147" s="255"/>
      <c r="N147" s="256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150</v>
      </c>
      <c r="AU147" s="17" t="s">
        <v>90</v>
      </c>
    </row>
    <row r="148" s="14" customFormat="1">
      <c r="A148" s="14"/>
      <c r="B148" s="267"/>
      <c r="C148" s="268"/>
      <c r="D148" s="252" t="s">
        <v>228</v>
      </c>
      <c r="E148" s="269" t="s">
        <v>1</v>
      </c>
      <c r="F148" s="270" t="s">
        <v>488</v>
      </c>
      <c r="G148" s="268"/>
      <c r="H148" s="271">
        <v>16.890000000000001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7" t="s">
        <v>228</v>
      </c>
      <c r="AU148" s="277" t="s">
        <v>90</v>
      </c>
      <c r="AV148" s="14" t="s">
        <v>90</v>
      </c>
      <c r="AW148" s="14" t="s">
        <v>33</v>
      </c>
      <c r="AX148" s="14" t="s">
        <v>77</v>
      </c>
      <c r="AY148" s="277" t="s">
        <v>137</v>
      </c>
    </row>
    <row r="149" s="15" customFormat="1">
      <c r="A149" s="15"/>
      <c r="B149" s="278"/>
      <c r="C149" s="279"/>
      <c r="D149" s="252" t="s">
        <v>228</v>
      </c>
      <c r="E149" s="280" t="s">
        <v>1</v>
      </c>
      <c r="F149" s="281" t="s">
        <v>292</v>
      </c>
      <c r="G149" s="279"/>
      <c r="H149" s="282">
        <v>16.890000000000001</v>
      </c>
      <c r="I149" s="283"/>
      <c r="J149" s="279"/>
      <c r="K149" s="279"/>
      <c r="L149" s="284"/>
      <c r="M149" s="285"/>
      <c r="N149" s="286"/>
      <c r="O149" s="286"/>
      <c r="P149" s="286"/>
      <c r="Q149" s="286"/>
      <c r="R149" s="286"/>
      <c r="S149" s="286"/>
      <c r="T149" s="28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88" t="s">
        <v>228</v>
      </c>
      <c r="AU149" s="288" t="s">
        <v>90</v>
      </c>
      <c r="AV149" s="15" t="s">
        <v>149</v>
      </c>
      <c r="AW149" s="15" t="s">
        <v>33</v>
      </c>
      <c r="AX149" s="15" t="s">
        <v>84</v>
      </c>
      <c r="AY149" s="288" t="s">
        <v>137</v>
      </c>
    </row>
    <row r="150" s="2" customFormat="1" ht="24.15" customHeight="1">
      <c r="A150" s="38"/>
      <c r="B150" s="39"/>
      <c r="C150" s="241" t="s">
        <v>180</v>
      </c>
      <c r="D150" s="241" t="s">
        <v>145</v>
      </c>
      <c r="E150" s="242" t="s">
        <v>193</v>
      </c>
      <c r="F150" s="243" t="s">
        <v>489</v>
      </c>
      <c r="G150" s="244" t="s">
        <v>165</v>
      </c>
      <c r="H150" s="245">
        <v>262.80000000000001</v>
      </c>
      <c r="I150" s="246"/>
      <c r="J150" s="247">
        <f>ROUND(I150*H150,2)</f>
        <v>0</v>
      </c>
      <c r="K150" s="248"/>
      <c r="L150" s="249"/>
      <c r="M150" s="250" t="s">
        <v>1</v>
      </c>
      <c r="N150" s="251" t="s">
        <v>43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148</v>
      </c>
      <c r="AT150" s="239" t="s">
        <v>145</v>
      </c>
      <c r="AU150" s="239" t="s">
        <v>90</v>
      </c>
      <c r="AY150" s="17" t="s">
        <v>137</v>
      </c>
      <c r="BE150" s="240">
        <f>IF(N150="základná",J150,0)</f>
        <v>0</v>
      </c>
      <c r="BF150" s="240">
        <f>IF(N150="znížená",J150,0)</f>
        <v>0</v>
      </c>
      <c r="BG150" s="240">
        <f>IF(N150="zákl. prenesená",J150,0)</f>
        <v>0</v>
      </c>
      <c r="BH150" s="240">
        <f>IF(N150="zníž. prenesená",J150,0)</f>
        <v>0</v>
      </c>
      <c r="BI150" s="240">
        <f>IF(N150="nulová",J150,0)</f>
        <v>0</v>
      </c>
      <c r="BJ150" s="17" t="s">
        <v>90</v>
      </c>
      <c r="BK150" s="240">
        <f>ROUND(I150*H150,2)</f>
        <v>0</v>
      </c>
      <c r="BL150" s="17" t="s">
        <v>144</v>
      </c>
      <c r="BM150" s="239" t="s">
        <v>183</v>
      </c>
    </row>
    <row r="151" s="2" customFormat="1">
      <c r="A151" s="38"/>
      <c r="B151" s="39"/>
      <c r="C151" s="40"/>
      <c r="D151" s="252" t="s">
        <v>150</v>
      </c>
      <c r="E151" s="40"/>
      <c r="F151" s="253" t="s">
        <v>490</v>
      </c>
      <c r="G151" s="40"/>
      <c r="H151" s="40"/>
      <c r="I151" s="254"/>
      <c r="J151" s="40"/>
      <c r="K151" s="40"/>
      <c r="L151" s="44"/>
      <c r="M151" s="255"/>
      <c r="N151" s="256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150</v>
      </c>
      <c r="AU151" s="17" t="s">
        <v>90</v>
      </c>
    </row>
    <row r="152" s="2" customFormat="1" ht="37.8" customHeight="1">
      <c r="A152" s="38"/>
      <c r="B152" s="39"/>
      <c r="C152" s="241" t="s">
        <v>166</v>
      </c>
      <c r="D152" s="241" t="s">
        <v>145</v>
      </c>
      <c r="E152" s="242" t="s">
        <v>491</v>
      </c>
      <c r="F152" s="243" t="s">
        <v>492</v>
      </c>
      <c r="G152" s="244" t="s">
        <v>165</v>
      </c>
      <c r="H152" s="245">
        <v>18.579000000000001</v>
      </c>
      <c r="I152" s="246"/>
      <c r="J152" s="247">
        <f>ROUND(I152*H152,2)</f>
        <v>0</v>
      </c>
      <c r="K152" s="248"/>
      <c r="L152" s="249"/>
      <c r="M152" s="250" t="s">
        <v>1</v>
      </c>
      <c r="N152" s="251" t="s">
        <v>43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148</v>
      </c>
      <c r="AT152" s="239" t="s">
        <v>145</v>
      </c>
      <c r="AU152" s="239" t="s">
        <v>90</v>
      </c>
      <c r="AY152" s="17" t="s">
        <v>137</v>
      </c>
      <c r="BE152" s="240">
        <f>IF(N152="základná",J152,0)</f>
        <v>0</v>
      </c>
      <c r="BF152" s="240">
        <f>IF(N152="znížená",J152,0)</f>
        <v>0</v>
      </c>
      <c r="BG152" s="240">
        <f>IF(N152="zákl. prenesená",J152,0)</f>
        <v>0</v>
      </c>
      <c r="BH152" s="240">
        <f>IF(N152="zníž. prenesená",J152,0)</f>
        <v>0</v>
      </c>
      <c r="BI152" s="240">
        <f>IF(N152="nulová",J152,0)</f>
        <v>0</v>
      </c>
      <c r="BJ152" s="17" t="s">
        <v>90</v>
      </c>
      <c r="BK152" s="240">
        <f>ROUND(I152*H152,2)</f>
        <v>0</v>
      </c>
      <c r="BL152" s="17" t="s">
        <v>144</v>
      </c>
      <c r="BM152" s="239" t="s">
        <v>7</v>
      </c>
    </row>
    <row r="153" s="2" customFormat="1">
      <c r="A153" s="38"/>
      <c r="B153" s="39"/>
      <c r="C153" s="40"/>
      <c r="D153" s="252" t="s">
        <v>150</v>
      </c>
      <c r="E153" s="40"/>
      <c r="F153" s="253" t="s">
        <v>493</v>
      </c>
      <c r="G153" s="40"/>
      <c r="H153" s="40"/>
      <c r="I153" s="254"/>
      <c r="J153" s="40"/>
      <c r="K153" s="40"/>
      <c r="L153" s="44"/>
      <c r="M153" s="255"/>
      <c r="N153" s="256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150</v>
      </c>
      <c r="AU153" s="17" t="s">
        <v>90</v>
      </c>
    </row>
    <row r="154" s="13" customFormat="1">
      <c r="A154" s="13"/>
      <c r="B154" s="257"/>
      <c r="C154" s="258"/>
      <c r="D154" s="252" t="s">
        <v>228</v>
      </c>
      <c r="E154" s="259" t="s">
        <v>1</v>
      </c>
      <c r="F154" s="260" t="s">
        <v>402</v>
      </c>
      <c r="G154" s="258"/>
      <c r="H154" s="259" t="s">
        <v>1</v>
      </c>
      <c r="I154" s="261"/>
      <c r="J154" s="258"/>
      <c r="K154" s="258"/>
      <c r="L154" s="262"/>
      <c r="M154" s="263"/>
      <c r="N154" s="264"/>
      <c r="O154" s="264"/>
      <c r="P154" s="264"/>
      <c r="Q154" s="264"/>
      <c r="R154" s="264"/>
      <c r="S154" s="264"/>
      <c r="T154" s="26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6" t="s">
        <v>228</v>
      </c>
      <c r="AU154" s="266" t="s">
        <v>90</v>
      </c>
      <c r="AV154" s="13" t="s">
        <v>84</v>
      </c>
      <c r="AW154" s="13" t="s">
        <v>33</v>
      </c>
      <c r="AX154" s="13" t="s">
        <v>77</v>
      </c>
      <c r="AY154" s="266" t="s">
        <v>137</v>
      </c>
    </row>
    <row r="155" s="14" customFormat="1">
      <c r="A155" s="14"/>
      <c r="B155" s="267"/>
      <c r="C155" s="268"/>
      <c r="D155" s="252" t="s">
        <v>228</v>
      </c>
      <c r="E155" s="269" t="s">
        <v>1</v>
      </c>
      <c r="F155" s="270" t="s">
        <v>494</v>
      </c>
      <c r="G155" s="268"/>
      <c r="H155" s="271">
        <v>18.579000000000001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7" t="s">
        <v>228</v>
      </c>
      <c r="AU155" s="277" t="s">
        <v>90</v>
      </c>
      <c r="AV155" s="14" t="s">
        <v>90</v>
      </c>
      <c r="AW155" s="14" t="s">
        <v>33</v>
      </c>
      <c r="AX155" s="14" t="s">
        <v>77</v>
      </c>
      <c r="AY155" s="277" t="s">
        <v>137</v>
      </c>
    </row>
    <row r="156" s="15" customFormat="1">
      <c r="A156" s="15"/>
      <c r="B156" s="278"/>
      <c r="C156" s="279"/>
      <c r="D156" s="252" t="s">
        <v>228</v>
      </c>
      <c r="E156" s="280" t="s">
        <v>1</v>
      </c>
      <c r="F156" s="281" t="s">
        <v>292</v>
      </c>
      <c r="G156" s="279"/>
      <c r="H156" s="282">
        <v>18.579000000000001</v>
      </c>
      <c r="I156" s="283"/>
      <c r="J156" s="279"/>
      <c r="K156" s="279"/>
      <c r="L156" s="284"/>
      <c r="M156" s="285"/>
      <c r="N156" s="286"/>
      <c r="O156" s="286"/>
      <c r="P156" s="286"/>
      <c r="Q156" s="286"/>
      <c r="R156" s="286"/>
      <c r="S156" s="286"/>
      <c r="T156" s="28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8" t="s">
        <v>228</v>
      </c>
      <c r="AU156" s="288" t="s">
        <v>90</v>
      </c>
      <c r="AV156" s="15" t="s">
        <v>149</v>
      </c>
      <c r="AW156" s="15" t="s">
        <v>33</v>
      </c>
      <c r="AX156" s="15" t="s">
        <v>84</v>
      </c>
      <c r="AY156" s="288" t="s">
        <v>137</v>
      </c>
    </row>
    <row r="157" s="2" customFormat="1" ht="37.8" customHeight="1">
      <c r="A157" s="38"/>
      <c r="B157" s="39"/>
      <c r="C157" s="227" t="s">
        <v>188</v>
      </c>
      <c r="D157" s="227" t="s">
        <v>140</v>
      </c>
      <c r="E157" s="228" t="s">
        <v>495</v>
      </c>
      <c r="F157" s="229" t="s">
        <v>496</v>
      </c>
      <c r="G157" s="230" t="s">
        <v>165</v>
      </c>
      <c r="H157" s="231">
        <v>238.744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43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144</v>
      </c>
      <c r="AT157" s="239" t="s">
        <v>140</v>
      </c>
      <c r="AU157" s="239" t="s">
        <v>90</v>
      </c>
      <c r="AY157" s="17" t="s">
        <v>137</v>
      </c>
      <c r="BE157" s="240">
        <f>IF(N157="základná",J157,0)</f>
        <v>0</v>
      </c>
      <c r="BF157" s="240">
        <f>IF(N157="znížená",J157,0)</f>
        <v>0</v>
      </c>
      <c r="BG157" s="240">
        <f>IF(N157="zákl. prenesená",J157,0)</f>
        <v>0</v>
      </c>
      <c r="BH157" s="240">
        <f>IF(N157="zníž. prenesená",J157,0)</f>
        <v>0</v>
      </c>
      <c r="BI157" s="240">
        <f>IF(N157="nulová",J157,0)</f>
        <v>0</v>
      </c>
      <c r="BJ157" s="17" t="s">
        <v>90</v>
      </c>
      <c r="BK157" s="240">
        <f>ROUND(I157*H157,2)</f>
        <v>0</v>
      </c>
      <c r="BL157" s="17" t="s">
        <v>144</v>
      </c>
      <c r="BM157" s="239" t="s">
        <v>191</v>
      </c>
    </row>
    <row r="158" s="2" customFormat="1">
      <c r="A158" s="38"/>
      <c r="B158" s="39"/>
      <c r="C158" s="40"/>
      <c r="D158" s="252" t="s">
        <v>150</v>
      </c>
      <c r="E158" s="40"/>
      <c r="F158" s="253" t="s">
        <v>497</v>
      </c>
      <c r="G158" s="40"/>
      <c r="H158" s="40"/>
      <c r="I158" s="254"/>
      <c r="J158" s="40"/>
      <c r="K158" s="40"/>
      <c r="L158" s="44"/>
      <c r="M158" s="255"/>
      <c r="N158" s="256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150</v>
      </c>
      <c r="AU158" s="17" t="s">
        <v>90</v>
      </c>
    </row>
    <row r="159" s="2" customFormat="1" ht="37.8" customHeight="1">
      <c r="A159" s="38"/>
      <c r="B159" s="39"/>
      <c r="C159" s="241" t="s">
        <v>171</v>
      </c>
      <c r="D159" s="241" t="s">
        <v>145</v>
      </c>
      <c r="E159" s="242" t="s">
        <v>498</v>
      </c>
      <c r="F159" s="243" t="s">
        <v>499</v>
      </c>
      <c r="G159" s="244" t="s">
        <v>170</v>
      </c>
      <c r="H159" s="245">
        <v>78.784999999999997</v>
      </c>
      <c r="I159" s="246"/>
      <c r="J159" s="247">
        <f>ROUND(I159*H159,2)</f>
        <v>0</v>
      </c>
      <c r="K159" s="248"/>
      <c r="L159" s="249"/>
      <c r="M159" s="250" t="s">
        <v>1</v>
      </c>
      <c r="N159" s="251" t="s">
        <v>43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148</v>
      </c>
      <c r="AT159" s="239" t="s">
        <v>145</v>
      </c>
      <c r="AU159" s="239" t="s">
        <v>90</v>
      </c>
      <c r="AY159" s="17" t="s">
        <v>137</v>
      </c>
      <c r="BE159" s="240">
        <f>IF(N159="základná",J159,0)</f>
        <v>0</v>
      </c>
      <c r="BF159" s="240">
        <f>IF(N159="znížená",J159,0)</f>
        <v>0</v>
      </c>
      <c r="BG159" s="240">
        <f>IF(N159="zákl. prenesená",J159,0)</f>
        <v>0</v>
      </c>
      <c r="BH159" s="240">
        <f>IF(N159="zníž. prenesená",J159,0)</f>
        <v>0</v>
      </c>
      <c r="BI159" s="240">
        <f>IF(N159="nulová",J159,0)</f>
        <v>0</v>
      </c>
      <c r="BJ159" s="17" t="s">
        <v>90</v>
      </c>
      <c r="BK159" s="240">
        <f>ROUND(I159*H159,2)</f>
        <v>0</v>
      </c>
      <c r="BL159" s="17" t="s">
        <v>144</v>
      </c>
      <c r="BM159" s="239" t="s">
        <v>195</v>
      </c>
    </row>
    <row r="160" s="2" customFormat="1">
      <c r="A160" s="38"/>
      <c r="B160" s="39"/>
      <c r="C160" s="40"/>
      <c r="D160" s="252" t="s">
        <v>150</v>
      </c>
      <c r="E160" s="40"/>
      <c r="F160" s="253" t="s">
        <v>497</v>
      </c>
      <c r="G160" s="40"/>
      <c r="H160" s="40"/>
      <c r="I160" s="254"/>
      <c r="J160" s="40"/>
      <c r="K160" s="40"/>
      <c r="L160" s="44"/>
      <c r="M160" s="255"/>
      <c r="N160" s="256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90</v>
      </c>
    </row>
    <row r="161" s="2" customFormat="1" ht="62.7" customHeight="1">
      <c r="A161" s="38"/>
      <c r="B161" s="39"/>
      <c r="C161" s="227" t="s">
        <v>197</v>
      </c>
      <c r="D161" s="227" t="s">
        <v>140</v>
      </c>
      <c r="E161" s="228" t="s">
        <v>500</v>
      </c>
      <c r="F161" s="229" t="s">
        <v>501</v>
      </c>
      <c r="G161" s="230" t="s">
        <v>165</v>
      </c>
      <c r="H161" s="231">
        <v>16.890000000000001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43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144</v>
      </c>
      <c r="AT161" s="239" t="s">
        <v>140</v>
      </c>
      <c r="AU161" s="239" t="s">
        <v>90</v>
      </c>
      <c r="AY161" s="17" t="s">
        <v>137</v>
      </c>
      <c r="BE161" s="240">
        <f>IF(N161="základná",J161,0)</f>
        <v>0</v>
      </c>
      <c r="BF161" s="240">
        <f>IF(N161="znížená",J161,0)</f>
        <v>0</v>
      </c>
      <c r="BG161" s="240">
        <f>IF(N161="zákl. prenesená",J161,0)</f>
        <v>0</v>
      </c>
      <c r="BH161" s="240">
        <f>IF(N161="zníž. prenesená",J161,0)</f>
        <v>0</v>
      </c>
      <c r="BI161" s="240">
        <f>IF(N161="nulová",J161,0)</f>
        <v>0</v>
      </c>
      <c r="BJ161" s="17" t="s">
        <v>90</v>
      </c>
      <c r="BK161" s="240">
        <f>ROUND(I161*H161,2)</f>
        <v>0</v>
      </c>
      <c r="BL161" s="17" t="s">
        <v>144</v>
      </c>
      <c r="BM161" s="239" t="s">
        <v>200</v>
      </c>
    </row>
    <row r="162" s="2" customFormat="1">
      <c r="A162" s="38"/>
      <c r="B162" s="39"/>
      <c r="C162" s="40"/>
      <c r="D162" s="252" t="s">
        <v>150</v>
      </c>
      <c r="E162" s="40"/>
      <c r="F162" s="253" t="s">
        <v>502</v>
      </c>
      <c r="G162" s="40"/>
      <c r="H162" s="40"/>
      <c r="I162" s="254"/>
      <c r="J162" s="40"/>
      <c r="K162" s="40"/>
      <c r="L162" s="44"/>
      <c r="M162" s="255"/>
      <c r="N162" s="256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150</v>
      </c>
      <c r="AU162" s="17" t="s">
        <v>90</v>
      </c>
    </row>
    <row r="163" s="2" customFormat="1" ht="62.7" customHeight="1">
      <c r="A163" s="38"/>
      <c r="B163" s="39"/>
      <c r="C163" s="241" t="s">
        <v>176</v>
      </c>
      <c r="D163" s="241" t="s">
        <v>145</v>
      </c>
      <c r="E163" s="242" t="s">
        <v>503</v>
      </c>
      <c r="F163" s="243" t="s">
        <v>504</v>
      </c>
      <c r="G163" s="244" t="s">
        <v>170</v>
      </c>
      <c r="H163" s="245">
        <v>7.4320000000000004</v>
      </c>
      <c r="I163" s="246"/>
      <c r="J163" s="247">
        <f>ROUND(I163*H163,2)</f>
        <v>0</v>
      </c>
      <c r="K163" s="248"/>
      <c r="L163" s="249"/>
      <c r="M163" s="250" t="s">
        <v>1</v>
      </c>
      <c r="N163" s="251" t="s">
        <v>43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148</v>
      </c>
      <c r="AT163" s="239" t="s">
        <v>145</v>
      </c>
      <c r="AU163" s="239" t="s">
        <v>90</v>
      </c>
      <c r="AY163" s="17" t="s">
        <v>137</v>
      </c>
      <c r="BE163" s="240">
        <f>IF(N163="základná",J163,0)</f>
        <v>0</v>
      </c>
      <c r="BF163" s="240">
        <f>IF(N163="znížená",J163,0)</f>
        <v>0</v>
      </c>
      <c r="BG163" s="240">
        <f>IF(N163="zákl. prenesená",J163,0)</f>
        <v>0</v>
      </c>
      <c r="BH163" s="240">
        <f>IF(N163="zníž. prenesená",J163,0)</f>
        <v>0</v>
      </c>
      <c r="BI163" s="240">
        <f>IF(N163="nulová",J163,0)</f>
        <v>0</v>
      </c>
      <c r="BJ163" s="17" t="s">
        <v>90</v>
      </c>
      <c r="BK163" s="240">
        <f>ROUND(I163*H163,2)</f>
        <v>0</v>
      </c>
      <c r="BL163" s="17" t="s">
        <v>144</v>
      </c>
      <c r="BM163" s="239" t="s">
        <v>204</v>
      </c>
    </row>
    <row r="164" s="2" customFormat="1">
      <c r="A164" s="38"/>
      <c r="B164" s="39"/>
      <c r="C164" s="40"/>
      <c r="D164" s="252" t="s">
        <v>150</v>
      </c>
      <c r="E164" s="40"/>
      <c r="F164" s="253" t="s">
        <v>505</v>
      </c>
      <c r="G164" s="40"/>
      <c r="H164" s="40"/>
      <c r="I164" s="254"/>
      <c r="J164" s="40"/>
      <c r="K164" s="40"/>
      <c r="L164" s="44"/>
      <c r="M164" s="255"/>
      <c r="N164" s="256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90</v>
      </c>
    </row>
    <row r="165" s="2" customFormat="1" ht="49.05" customHeight="1">
      <c r="A165" s="38"/>
      <c r="B165" s="39"/>
      <c r="C165" s="227" t="s">
        <v>206</v>
      </c>
      <c r="D165" s="227" t="s">
        <v>140</v>
      </c>
      <c r="E165" s="228" t="s">
        <v>506</v>
      </c>
      <c r="F165" s="229" t="s">
        <v>507</v>
      </c>
      <c r="G165" s="230" t="s">
        <v>165</v>
      </c>
      <c r="H165" s="231">
        <v>238.744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43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144</v>
      </c>
      <c r="AT165" s="239" t="s">
        <v>140</v>
      </c>
      <c r="AU165" s="239" t="s">
        <v>90</v>
      </c>
      <c r="AY165" s="17" t="s">
        <v>137</v>
      </c>
      <c r="BE165" s="240">
        <f>IF(N165="základná",J165,0)</f>
        <v>0</v>
      </c>
      <c r="BF165" s="240">
        <f>IF(N165="znížená",J165,0)</f>
        <v>0</v>
      </c>
      <c r="BG165" s="240">
        <f>IF(N165="zákl. prenesená",J165,0)</f>
        <v>0</v>
      </c>
      <c r="BH165" s="240">
        <f>IF(N165="zníž. prenesená",J165,0)</f>
        <v>0</v>
      </c>
      <c r="BI165" s="240">
        <f>IF(N165="nulová",J165,0)</f>
        <v>0</v>
      </c>
      <c r="BJ165" s="17" t="s">
        <v>90</v>
      </c>
      <c r="BK165" s="240">
        <f>ROUND(I165*H165,2)</f>
        <v>0</v>
      </c>
      <c r="BL165" s="17" t="s">
        <v>144</v>
      </c>
      <c r="BM165" s="239" t="s">
        <v>209</v>
      </c>
    </row>
    <row r="166" s="2" customFormat="1">
      <c r="A166" s="38"/>
      <c r="B166" s="39"/>
      <c r="C166" s="40"/>
      <c r="D166" s="252" t="s">
        <v>150</v>
      </c>
      <c r="E166" s="40"/>
      <c r="F166" s="253" t="s">
        <v>508</v>
      </c>
      <c r="G166" s="40"/>
      <c r="H166" s="40"/>
      <c r="I166" s="254"/>
      <c r="J166" s="40"/>
      <c r="K166" s="40"/>
      <c r="L166" s="44"/>
      <c r="M166" s="255"/>
      <c r="N166" s="256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90</v>
      </c>
    </row>
    <row r="167" s="2" customFormat="1" ht="49.05" customHeight="1">
      <c r="A167" s="38"/>
      <c r="B167" s="39"/>
      <c r="C167" s="241" t="s">
        <v>144</v>
      </c>
      <c r="D167" s="241" t="s">
        <v>145</v>
      </c>
      <c r="E167" s="242" t="s">
        <v>509</v>
      </c>
      <c r="F167" s="243" t="s">
        <v>510</v>
      </c>
      <c r="G167" s="244" t="s">
        <v>170</v>
      </c>
      <c r="H167" s="245">
        <v>446.45100000000002</v>
      </c>
      <c r="I167" s="246"/>
      <c r="J167" s="247">
        <f>ROUND(I167*H167,2)</f>
        <v>0</v>
      </c>
      <c r="K167" s="248"/>
      <c r="L167" s="249"/>
      <c r="M167" s="250" t="s">
        <v>1</v>
      </c>
      <c r="N167" s="251" t="s">
        <v>43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148</v>
      </c>
      <c r="AT167" s="239" t="s">
        <v>145</v>
      </c>
      <c r="AU167" s="239" t="s">
        <v>90</v>
      </c>
      <c r="AY167" s="17" t="s">
        <v>137</v>
      </c>
      <c r="BE167" s="240">
        <f>IF(N167="základná",J167,0)</f>
        <v>0</v>
      </c>
      <c r="BF167" s="240">
        <f>IF(N167="znížená",J167,0)</f>
        <v>0</v>
      </c>
      <c r="BG167" s="240">
        <f>IF(N167="zákl. prenesená",J167,0)</f>
        <v>0</v>
      </c>
      <c r="BH167" s="240">
        <f>IF(N167="zníž. prenesená",J167,0)</f>
        <v>0</v>
      </c>
      <c r="BI167" s="240">
        <f>IF(N167="nulová",J167,0)</f>
        <v>0</v>
      </c>
      <c r="BJ167" s="17" t="s">
        <v>90</v>
      </c>
      <c r="BK167" s="240">
        <f>ROUND(I167*H167,2)</f>
        <v>0</v>
      </c>
      <c r="BL167" s="17" t="s">
        <v>144</v>
      </c>
      <c r="BM167" s="239" t="s">
        <v>148</v>
      </c>
    </row>
    <row r="168" s="2" customFormat="1">
      <c r="A168" s="38"/>
      <c r="B168" s="39"/>
      <c r="C168" s="40"/>
      <c r="D168" s="252" t="s">
        <v>150</v>
      </c>
      <c r="E168" s="40"/>
      <c r="F168" s="253" t="s">
        <v>508</v>
      </c>
      <c r="G168" s="40"/>
      <c r="H168" s="40"/>
      <c r="I168" s="254"/>
      <c r="J168" s="40"/>
      <c r="K168" s="40"/>
      <c r="L168" s="44"/>
      <c r="M168" s="255"/>
      <c r="N168" s="256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150</v>
      </c>
      <c r="AU168" s="17" t="s">
        <v>90</v>
      </c>
    </row>
    <row r="169" s="2" customFormat="1" ht="37.8" customHeight="1">
      <c r="A169" s="38"/>
      <c r="B169" s="39"/>
      <c r="C169" s="227" t="s">
        <v>214</v>
      </c>
      <c r="D169" s="227" t="s">
        <v>140</v>
      </c>
      <c r="E169" s="228" t="s">
        <v>511</v>
      </c>
      <c r="F169" s="229" t="s">
        <v>512</v>
      </c>
      <c r="G169" s="230" t="s">
        <v>165</v>
      </c>
      <c r="H169" s="231">
        <v>16.890000000000001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43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144</v>
      </c>
      <c r="AT169" s="239" t="s">
        <v>140</v>
      </c>
      <c r="AU169" s="239" t="s">
        <v>90</v>
      </c>
      <c r="AY169" s="17" t="s">
        <v>137</v>
      </c>
      <c r="BE169" s="240">
        <f>IF(N169="základná",J169,0)</f>
        <v>0</v>
      </c>
      <c r="BF169" s="240">
        <f>IF(N169="znížená",J169,0)</f>
        <v>0</v>
      </c>
      <c r="BG169" s="240">
        <f>IF(N169="zákl. prenesená",J169,0)</f>
        <v>0</v>
      </c>
      <c r="BH169" s="240">
        <f>IF(N169="zníž. prenesená",J169,0)</f>
        <v>0</v>
      </c>
      <c r="BI169" s="240">
        <f>IF(N169="nulová",J169,0)</f>
        <v>0</v>
      </c>
      <c r="BJ169" s="17" t="s">
        <v>90</v>
      </c>
      <c r="BK169" s="240">
        <f>ROUND(I169*H169,2)</f>
        <v>0</v>
      </c>
      <c r="BL169" s="17" t="s">
        <v>144</v>
      </c>
      <c r="BM169" s="239" t="s">
        <v>217</v>
      </c>
    </row>
    <row r="170" s="2" customFormat="1">
      <c r="A170" s="38"/>
      <c r="B170" s="39"/>
      <c r="C170" s="40"/>
      <c r="D170" s="252" t="s">
        <v>150</v>
      </c>
      <c r="E170" s="40"/>
      <c r="F170" s="253" t="s">
        <v>513</v>
      </c>
      <c r="G170" s="40"/>
      <c r="H170" s="40"/>
      <c r="I170" s="254"/>
      <c r="J170" s="40"/>
      <c r="K170" s="40"/>
      <c r="L170" s="44"/>
      <c r="M170" s="255"/>
      <c r="N170" s="256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90</v>
      </c>
    </row>
    <row r="171" s="2" customFormat="1" ht="37.8" customHeight="1">
      <c r="A171" s="38"/>
      <c r="B171" s="39"/>
      <c r="C171" s="241" t="s">
        <v>183</v>
      </c>
      <c r="D171" s="241" t="s">
        <v>145</v>
      </c>
      <c r="E171" s="242" t="s">
        <v>514</v>
      </c>
      <c r="F171" s="243" t="s">
        <v>515</v>
      </c>
      <c r="G171" s="244" t="s">
        <v>170</v>
      </c>
      <c r="H171" s="245">
        <v>31.584</v>
      </c>
      <c r="I171" s="246"/>
      <c r="J171" s="247">
        <f>ROUND(I171*H171,2)</f>
        <v>0</v>
      </c>
      <c r="K171" s="248"/>
      <c r="L171" s="249"/>
      <c r="M171" s="250" t="s">
        <v>1</v>
      </c>
      <c r="N171" s="251" t="s">
        <v>43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148</v>
      </c>
      <c r="AT171" s="239" t="s">
        <v>145</v>
      </c>
      <c r="AU171" s="239" t="s">
        <v>90</v>
      </c>
      <c r="AY171" s="17" t="s">
        <v>137</v>
      </c>
      <c r="BE171" s="240">
        <f>IF(N171="základná",J171,0)</f>
        <v>0</v>
      </c>
      <c r="BF171" s="240">
        <f>IF(N171="znížená",J171,0)</f>
        <v>0</v>
      </c>
      <c r="BG171" s="240">
        <f>IF(N171="zákl. prenesená",J171,0)</f>
        <v>0</v>
      </c>
      <c r="BH171" s="240">
        <f>IF(N171="zníž. prenesená",J171,0)</f>
        <v>0</v>
      </c>
      <c r="BI171" s="240">
        <f>IF(N171="nulová",J171,0)</f>
        <v>0</v>
      </c>
      <c r="BJ171" s="17" t="s">
        <v>90</v>
      </c>
      <c r="BK171" s="240">
        <f>ROUND(I171*H171,2)</f>
        <v>0</v>
      </c>
      <c r="BL171" s="17" t="s">
        <v>144</v>
      </c>
      <c r="BM171" s="239" t="s">
        <v>221</v>
      </c>
    </row>
    <row r="172" s="2" customFormat="1">
      <c r="A172" s="38"/>
      <c r="B172" s="39"/>
      <c r="C172" s="40"/>
      <c r="D172" s="252" t="s">
        <v>150</v>
      </c>
      <c r="E172" s="40"/>
      <c r="F172" s="253" t="s">
        <v>513</v>
      </c>
      <c r="G172" s="40"/>
      <c r="H172" s="40"/>
      <c r="I172" s="254"/>
      <c r="J172" s="40"/>
      <c r="K172" s="40"/>
      <c r="L172" s="44"/>
      <c r="M172" s="255"/>
      <c r="N172" s="256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150</v>
      </c>
      <c r="AU172" s="17" t="s">
        <v>90</v>
      </c>
    </row>
    <row r="173" s="12" customFormat="1" ht="22.8" customHeight="1">
      <c r="A173" s="12"/>
      <c r="B173" s="211"/>
      <c r="C173" s="212"/>
      <c r="D173" s="213" t="s">
        <v>76</v>
      </c>
      <c r="E173" s="225" t="s">
        <v>516</v>
      </c>
      <c r="F173" s="225" t="s">
        <v>263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SUM(P174:P225)</f>
        <v>0</v>
      </c>
      <c r="Q173" s="219"/>
      <c r="R173" s="220">
        <f>SUM(R174:R225)</f>
        <v>0</v>
      </c>
      <c r="S173" s="219"/>
      <c r="T173" s="221">
        <f>SUM(T174:T225)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90</v>
      </c>
      <c r="AT173" s="223" t="s">
        <v>76</v>
      </c>
      <c r="AU173" s="223" t="s">
        <v>84</v>
      </c>
      <c r="AY173" s="222" t="s">
        <v>137</v>
      </c>
      <c r="BK173" s="224">
        <f>SUM(BK174:BK225)</f>
        <v>0</v>
      </c>
    </row>
    <row r="174" s="2" customFormat="1" ht="24.15" customHeight="1">
      <c r="A174" s="38"/>
      <c r="B174" s="39"/>
      <c r="C174" s="227" t="s">
        <v>223</v>
      </c>
      <c r="D174" s="227" t="s">
        <v>140</v>
      </c>
      <c r="E174" s="228" t="s">
        <v>141</v>
      </c>
      <c r="F174" s="229" t="s">
        <v>340</v>
      </c>
      <c r="G174" s="230" t="s">
        <v>143</v>
      </c>
      <c r="H174" s="231">
        <v>23.794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43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144</v>
      </c>
      <c r="AT174" s="239" t="s">
        <v>140</v>
      </c>
      <c r="AU174" s="239" t="s">
        <v>90</v>
      </c>
      <c r="AY174" s="17" t="s">
        <v>137</v>
      </c>
      <c r="BE174" s="240">
        <f>IF(N174="základná",J174,0)</f>
        <v>0</v>
      </c>
      <c r="BF174" s="240">
        <f>IF(N174="znížená",J174,0)</f>
        <v>0</v>
      </c>
      <c r="BG174" s="240">
        <f>IF(N174="zákl. prenesená",J174,0)</f>
        <v>0</v>
      </c>
      <c r="BH174" s="240">
        <f>IF(N174="zníž. prenesená",J174,0)</f>
        <v>0</v>
      </c>
      <c r="BI174" s="240">
        <f>IF(N174="nulová",J174,0)</f>
        <v>0</v>
      </c>
      <c r="BJ174" s="17" t="s">
        <v>90</v>
      </c>
      <c r="BK174" s="240">
        <f>ROUND(I174*H174,2)</f>
        <v>0</v>
      </c>
      <c r="BL174" s="17" t="s">
        <v>144</v>
      </c>
      <c r="BM174" s="239" t="s">
        <v>226</v>
      </c>
    </row>
    <row r="175" s="2" customFormat="1" ht="24.15" customHeight="1">
      <c r="A175" s="38"/>
      <c r="B175" s="39"/>
      <c r="C175" s="241" t="s">
        <v>7</v>
      </c>
      <c r="D175" s="241" t="s">
        <v>145</v>
      </c>
      <c r="E175" s="242" t="s">
        <v>146</v>
      </c>
      <c r="F175" s="243" t="s">
        <v>341</v>
      </c>
      <c r="G175" s="244" t="s">
        <v>143</v>
      </c>
      <c r="H175" s="245">
        <v>24.507999999999999</v>
      </c>
      <c r="I175" s="246"/>
      <c r="J175" s="247">
        <f>ROUND(I175*H175,2)</f>
        <v>0</v>
      </c>
      <c r="K175" s="248"/>
      <c r="L175" s="249"/>
      <c r="M175" s="250" t="s">
        <v>1</v>
      </c>
      <c r="N175" s="251" t="s">
        <v>43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148</v>
      </c>
      <c r="AT175" s="239" t="s">
        <v>145</v>
      </c>
      <c r="AU175" s="239" t="s">
        <v>90</v>
      </c>
      <c r="AY175" s="17" t="s">
        <v>137</v>
      </c>
      <c r="BE175" s="240">
        <f>IF(N175="základná",J175,0)</f>
        <v>0</v>
      </c>
      <c r="BF175" s="240">
        <f>IF(N175="znížená",J175,0)</f>
        <v>0</v>
      </c>
      <c r="BG175" s="240">
        <f>IF(N175="zákl. prenesená",J175,0)</f>
        <v>0</v>
      </c>
      <c r="BH175" s="240">
        <f>IF(N175="zníž. prenesená",J175,0)</f>
        <v>0</v>
      </c>
      <c r="BI175" s="240">
        <f>IF(N175="nulová",J175,0)</f>
        <v>0</v>
      </c>
      <c r="BJ175" s="17" t="s">
        <v>90</v>
      </c>
      <c r="BK175" s="240">
        <f>ROUND(I175*H175,2)</f>
        <v>0</v>
      </c>
      <c r="BL175" s="17" t="s">
        <v>144</v>
      </c>
      <c r="BM175" s="239" t="s">
        <v>234</v>
      </c>
    </row>
    <row r="176" s="2" customFormat="1">
      <c r="A176" s="38"/>
      <c r="B176" s="39"/>
      <c r="C176" s="40"/>
      <c r="D176" s="252" t="s">
        <v>150</v>
      </c>
      <c r="E176" s="40"/>
      <c r="F176" s="253" t="s">
        <v>517</v>
      </c>
      <c r="G176" s="40"/>
      <c r="H176" s="40"/>
      <c r="I176" s="254"/>
      <c r="J176" s="40"/>
      <c r="K176" s="40"/>
      <c r="L176" s="44"/>
      <c r="M176" s="255"/>
      <c r="N176" s="256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150</v>
      </c>
      <c r="AU176" s="17" t="s">
        <v>90</v>
      </c>
    </row>
    <row r="177" s="2" customFormat="1" ht="24.15" customHeight="1">
      <c r="A177" s="38"/>
      <c r="B177" s="39"/>
      <c r="C177" s="227" t="s">
        <v>238</v>
      </c>
      <c r="D177" s="227" t="s">
        <v>140</v>
      </c>
      <c r="E177" s="228" t="s">
        <v>344</v>
      </c>
      <c r="F177" s="229" t="s">
        <v>518</v>
      </c>
      <c r="G177" s="230" t="s">
        <v>165</v>
      </c>
      <c r="H177" s="231">
        <v>258.83199999999999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43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144</v>
      </c>
      <c r="AT177" s="239" t="s">
        <v>140</v>
      </c>
      <c r="AU177" s="239" t="s">
        <v>90</v>
      </c>
      <c r="AY177" s="17" t="s">
        <v>137</v>
      </c>
      <c r="BE177" s="240">
        <f>IF(N177="základná",J177,0)</f>
        <v>0</v>
      </c>
      <c r="BF177" s="240">
        <f>IF(N177="znížená",J177,0)</f>
        <v>0</v>
      </c>
      <c r="BG177" s="240">
        <f>IF(N177="zákl. prenesená",J177,0)</f>
        <v>0</v>
      </c>
      <c r="BH177" s="240">
        <f>IF(N177="zníž. prenesená",J177,0)</f>
        <v>0</v>
      </c>
      <c r="BI177" s="240">
        <f>IF(N177="nulová",J177,0)</f>
        <v>0</v>
      </c>
      <c r="BJ177" s="17" t="s">
        <v>90</v>
      </c>
      <c r="BK177" s="240">
        <f>ROUND(I177*H177,2)</f>
        <v>0</v>
      </c>
      <c r="BL177" s="17" t="s">
        <v>144</v>
      </c>
      <c r="BM177" s="239" t="s">
        <v>252</v>
      </c>
    </row>
    <row r="178" s="2" customFormat="1">
      <c r="A178" s="38"/>
      <c r="B178" s="39"/>
      <c r="C178" s="40"/>
      <c r="D178" s="252" t="s">
        <v>150</v>
      </c>
      <c r="E178" s="40"/>
      <c r="F178" s="253" t="s">
        <v>519</v>
      </c>
      <c r="G178" s="40"/>
      <c r="H178" s="40"/>
      <c r="I178" s="254"/>
      <c r="J178" s="40"/>
      <c r="K178" s="40"/>
      <c r="L178" s="44"/>
      <c r="M178" s="255"/>
      <c r="N178" s="256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90</v>
      </c>
    </row>
    <row r="179" s="2" customFormat="1" ht="24.15" customHeight="1">
      <c r="A179" s="38"/>
      <c r="B179" s="39"/>
      <c r="C179" s="241" t="s">
        <v>191</v>
      </c>
      <c r="D179" s="241" t="s">
        <v>145</v>
      </c>
      <c r="E179" s="242" t="s">
        <v>349</v>
      </c>
      <c r="F179" s="243" t="s">
        <v>350</v>
      </c>
      <c r="G179" s="244" t="s">
        <v>165</v>
      </c>
      <c r="H179" s="245">
        <v>131.40000000000001</v>
      </c>
      <c r="I179" s="246"/>
      <c r="J179" s="247">
        <f>ROUND(I179*H179,2)</f>
        <v>0</v>
      </c>
      <c r="K179" s="248"/>
      <c r="L179" s="249"/>
      <c r="M179" s="250" t="s">
        <v>1</v>
      </c>
      <c r="N179" s="251" t="s">
        <v>43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148</v>
      </c>
      <c r="AT179" s="239" t="s">
        <v>145</v>
      </c>
      <c r="AU179" s="239" t="s">
        <v>90</v>
      </c>
      <c r="AY179" s="17" t="s">
        <v>137</v>
      </c>
      <c r="BE179" s="240">
        <f>IF(N179="základná",J179,0)</f>
        <v>0</v>
      </c>
      <c r="BF179" s="240">
        <f>IF(N179="znížená",J179,0)</f>
        <v>0</v>
      </c>
      <c r="BG179" s="240">
        <f>IF(N179="zákl. prenesená",J179,0)</f>
        <v>0</v>
      </c>
      <c r="BH179" s="240">
        <f>IF(N179="zníž. prenesená",J179,0)</f>
        <v>0</v>
      </c>
      <c r="BI179" s="240">
        <f>IF(N179="nulová",J179,0)</f>
        <v>0</v>
      </c>
      <c r="BJ179" s="17" t="s">
        <v>90</v>
      </c>
      <c r="BK179" s="240">
        <f>ROUND(I179*H179,2)</f>
        <v>0</v>
      </c>
      <c r="BL179" s="17" t="s">
        <v>144</v>
      </c>
      <c r="BM179" s="239" t="s">
        <v>255</v>
      </c>
    </row>
    <row r="180" s="2" customFormat="1">
      <c r="A180" s="38"/>
      <c r="B180" s="39"/>
      <c r="C180" s="40"/>
      <c r="D180" s="252" t="s">
        <v>150</v>
      </c>
      <c r="E180" s="40"/>
      <c r="F180" s="253" t="s">
        <v>520</v>
      </c>
      <c r="G180" s="40"/>
      <c r="H180" s="40"/>
      <c r="I180" s="254"/>
      <c r="J180" s="40"/>
      <c r="K180" s="40"/>
      <c r="L180" s="44"/>
      <c r="M180" s="255"/>
      <c r="N180" s="256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150</v>
      </c>
      <c r="AU180" s="17" t="s">
        <v>90</v>
      </c>
    </row>
    <row r="181" s="2" customFormat="1" ht="24.15" customHeight="1">
      <c r="A181" s="38"/>
      <c r="B181" s="39"/>
      <c r="C181" s="241" t="s">
        <v>249</v>
      </c>
      <c r="D181" s="241" t="s">
        <v>145</v>
      </c>
      <c r="E181" s="242" t="s">
        <v>352</v>
      </c>
      <c r="F181" s="243" t="s">
        <v>353</v>
      </c>
      <c r="G181" s="244" t="s">
        <v>165</v>
      </c>
      <c r="H181" s="245">
        <v>146.69999999999999</v>
      </c>
      <c r="I181" s="246"/>
      <c r="J181" s="247">
        <f>ROUND(I181*H181,2)</f>
        <v>0</v>
      </c>
      <c r="K181" s="248"/>
      <c r="L181" s="249"/>
      <c r="M181" s="250" t="s">
        <v>1</v>
      </c>
      <c r="N181" s="251" t="s">
        <v>43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148</v>
      </c>
      <c r="AT181" s="239" t="s">
        <v>145</v>
      </c>
      <c r="AU181" s="239" t="s">
        <v>90</v>
      </c>
      <c r="AY181" s="17" t="s">
        <v>137</v>
      </c>
      <c r="BE181" s="240">
        <f>IF(N181="základná",J181,0)</f>
        <v>0</v>
      </c>
      <c r="BF181" s="240">
        <f>IF(N181="znížená",J181,0)</f>
        <v>0</v>
      </c>
      <c r="BG181" s="240">
        <f>IF(N181="zákl. prenesená",J181,0)</f>
        <v>0</v>
      </c>
      <c r="BH181" s="240">
        <f>IF(N181="zníž. prenesená",J181,0)</f>
        <v>0</v>
      </c>
      <c r="BI181" s="240">
        <f>IF(N181="nulová",J181,0)</f>
        <v>0</v>
      </c>
      <c r="BJ181" s="17" t="s">
        <v>90</v>
      </c>
      <c r="BK181" s="240">
        <f>ROUND(I181*H181,2)</f>
        <v>0</v>
      </c>
      <c r="BL181" s="17" t="s">
        <v>144</v>
      </c>
      <c r="BM181" s="239" t="s">
        <v>260</v>
      </c>
    </row>
    <row r="182" s="2" customFormat="1">
      <c r="A182" s="38"/>
      <c r="B182" s="39"/>
      <c r="C182" s="40"/>
      <c r="D182" s="252" t="s">
        <v>150</v>
      </c>
      <c r="E182" s="40"/>
      <c r="F182" s="253" t="s">
        <v>521</v>
      </c>
      <c r="G182" s="40"/>
      <c r="H182" s="40"/>
      <c r="I182" s="254"/>
      <c r="J182" s="40"/>
      <c r="K182" s="40"/>
      <c r="L182" s="44"/>
      <c r="M182" s="255"/>
      <c r="N182" s="256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150</v>
      </c>
      <c r="AU182" s="17" t="s">
        <v>90</v>
      </c>
    </row>
    <row r="183" s="2" customFormat="1" ht="24.15" customHeight="1">
      <c r="A183" s="38"/>
      <c r="B183" s="39"/>
      <c r="C183" s="241" t="s">
        <v>195</v>
      </c>
      <c r="D183" s="241" t="s">
        <v>145</v>
      </c>
      <c r="E183" s="242" t="s">
        <v>522</v>
      </c>
      <c r="F183" s="243" t="s">
        <v>523</v>
      </c>
      <c r="G183" s="244" t="s">
        <v>165</v>
      </c>
      <c r="H183" s="245">
        <v>8.0999999999999996</v>
      </c>
      <c r="I183" s="246"/>
      <c r="J183" s="247">
        <f>ROUND(I183*H183,2)</f>
        <v>0</v>
      </c>
      <c r="K183" s="248"/>
      <c r="L183" s="249"/>
      <c r="M183" s="250" t="s">
        <v>1</v>
      </c>
      <c r="N183" s="251" t="s">
        <v>43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148</v>
      </c>
      <c r="AT183" s="239" t="s">
        <v>145</v>
      </c>
      <c r="AU183" s="239" t="s">
        <v>90</v>
      </c>
      <c r="AY183" s="17" t="s">
        <v>137</v>
      </c>
      <c r="BE183" s="240">
        <f>IF(N183="základná",J183,0)</f>
        <v>0</v>
      </c>
      <c r="BF183" s="240">
        <f>IF(N183="znížená",J183,0)</f>
        <v>0</v>
      </c>
      <c r="BG183" s="240">
        <f>IF(N183="zákl. prenesená",J183,0)</f>
        <v>0</v>
      </c>
      <c r="BH183" s="240">
        <f>IF(N183="zníž. prenesená",J183,0)</f>
        <v>0</v>
      </c>
      <c r="BI183" s="240">
        <f>IF(N183="nulová",J183,0)</f>
        <v>0</v>
      </c>
      <c r="BJ183" s="17" t="s">
        <v>90</v>
      </c>
      <c r="BK183" s="240">
        <f>ROUND(I183*H183,2)</f>
        <v>0</v>
      </c>
      <c r="BL183" s="17" t="s">
        <v>144</v>
      </c>
      <c r="BM183" s="239" t="s">
        <v>266</v>
      </c>
    </row>
    <row r="184" s="2" customFormat="1">
      <c r="A184" s="38"/>
      <c r="B184" s="39"/>
      <c r="C184" s="40"/>
      <c r="D184" s="252" t="s">
        <v>150</v>
      </c>
      <c r="E184" s="40"/>
      <c r="F184" s="253" t="s">
        <v>524</v>
      </c>
      <c r="G184" s="40"/>
      <c r="H184" s="40"/>
      <c r="I184" s="254"/>
      <c r="J184" s="40"/>
      <c r="K184" s="40"/>
      <c r="L184" s="44"/>
      <c r="M184" s="255"/>
      <c r="N184" s="256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150</v>
      </c>
      <c r="AU184" s="17" t="s">
        <v>90</v>
      </c>
    </row>
    <row r="185" s="2" customFormat="1" ht="49.05" customHeight="1">
      <c r="A185" s="38"/>
      <c r="B185" s="39"/>
      <c r="C185" s="227" t="s">
        <v>257</v>
      </c>
      <c r="D185" s="227" t="s">
        <v>140</v>
      </c>
      <c r="E185" s="228" t="s">
        <v>525</v>
      </c>
      <c r="F185" s="229" t="s">
        <v>526</v>
      </c>
      <c r="G185" s="230" t="s">
        <v>165</v>
      </c>
      <c r="H185" s="231">
        <v>176.80000000000001</v>
      </c>
      <c r="I185" s="232"/>
      <c r="J185" s="233">
        <f>ROUND(I185*H185,2)</f>
        <v>0</v>
      </c>
      <c r="K185" s="234"/>
      <c r="L185" s="44"/>
      <c r="M185" s="235" t="s">
        <v>1</v>
      </c>
      <c r="N185" s="236" t="s">
        <v>43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144</v>
      </c>
      <c r="AT185" s="239" t="s">
        <v>140</v>
      </c>
      <c r="AU185" s="239" t="s">
        <v>90</v>
      </c>
      <c r="AY185" s="17" t="s">
        <v>137</v>
      </c>
      <c r="BE185" s="240">
        <f>IF(N185="základná",J185,0)</f>
        <v>0</v>
      </c>
      <c r="BF185" s="240">
        <f>IF(N185="znížená",J185,0)</f>
        <v>0</v>
      </c>
      <c r="BG185" s="240">
        <f>IF(N185="zákl. prenesená",J185,0)</f>
        <v>0</v>
      </c>
      <c r="BH185" s="240">
        <f>IF(N185="zníž. prenesená",J185,0)</f>
        <v>0</v>
      </c>
      <c r="BI185" s="240">
        <f>IF(N185="nulová",J185,0)</f>
        <v>0</v>
      </c>
      <c r="BJ185" s="17" t="s">
        <v>90</v>
      </c>
      <c r="BK185" s="240">
        <f>ROUND(I185*H185,2)</f>
        <v>0</v>
      </c>
      <c r="BL185" s="17" t="s">
        <v>144</v>
      </c>
      <c r="BM185" s="239" t="s">
        <v>270</v>
      </c>
    </row>
    <row r="186" s="2" customFormat="1">
      <c r="A186" s="38"/>
      <c r="B186" s="39"/>
      <c r="C186" s="40"/>
      <c r="D186" s="252" t="s">
        <v>150</v>
      </c>
      <c r="E186" s="40"/>
      <c r="F186" s="253" t="s">
        <v>527</v>
      </c>
      <c r="G186" s="40"/>
      <c r="H186" s="40"/>
      <c r="I186" s="254"/>
      <c r="J186" s="40"/>
      <c r="K186" s="40"/>
      <c r="L186" s="44"/>
      <c r="M186" s="255"/>
      <c r="N186" s="256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90</v>
      </c>
    </row>
    <row r="187" s="2" customFormat="1" ht="49.05" customHeight="1">
      <c r="A187" s="38"/>
      <c r="B187" s="39"/>
      <c r="C187" s="241" t="s">
        <v>200</v>
      </c>
      <c r="D187" s="241" t="s">
        <v>145</v>
      </c>
      <c r="E187" s="242" t="s">
        <v>528</v>
      </c>
      <c r="F187" s="243" t="s">
        <v>529</v>
      </c>
      <c r="G187" s="244" t="s">
        <v>170</v>
      </c>
      <c r="H187" s="245">
        <v>58.344000000000001</v>
      </c>
      <c r="I187" s="246"/>
      <c r="J187" s="247">
        <f>ROUND(I187*H187,2)</f>
        <v>0</v>
      </c>
      <c r="K187" s="248"/>
      <c r="L187" s="249"/>
      <c r="M187" s="250" t="s">
        <v>1</v>
      </c>
      <c r="N187" s="251" t="s">
        <v>43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148</v>
      </c>
      <c r="AT187" s="239" t="s">
        <v>145</v>
      </c>
      <c r="AU187" s="239" t="s">
        <v>90</v>
      </c>
      <c r="AY187" s="17" t="s">
        <v>137</v>
      </c>
      <c r="BE187" s="240">
        <f>IF(N187="základná",J187,0)</f>
        <v>0</v>
      </c>
      <c r="BF187" s="240">
        <f>IF(N187="znížená",J187,0)</f>
        <v>0</v>
      </c>
      <c r="BG187" s="240">
        <f>IF(N187="zákl. prenesená",J187,0)</f>
        <v>0</v>
      </c>
      <c r="BH187" s="240">
        <f>IF(N187="zníž. prenesená",J187,0)</f>
        <v>0</v>
      </c>
      <c r="BI187" s="240">
        <f>IF(N187="nulová",J187,0)</f>
        <v>0</v>
      </c>
      <c r="BJ187" s="17" t="s">
        <v>90</v>
      </c>
      <c r="BK187" s="240">
        <f>ROUND(I187*H187,2)</f>
        <v>0</v>
      </c>
      <c r="BL187" s="17" t="s">
        <v>144</v>
      </c>
      <c r="BM187" s="239" t="s">
        <v>273</v>
      </c>
    </row>
    <row r="188" s="2" customFormat="1">
      <c r="A188" s="38"/>
      <c r="B188" s="39"/>
      <c r="C188" s="40"/>
      <c r="D188" s="252" t="s">
        <v>150</v>
      </c>
      <c r="E188" s="40"/>
      <c r="F188" s="253" t="s">
        <v>527</v>
      </c>
      <c r="G188" s="40"/>
      <c r="H188" s="40"/>
      <c r="I188" s="254"/>
      <c r="J188" s="40"/>
      <c r="K188" s="40"/>
      <c r="L188" s="44"/>
      <c r="M188" s="255"/>
      <c r="N188" s="256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150</v>
      </c>
      <c r="AU188" s="17" t="s">
        <v>90</v>
      </c>
    </row>
    <row r="189" s="2" customFormat="1" ht="37.8" customHeight="1">
      <c r="A189" s="38"/>
      <c r="B189" s="39"/>
      <c r="C189" s="227" t="s">
        <v>267</v>
      </c>
      <c r="D189" s="227" t="s">
        <v>140</v>
      </c>
      <c r="E189" s="228" t="s">
        <v>530</v>
      </c>
      <c r="F189" s="229" t="s">
        <v>531</v>
      </c>
      <c r="G189" s="230" t="s">
        <v>165</v>
      </c>
      <c r="H189" s="231">
        <v>82.031999999999996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43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144</v>
      </c>
      <c r="AT189" s="239" t="s">
        <v>140</v>
      </c>
      <c r="AU189" s="239" t="s">
        <v>90</v>
      </c>
      <c r="AY189" s="17" t="s">
        <v>137</v>
      </c>
      <c r="BE189" s="240">
        <f>IF(N189="základná",J189,0)</f>
        <v>0</v>
      </c>
      <c r="BF189" s="240">
        <f>IF(N189="znížená",J189,0)</f>
        <v>0</v>
      </c>
      <c r="BG189" s="240">
        <f>IF(N189="zákl. prenesená",J189,0)</f>
        <v>0</v>
      </c>
      <c r="BH189" s="240">
        <f>IF(N189="zníž. prenesená",J189,0)</f>
        <v>0</v>
      </c>
      <c r="BI189" s="240">
        <f>IF(N189="nulová",J189,0)</f>
        <v>0</v>
      </c>
      <c r="BJ189" s="17" t="s">
        <v>90</v>
      </c>
      <c r="BK189" s="240">
        <f>ROUND(I189*H189,2)</f>
        <v>0</v>
      </c>
      <c r="BL189" s="17" t="s">
        <v>144</v>
      </c>
      <c r="BM189" s="239" t="s">
        <v>281</v>
      </c>
    </row>
    <row r="190" s="2" customFormat="1">
      <c r="A190" s="38"/>
      <c r="B190" s="39"/>
      <c r="C190" s="40"/>
      <c r="D190" s="252" t="s">
        <v>150</v>
      </c>
      <c r="E190" s="40"/>
      <c r="F190" s="253" t="s">
        <v>532</v>
      </c>
      <c r="G190" s="40"/>
      <c r="H190" s="40"/>
      <c r="I190" s="254"/>
      <c r="J190" s="40"/>
      <c r="K190" s="40"/>
      <c r="L190" s="44"/>
      <c r="M190" s="255"/>
      <c r="N190" s="256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90</v>
      </c>
    </row>
    <row r="191" s="2" customFormat="1" ht="37.8" customHeight="1">
      <c r="A191" s="38"/>
      <c r="B191" s="39"/>
      <c r="C191" s="241" t="s">
        <v>204</v>
      </c>
      <c r="D191" s="241" t="s">
        <v>145</v>
      </c>
      <c r="E191" s="242" t="s">
        <v>168</v>
      </c>
      <c r="F191" s="243" t="s">
        <v>533</v>
      </c>
      <c r="G191" s="244" t="s">
        <v>170</v>
      </c>
      <c r="H191" s="245">
        <v>13.535</v>
      </c>
      <c r="I191" s="246"/>
      <c r="J191" s="247">
        <f>ROUND(I191*H191,2)</f>
        <v>0</v>
      </c>
      <c r="K191" s="248"/>
      <c r="L191" s="249"/>
      <c r="M191" s="250" t="s">
        <v>1</v>
      </c>
      <c r="N191" s="251" t="s">
        <v>43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148</v>
      </c>
      <c r="AT191" s="239" t="s">
        <v>145</v>
      </c>
      <c r="AU191" s="239" t="s">
        <v>90</v>
      </c>
      <c r="AY191" s="17" t="s">
        <v>137</v>
      </c>
      <c r="BE191" s="240">
        <f>IF(N191="základná",J191,0)</f>
        <v>0</v>
      </c>
      <c r="BF191" s="240">
        <f>IF(N191="znížená",J191,0)</f>
        <v>0</v>
      </c>
      <c r="BG191" s="240">
        <f>IF(N191="zákl. prenesená",J191,0)</f>
        <v>0</v>
      </c>
      <c r="BH191" s="240">
        <f>IF(N191="zníž. prenesená",J191,0)</f>
        <v>0</v>
      </c>
      <c r="BI191" s="240">
        <f>IF(N191="nulová",J191,0)</f>
        <v>0</v>
      </c>
      <c r="BJ191" s="17" t="s">
        <v>90</v>
      </c>
      <c r="BK191" s="240">
        <f>ROUND(I191*H191,2)</f>
        <v>0</v>
      </c>
      <c r="BL191" s="17" t="s">
        <v>144</v>
      </c>
      <c r="BM191" s="239" t="s">
        <v>287</v>
      </c>
    </row>
    <row r="192" s="2" customFormat="1">
      <c r="A192" s="38"/>
      <c r="B192" s="39"/>
      <c r="C192" s="40"/>
      <c r="D192" s="252" t="s">
        <v>150</v>
      </c>
      <c r="E192" s="40"/>
      <c r="F192" s="253" t="s">
        <v>532</v>
      </c>
      <c r="G192" s="40"/>
      <c r="H192" s="40"/>
      <c r="I192" s="254"/>
      <c r="J192" s="40"/>
      <c r="K192" s="40"/>
      <c r="L192" s="44"/>
      <c r="M192" s="255"/>
      <c r="N192" s="256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150</v>
      </c>
      <c r="AU192" s="17" t="s">
        <v>90</v>
      </c>
    </row>
    <row r="193" s="2" customFormat="1" ht="49.05" customHeight="1">
      <c r="A193" s="38"/>
      <c r="B193" s="39"/>
      <c r="C193" s="227" t="s">
        <v>276</v>
      </c>
      <c r="D193" s="227" t="s">
        <v>140</v>
      </c>
      <c r="E193" s="228" t="s">
        <v>534</v>
      </c>
      <c r="F193" s="229" t="s">
        <v>535</v>
      </c>
      <c r="G193" s="230" t="s">
        <v>165</v>
      </c>
      <c r="H193" s="231">
        <v>176.80000000000001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43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144</v>
      </c>
      <c r="AT193" s="239" t="s">
        <v>140</v>
      </c>
      <c r="AU193" s="239" t="s">
        <v>90</v>
      </c>
      <c r="AY193" s="17" t="s">
        <v>137</v>
      </c>
      <c r="BE193" s="240">
        <f>IF(N193="základná",J193,0)</f>
        <v>0</v>
      </c>
      <c r="BF193" s="240">
        <f>IF(N193="znížená",J193,0)</f>
        <v>0</v>
      </c>
      <c r="BG193" s="240">
        <f>IF(N193="zákl. prenesená",J193,0)</f>
        <v>0</v>
      </c>
      <c r="BH193" s="240">
        <f>IF(N193="zníž. prenesená",J193,0)</f>
        <v>0</v>
      </c>
      <c r="BI193" s="240">
        <f>IF(N193="nulová",J193,0)</f>
        <v>0</v>
      </c>
      <c r="BJ193" s="17" t="s">
        <v>90</v>
      </c>
      <c r="BK193" s="240">
        <f>ROUND(I193*H193,2)</f>
        <v>0</v>
      </c>
      <c r="BL193" s="17" t="s">
        <v>144</v>
      </c>
      <c r="BM193" s="239" t="s">
        <v>406</v>
      </c>
    </row>
    <row r="194" s="2" customFormat="1">
      <c r="A194" s="38"/>
      <c r="B194" s="39"/>
      <c r="C194" s="40"/>
      <c r="D194" s="252" t="s">
        <v>150</v>
      </c>
      <c r="E194" s="40"/>
      <c r="F194" s="253" t="s">
        <v>536</v>
      </c>
      <c r="G194" s="40"/>
      <c r="H194" s="40"/>
      <c r="I194" s="254"/>
      <c r="J194" s="40"/>
      <c r="K194" s="40"/>
      <c r="L194" s="44"/>
      <c r="M194" s="255"/>
      <c r="N194" s="256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90</v>
      </c>
    </row>
    <row r="195" s="2" customFormat="1" ht="49.05" customHeight="1">
      <c r="A195" s="38"/>
      <c r="B195" s="39"/>
      <c r="C195" s="241" t="s">
        <v>209</v>
      </c>
      <c r="D195" s="241" t="s">
        <v>145</v>
      </c>
      <c r="E195" s="242" t="s">
        <v>537</v>
      </c>
      <c r="F195" s="243" t="s">
        <v>538</v>
      </c>
      <c r="G195" s="244" t="s">
        <v>170</v>
      </c>
      <c r="H195" s="245">
        <v>330.61599999999999</v>
      </c>
      <c r="I195" s="246"/>
      <c r="J195" s="247">
        <f>ROUND(I195*H195,2)</f>
        <v>0</v>
      </c>
      <c r="K195" s="248"/>
      <c r="L195" s="249"/>
      <c r="M195" s="250" t="s">
        <v>1</v>
      </c>
      <c r="N195" s="251" t="s">
        <v>43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148</v>
      </c>
      <c r="AT195" s="239" t="s">
        <v>145</v>
      </c>
      <c r="AU195" s="239" t="s">
        <v>90</v>
      </c>
      <c r="AY195" s="17" t="s">
        <v>137</v>
      </c>
      <c r="BE195" s="240">
        <f>IF(N195="základná",J195,0)</f>
        <v>0</v>
      </c>
      <c r="BF195" s="240">
        <f>IF(N195="znížená",J195,0)</f>
        <v>0</v>
      </c>
      <c r="BG195" s="240">
        <f>IF(N195="zákl. prenesená",J195,0)</f>
        <v>0</v>
      </c>
      <c r="BH195" s="240">
        <f>IF(N195="zníž. prenesená",J195,0)</f>
        <v>0</v>
      </c>
      <c r="BI195" s="240">
        <f>IF(N195="nulová",J195,0)</f>
        <v>0</v>
      </c>
      <c r="BJ195" s="17" t="s">
        <v>90</v>
      </c>
      <c r="BK195" s="240">
        <f>ROUND(I195*H195,2)</f>
        <v>0</v>
      </c>
      <c r="BL195" s="17" t="s">
        <v>144</v>
      </c>
      <c r="BM195" s="239" t="s">
        <v>410</v>
      </c>
    </row>
    <row r="196" s="2" customFormat="1">
      <c r="A196" s="38"/>
      <c r="B196" s="39"/>
      <c r="C196" s="40"/>
      <c r="D196" s="252" t="s">
        <v>150</v>
      </c>
      <c r="E196" s="40"/>
      <c r="F196" s="253" t="s">
        <v>536</v>
      </c>
      <c r="G196" s="40"/>
      <c r="H196" s="40"/>
      <c r="I196" s="254"/>
      <c r="J196" s="40"/>
      <c r="K196" s="40"/>
      <c r="L196" s="44"/>
      <c r="M196" s="255"/>
      <c r="N196" s="256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150</v>
      </c>
      <c r="AU196" s="17" t="s">
        <v>90</v>
      </c>
    </row>
    <row r="197" s="2" customFormat="1" ht="37.8" customHeight="1">
      <c r="A197" s="38"/>
      <c r="B197" s="39"/>
      <c r="C197" s="227" t="s">
        <v>421</v>
      </c>
      <c r="D197" s="227" t="s">
        <v>140</v>
      </c>
      <c r="E197" s="228" t="s">
        <v>539</v>
      </c>
      <c r="F197" s="229" t="s">
        <v>540</v>
      </c>
      <c r="G197" s="230" t="s">
        <v>165</v>
      </c>
      <c r="H197" s="231">
        <v>82.031999999999996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43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144</v>
      </c>
      <c r="AT197" s="239" t="s">
        <v>140</v>
      </c>
      <c r="AU197" s="239" t="s">
        <v>90</v>
      </c>
      <c r="AY197" s="17" t="s">
        <v>137</v>
      </c>
      <c r="BE197" s="240">
        <f>IF(N197="základná",J197,0)</f>
        <v>0</v>
      </c>
      <c r="BF197" s="240">
        <f>IF(N197="znížená",J197,0)</f>
        <v>0</v>
      </c>
      <c r="BG197" s="240">
        <f>IF(N197="zákl. prenesená",J197,0)</f>
        <v>0</v>
      </c>
      <c r="BH197" s="240">
        <f>IF(N197="zníž. prenesená",J197,0)</f>
        <v>0</v>
      </c>
      <c r="BI197" s="240">
        <f>IF(N197="nulová",J197,0)</f>
        <v>0</v>
      </c>
      <c r="BJ197" s="17" t="s">
        <v>90</v>
      </c>
      <c r="BK197" s="240">
        <f>ROUND(I197*H197,2)</f>
        <v>0</v>
      </c>
      <c r="BL197" s="17" t="s">
        <v>144</v>
      </c>
      <c r="BM197" s="239" t="s">
        <v>413</v>
      </c>
    </row>
    <row r="198" s="2" customFormat="1">
      <c r="A198" s="38"/>
      <c r="B198" s="39"/>
      <c r="C198" s="40"/>
      <c r="D198" s="252" t="s">
        <v>150</v>
      </c>
      <c r="E198" s="40"/>
      <c r="F198" s="253" t="s">
        <v>541</v>
      </c>
      <c r="G198" s="40"/>
      <c r="H198" s="40"/>
      <c r="I198" s="254"/>
      <c r="J198" s="40"/>
      <c r="K198" s="40"/>
      <c r="L198" s="44"/>
      <c r="M198" s="255"/>
      <c r="N198" s="256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150</v>
      </c>
      <c r="AU198" s="17" t="s">
        <v>90</v>
      </c>
    </row>
    <row r="199" s="2" customFormat="1" ht="37.8" customHeight="1">
      <c r="A199" s="38"/>
      <c r="B199" s="39"/>
      <c r="C199" s="241" t="s">
        <v>148</v>
      </c>
      <c r="D199" s="241" t="s">
        <v>145</v>
      </c>
      <c r="E199" s="242" t="s">
        <v>178</v>
      </c>
      <c r="F199" s="243" t="s">
        <v>542</v>
      </c>
      <c r="G199" s="244" t="s">
        <v>170</v>
      </c>
      <c r="H199" s="245">
        <v>243.63499999999999</v>
      </c>
      <c r="I199" s="246"/>
      <c r="J199" s="247">
        <f>ROUND(I199*H199,2)</f>
        <v>0</v>
      </c>
      <c r="K199" s="248"/>
      <c r="L199" s="249"/>
      <c r="M199" s="250" t="s">
        <v>1</v>
      </c>
      <c r="N199" s="251" t="s">
        <v>43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148</v>
      </c>
      <c r="AT199" s="239" t="s">
        <v>145</v>
      </c>
      <c r="AU199" s="239" t="s">
        <v>90</v>
      </c>
      <c r="AY199" s="17" t="s">
        <v>137</v>
      </c>
      <c r="BE199" s="240">
        <f>IF(N199="základná",J199,0)</f>
        <v>0</v>
      </c>
      <c r="BF199" s="240">
        <f>IF(N199="znížená",J199,0)</f>
        <v>0</v>
      </c>
      <c r="BG199" s="240">
        <f>IF(N199="zákl. prenesená",J199,0)</f>
        <v>0</v>
      </c>
      <c r="BH199" s="240">
        <f>IF(N199="zníž. prenesená",J199,0)</f>
        <v>0</v>
      </c>
      <c r="BI199" s="240">
        <f>IF(N199="nulová",J199,0)</f>
        <v>0</v>
      </c>
      <c r="BJ199" s="17" t="s">
        <v>90</v>
      </c>
      <c r="BK199" s="240">
        <f>ROUND(I199*H199,2)</f>
        <v>0</v>
      </c>
      <c r="BL199" s="17" t="s">
        <v>144</v>
      </c>
      <c r="BM199" s="239" t="s">
        <v>416</v>
      </c>
    </row>
    <row r="200" s="2" customFormat="1">
      <c r="A200" s="38"/>
      <c r="B200" s="39"/>
      <c r="C200" s="40"/>
      <c r="D200" s="252" t="s">
        <v>150</v>
      </c>
      <c r="E200" s="40"/>
      <c r="F200" s="253" t="s">
        <v>541</v>
      </c>
      <c r="G200" s="40"/>
      <c r="H200" s="40"/>
      <c r="I200" s="254"/>
      <c r="J200" s="40"/>
      <c r="K200" s="40"/>
      <c r="L200" s="44"/>
      <c r="M200" s="255"/>
      <c r="N200" s="256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150</v>
      </c>
      <c r="AU200" s="17" t="s">
        <v>90</v>
      </c>
    </row>
    <row r="201" s="2" customFormat="1" ht="24.15" customHeight="1">
      <c r="A201" s="38"/>
      <c r="B201" s="39"/>
      <c r="C201" s="227" t="s">
        <v>431</v>
      </c>
      <c r="D201" s="227" t="s">
        <v>140</v>
      </c>
      <c r="E201" s="228" t="s">
        <v>362</v>
      </c>
      <c r="F201" s="229" t="s">
        <v>363</v>
      </c>
      <c r="G201" s="230" t="s">
        <v>143</v>
      </c>
      <c r="H201" s="231">
        <v>107.74</v>
      </c>
      <c r="I201" s="232"/>
      <c r="J201" s="233">
        <f>ROUND(I201*H201,2)</f>
        <v>0</v>
      </c>
      <c r="K201" s="234"/>
      <c r="L201" s="44"/>
      <c r="M201" s="235" t="s">
        <v>1</v>
      </c>
      <c r="N201" s="236" t="s">
        <v>43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144</v>
      </c>
      <c r="AT201" s="239" t="s">
        <v>140</v>
      </c>
      <c r="AU201" s="239" t="s">
        <v>90</v>
      </c>
      <c r="AY201" s="17" t="s">
        <v>137</v>
      </c>
      <c r="BE201" s="240">
        <f>IF(N201="základná",J201,0)</f>
        <v>0</v>
      </c>
      <c r="BF201" s="240">
        <f>IF(N201="znížená",J201,0)</f>
        <v>0</v>
      </c>
      <c r="BG201" s="240">
        <f>IF(N201="zákl. prenesená",J201,0)</f>
        <v>0</v>
      </c>
      <c r="BH201" s="240">
        <f>IF(N201="zníž. prenesená",J201,0)</f>
        <v>0</v>
      </c>
      <c r="BI201" s="240">
        <f>IF(N201="nulová",J201,0)</f>
        <v>0</v>
      </c>
      <c r="BJ201" s="17" t="s">
        <v>90</v>
      </c>
      <c r="BK201" s="240">
        <f>ROUND(I201*H201,2)</f>
        <v>0</v>
      </c>
      <c r="BL201" s="17" t="s">
        <v>144</v>
      </c>
      <c r="BM201" s="239" t="s">
        <v>419</v>
      </c>
    </row>
    <row r="202" s="13" customFormat="1">
      <c r="A202" s="13"/>
      <c r="B202" s="257"/>
      <c r="C202" s="258"/>
      <c r="D202" s="252" t="s">
        <v>228</v>
      </c>
      <c r="E202" s="259" t="s">
        <v>1</v>
      </c>
      <c r="F202" s="260" t="s">
        <v>364</v>
      </c>
      <c r="G202" s="258"/>
      <c r="H202" s="259" t="s">
        <v>1</v>
      </c>
      <c r="I202" s="261"/>
      <c r="J202" s="258"/>
      <c r="K202" s="258"/>
      <c r="L202" s="262"/>
      <c r="M202" s="263"/>
      <c r="N202" s="264"/>
      <c r="O202" s="264"/>
      <c r="P202" s="264"/>
      <c r="Q202" s="264"/>
      <c r="R202" s="264"/>
      <c r="S202" s="264"/>
      <c r="T202" s="26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6" t="s">
        <v>228</v>
      </c>
      <c r="AU202" s="266" t="s">
        <v>90</v>
      </c>
      <c r="AV202" s="13" t="s">
        <v>84</v>
      </c>
      <c r="AW202" s="13" t="s">
        <v>33</v>
      </c>
      <c r="AX202" s="13" t="s">
        <v>77</v>
      </c>
      <c r="AY202" s="266" t="s">
        <v>137</v>
      </c>
    </row>
    <row r="203" s="14" customFormat="1">
      <c r="A203" s="14"/>
      <c r="B203" s="267"/>
      <c r="C203" s="268"/>
      <c r="D203" s="252" t="s">
        <v>228</v>
      </c>
      <c r="E203" s="269" t="s">
        <v>1</v>
      </c>
      <c r="F203" s="270" t="s">
        <v>543</v>
      </c>
      <c r="G203" s="268"/>
      <c r="H203" s="271">
        <v>104.42</v>
      </c>
      <c r="I203" s="272"/>
      <c r="J203" s="268"/>
      <c r="K203" s="268"/>
      <c r="L203" s="273"/>
      <c r="M203" s="274"/>
      <c r="N203" s="275"/>
      <c r="O203" s="275"/>
      <c r="P203" s="275"/>
      <c r="Q203" s="275"/>
      <c r="R203" s="275"/>
      <c r="S203" s="275"/>
      <c r="T203" s="27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7" t="s">
        <v>228</v>
      </c>
      <c r="AU203" s="277" t="s">
        <v>90</v>
      </c>
      <c r="AV203" s="14" t="s">
        <v>90</v>
      </c>
      <c r="AW203" s="14" t="s">
        <v>33</v>
      </c>
      <c r="AX203" s="14" t="s">
        <v>77</v>
      </c>
      <c r="AY203" s="277" t="s">
        <v>137</v>
      </c>
    </row>
    <row r="204" s="13" customFormat="1">
      <c r="A204" s="13"/>
      <c r="B204" s="257"/>
      <c r="C204" s="258"/>
      <c r="D204" s="252" t="s">
        <v>228</v>
      </c>
      <c r="E204" s="259" t="s">
        <v>1</v>
      </c>
      <c r="F204" s="260" t="s">
        <v>368</v>
      </c>
      <c r="G204" s="258"/>
      <c r="H204" s="259" t="s">
        <v>1</v>
      </c>
      <c r="I204" s="261"/>
      <c r="J204" s="258"/>
      <c r="K204" s="258"/>
      <c r="L204" s="262"/>
      <c r="M204" s="263"/>
      <c r="N204" s="264"/>
      <c r="O204" s="264"/>
      <c r="P204" s="264"/>
      <c r="Q204" s="264"/>
      <c r="R204" s="264"/>
      <c r="S204" s="264"/>
      <c r="T204" s="26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6" t="s">
        <v>228</v>
      </c>
      <c r="AU204" s="266" t="s">
        <v>90</v>
      </c>
      <c r="AV204" s="13" t="s">
        <v>84</v>
      </c>
      <c r="AW204" s="13" t="s">
        <v>33</v>
      </c>
      <c r="AX204" s="13" t="s">
        <v>77</v>
      </c>
      <c r="AY204" s="266" t="s">
        <v>137</v>
      </c>
    </row>
    <row r="205" s="14" customFormat="1">
      <c r="A205" s="14"/>
      <c r="B205" s="267"/>
      <c r="C205" s="268"/>
      <c r="D205" s="252" t="s">
        <v>228</v>
      </c>
      <c r="E205" s="269" t="s">
        <v>1</v>
      </c>
      <c r="F205" s="270" t="s">
        <v>544</v>
      </c>
      <c r="G205" s="268"/>
      <c r="H205" s="271">
        <v>3.3199999999999998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7" t="s">
        <v>228</v>
      </c>
      <c r="AU205" s="277" t="s">
        <v>90</v>
      </c>
      <c r="AV205" s="14" t="s">
        <v>90</v>
      </c>
      <c r="AW205" s="14" t="s">
        <v>33</v>
      </c>
      <c r="AX205" s="14" t="s">
        <v>77</v>
      </c>
      <c r="AY205" s="277" t="s">
        <v>137</v>
      </c>
    </row>
    <row r="206" s="15" customFormat="1">
      <c r="A206" s="15"/>
      <c r="B206" s="278"/>
      <c r="C206" s="279"/>
      <c r="D206" s="252" t="s">
        <v>228</v>
      </c>
      <c r="E206" s="280" t="s">
        <v>1</v>
      </c>
      <c r="F206" s="281" t="s">
        <v>292</v>
      </c>
      <c r="G206" s="279"/>
      <c r="H206" s="282">
        <v>107.74</v>
      </c>
      <c r="I206" s="283"/>
      <c r="J206" s="279"/>
      <c r="K206" s="279"/>
      <c r="L206" s="284"/>
      <c r="M206" s="285"/>
      <c r="N206" s="286"/>
      <c r="O206" s="286"/>
      <c r="P206" s="286"/>
      <c r="Q206" s="286"/>
      <c r="R206" s="286"/>
      <c r="S206" s="286"/>
      <c r="T206" s="28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88" t="s">
        <v>228</v>
      </c>
      <c r="AU206" s="288" t="s">
        <v>90</v>
      </c>
      <c r="AV206" s="15" t="s">
        <v>149</v>
      </c>
      <c r="AW206" s="15" t="s">
        <v>33</v>
      </c>
      <c r="AX206" s="15" t="s">
        <v>84</v>
      </c>
      <c r="AY206" s="288" t="s">
        <v>137</v>
      </c>
    </row>
    <row r="207" s="2" customFormat="1" ht="37.8" customHeight="1">
      <c r="A207" s="38"/>
      <c r="B207" s="39"/>
      <c r="C207" s="241" t="s">
        <v>217</v>
      </c>
      <c r="D207" s="241" t="s">
        <v>145</v>
      </c>
      <c r="E207" s="242" t="s">
        <v>369</v>
      </c>
      <c r="F207" s="243" t="s">
        <v>370</v>
      </c>
      <c r="G207" s="244" t="s">
        <v>143</v>
      </c>
      <c r="H207" s="245">
        <v>107.553</v>
      </c>
      <c r="I207" s="246"/>
      <c r="J207" s="247">
        <f>ROUND(I207*H207,2)</f>
        <v>0</v>
      </c>
      <c r="K207" s="248"/>
      <c r="L207" s="249"/>
      <c r="M207" s="250" t="s">
        <v>1</v>
      </c>
      <c r="N207" s="251" t="s">
        <v>43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148</v>
      </c>
      <c r="AT207" s="239" t="s">
        <v>145</v>
      </c>
      <c r="AU207" s="239" t="s">
        <v>90</v>
      </c>
      <c r="AY207" s="17" t="s">
        <v>137</v>
      </c>
      <c r="BE207" s="240">
        <f>IF(N207="základná",J207,0)</f>
        <v>0</v>
      </c>
      <c r="BF207" s="240">
        <f>IF(N207="znížená",J207,0)</f>
        <v>0</v>
      </c>
      <c r="BG207" s="240">
        <f>IF(N207="zákl. prenesená",J207,0)</f>
        <v>0</v>
      </c>
      <c r="BH207" s="240">
        <f>IF(N207="zníž. prenesená",J207,0)</f>
        <v>0</v>
      </c>
      <c r="BI207" s="240">
        <f>IF(N207="nulová",J207,0)</f>
        <v>0</v>
      </c>
      <c r="BJ207" s="17" t="s">
        <v>90</v>
      </c>
      <c r="BK207" s="240">
        <f>ROUND(I207*H207,2)</f>
        <v>0</v>
      </c>
      <c r="BL207" s="17" t="s">
        <v>144</v>
      </c>
      <c r="BM207" s="239" t="s">
        <v>423</v>
      </c>
    </row>
    <row r="208" s="2" customFormat="1" ht="24.15" customHeight="1">
      <c r="A208" s="38"/>
      <c r="B208" s="39"/>
      <c r="C208" s="241" t="s">
        <v>441</v>
      </c>
      <c r="D208" s="241" t="s">
        <v>145</v>
      </c>
      <c r="E208" s="242" t="s">
        <v>377</v>
      </c>
      <c r="F208" s="243" t="s">
        <v>378</v>
      </c>
      <c r="G208" s="244" t="s">
        <v>143</v>
      </c>
      <c r="H208" s="245">
        <v>3.4199999999999999</v>
      </c>
      <c r="I208" s="246"/>
      <c r="J208" s="247">
        <f>ROUND(I208*H208,2)</f>
        <v>0</v>
      </c>
      <c r="K208" s="248"/>
      <c r="L208" s="249"/>
      <c r="M208" s="250" t="s">
        <v>1</v>
      </c>
      <c r="N208" s="251" t="s">
        <v>43</v>
      </c>
      <c r="O208" s="91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9" t="s">
        <v>148</v>
      </c>
      <c r="AT208" s="239" t="s">
        <v>145</v>
      </c>
      <c r="AU208" s="239" t="s">
        <v>90</v>
      </c>
      <c r="AY208" s="17" t="s">
        <v>137</v>
      </c>
      <c r="BE208" s="240">
        <f>IF(N208="základná",J208,0)</f>
        <v>0</v>
      </c>
      <c r="BF208" s="240">
        <f>IF(N208="znížená",J208,0)</f>
        <v>0</v>
      </c>
      <c r="BG208" s="240">
        <f>IF(N208="zákl. prenesená",J208,0)</f>
        <v>0</v>
      </c>
      <c r="BH208" s="240">
        <f>IF(N208="zníž. prenesená",J208,0)</f>
        <v>0</v>
      </c>
      <c r="BI208" s="240">
        <f>IF(N208="nulová",J208,0)</f>
        <v>0</v>
      </c>
      <c r="BJ208" s="17" t="s">
        <v>90</v>
      </c>
      <c r="BK208" s="240">
        <f>ROUND(I208*H208,2)</f>
        <v>0</v>
      </c>
      <c r="BL208" s="17" t="s">
        <v>144</v>
      </c>
      <c r="BM208" s="239" t="s">
        <v>434</v>
      </c>
    </row>
    <row r="209" s="2" customFormat="1">
      <c r="A209" s="38"/>
      <c r="B209" s="39"/>
      <c r="C209" s="40"/>
      <c r="D209" s="252" t="s">
        <v>150</v>
      </c>
      <c r="E209" s="40"/>
      <c r="F209" s="253" t="s">
        <v>379</v>
      </c>
      <c r="G209" s="40"/>
      <c r="H209" s="40"/>
      <c r="I209" s="254"/>
      <c r="J209" s="40"/>
      <c r="K209" s="40"/>
      <c r="L209" s="44"/>
      <c r="M209" s="255"/>
      <c r="N209" s="256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150</v>
      </c>
      <c r="AU209" s="17" t="s">
        <v>90</v>
      </c>
    </row>
    <row r="210" s="2" customFormat="1" ht="24.15" customHeight="1">
      <c r="A210" s="38"/>
      <c r="B210" s="39"/>
      <c r="C210" s="227" t="s">
        <v>221</v>
      </c>
      <c r="D210" s="227" t="s">
        <v>140</v>
      </c>
      <c r="E210" s="228" t="s">
        <v>381</v>
      </c>
      <c r="F210" s="229" t="s">
        <v>545</v>
      </c>
      <c r="G210" s="230" t="s">
        <v>165</v>
      </c>
      <c r="H210" s="231">
        <v>23.390000000000001</v>
      </c>
      <c r="I210" s="232"/>
      <c r="J210" s="233">
        <f>ROUND(I210*H210,2)</f>
        <v>0</v>
      </c>
      <c r="K210" s="234"/>
      <c r="L210" s="44"/>
      <c r="M210" s="235" t="s">
        <v>1</v>
      </c>
      <c r="N210" s="236" t="s">
        <v>43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144</v>
      </c>
      <c r="AT210" s="239" t="s">
        <v>140</v>
      </c>
      <c r="AU210" s="239" t="s">
        <v>90</v>
      </c>
      <c r="AY210" s="17" t="s">
        <v>137</v>
      </c>
      <c r="BE210" s="240">
        <f>IF(N210="základná",J210,0)</f>
        <v>0</v>
      </c>
      <c r="BF210" s="240">
        <f>IF(N210="znížená",J210,0)</f>
        <v>0</v>
      </c>
      <c r="BG210" s="240">
        <f>IF(N210="zákl. prenesená",J210,0)</f>
        <v>0</v>
      </c>
      <c r="BH210" s="240">
        <f>IF(N210="zníž. prenesená",J210,0)</f>
        <v>0</v>
      </c>
      <c r="BI210" s="240">
        <f>IF(N210="nulová",J210,0)</f>
        <v>0</v>
      </c>
      <c r="BJ210" s="17" t="s">
        <v>90</v>
      </c>
      <c r="BK210" s="240">
        <f>ROUND(I210*H210,2)</f>
        <v>0</v>
      </c>
      <c r="BL210" s="17" t="s">
        <v>144</v>
      </c>
      <c r="BM210" s="239" t="s">
        <v>443</v>
      </c>
    </row>
    <row r="211" s="2" customFormat="1">
      <c r="A211" s="38"/>
      <c r="B211" s="39"/>
      <c r="C211" s="40"/>
      <c r="D211" s="252" t="s">
        <v>150</v>
      </c>
      <c r="E211" s="40"/>
      <c r="F211" s="253" t="s">
        <v>546</v>
      </c>
      <c r="G211" s="40"/>
      <c r="H211" s="40"/>
      <c r="I211" s="254"/>
      <c r="J211" s="40"/>
      <c r="K211" s="40"/>
      <c r="L211" s="44"/>
      <c r="M211" s="255"/>
      <c r="N211" s="256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150</v>
      </c>
      <c r="AU211" s="17" t="s">
        <v>90</v>
      </c>
    </row>
    <row r="212" s="14" customFormat="1">
      <c r="A212" s="14"/>
      <c r="B212" s="267"/>
      <c r="C212" s="268"/>
      <c r="D212" s="252" t="s">
        <v>228</v>
      </c>
      <c r="E212" s="269" t="s">
        <v>1</v>
      </c>
      <c r="F212" s="270" t="s">
        <v>547</v>
      </c>
      <c r="G212" s="268"/>
      <c r="H212" s="271">
        <v>23.390000000000001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7" t="s">
        <v>228</v>
      </c>
      <c r="AU212" s="277" t="s">
        <v>90</v>
      </c>
      <c r="AV212" s="14" t="s">
        <v>90</v>
      </c>
      <c r="AW212" s="14" t="s">
        <v>33</v>
      </c>
      <c r="AX212" s="14" t="s">
        <v>77</v>
      </c>
      <c r="AY212" s="277" t="s">
        <v>137</v>
      </c>
    </row>
    <row r="213" s="15" customFormat="1">
      <c r="A213" s="15"/>
      <c r="B213" s="278"/>
      <c r="C213" s="279"/>
      <c r="D213" s="252" t="s">
        <v>228</v>
      </c>
      <c r="E213" s="280" t="s">
        <v>1</v>
      </c>
      <c r="F213" s="281" t="s">
        <v>292</v>
      </c>
      <c r="G213" s="279"/>
      <c r="H213" s="282">
        <v>23.390000000000001</v>
      </c>
      <c r="I213" s="283"/>
      <c r="J213" s="279"/>
      <c r="K213" s="279"/>
      <c r="L213" s="284"/>
      <c r="M213" s="285"/>
      <c r="N213" s="286"/>
      <c r="O213" s="286"/>
      <c r="P213" s="286"/>
      <c r="Q213" s="286"/>
      <c r="R213" s="286"/>
      <c r="S213" s="286"/>
      <c r="T213" s="28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88" t="s">
        <v>228</v>
      </c>
      <c r="AU213" s="288" t="s">
        <v>90</v>
      </c>
      <c r="AV213" s="15" t="s">
        <v>149</v>
      </c>
      <c r="AW213" s="15" t="s">
        <v>33</v>
      </c>
      <c r="AX213" s="15" t="s">
        <v>84</v>
      </c>
      <c r="AY213" s="288" t="s">
        <v>137</v>
      </c>
    </row>
    <row r="214" s="2" customFormat="1" ht="24.15" customHeight="1">
      <c r="A214" s="38"/>
      <c r="B214" s="39"/>
      <c r="C214" s="241" t="s">
        <v>448</v>
      </c>
      <c r="D214" s="241" t="s">
        <v>145</v>
      </c>
      <c r="E214" s="242" t="s">
        <v>408</v>
      </c>
      <c r="F214" s="243" t="s">
        <v>409</v>
      </c>
      <c r="G214" s="244" t="s">
        <v>165</v>
      </c>
      <c r="H214" s="245">
        <v>25.728999999999999</v>
      </c>
      <c r="I214" s="246"/>
      <c r="J214" s="247">
        <f>ROUND(I214*H214,2)</f>
        <v>0</v>
      </c>
      <c r="K214" s="248"/>
      <c r="L214" s="249"/>
      <c r="M214" s="250" t="s">
        <v>1</v>
      </c>
      <c r="N214" s="251" t="s">
        <v>43</v>
      </c>
      <c r="O214" s="91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9" t="s">
        <v>148</v>
      </c>
      <c r="AT214" s="239" t="s">
        <v>145</v>
      </c>
      <c r="AU214" s="239" t="s">
        <v>90</v>
      </c>
      <c r="AY214" s="17" t="s">
        <v>137</v>
      </c>
      <c r="BE214" s="240">
        <f>IF(N214="základná",J214,0)</f>
        <v>0</v>
      </c>
      <c r="BF214" s="240">
        <f>IF(N214="znížená",J214,0)</f>
        <v>0</v>
      </c>
      <c r="BG214" s="240">
        <f>IF(N214="zákl. prenesená",J214,0)</f>
        <v>0</v>
      </c>
      <c r="BH214" s="240">
        <f>IF(N214="zníž. prenesená",J214,0)</f>
        <v>0</v>
      </c>
      <c r="BI214" s="240">
        <f>IF(N214="nulová",J214,0)</f>
        <v>0</v>
      </c>
      <c r="BJ214" s="17" t="s">
        <v>90</v>
      </c>
      <c r="BK214" s="240">
        <f>ROUND(I214*H214,2)</f>
        <v>0</v>
      </c>
      <c r="BL214" s="17" t="s">
        <v>144</v>
      </c>
      <c r="BM214" s="239" t="s">
        <v>446</v>
      </c>
    </row>
    <row r="215" s="2" customFormat="1">
      <c r="A215" s="38"/>
      <c r="B215" s="39"/>
      <c r="C215" s="40"/>
      <c r="D215" s="252" t="s">
        <v>150</v>
      </c>
      <c r="E215" s="40"/>
      <c r="F215" s="253" t="s">
        <v>548</v>
      </c>
      <c r="G215" s="40"/>
      <c r="H215" s="40"/>
      <c r="I215" s="254"/>
      <c r="J215" s="40"/>
      <c r="K215" s="40"/>
      <c r="L215" s="44"/>
      <c r="M215" s="255"/>
      <c r="N215" s="256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90</v>
      </c>
    </row>
    <row r="216" s="14" customFormat="1">
      <c r="A216" s="14"/>
      <c r="B216" s="267"/>
      <c r="C216" s="268"/>
      <c r="D216" s="252" t="s">
        <v>228</v>
      </c>
      <c r="E216" s="269" t="s">
        <v>1</v>
      </c>
      <c r="F216" s="270" t="s">
        <v>549</v>
      </c>
      <c r="G216" s="268"/>
      <c r="H216" s="271">
        <v>25.728999999999999</v>
      </c>
      <c r="I216" s="272"/>
      <c r="J216" s="268"/>
      <c r="K216" s="268"/>
      <c r="L216" s="273"/>
      <c r="M216" s="274"/>
      <c r="N216" s="275"/>
      <c r="O216" s="275"/>
      <c r="P216" s="275"/>
      <c r="Q216" s="275"/>
      <c r="R216" s="275"/>
      <c r="S216" s="275"/>
      <c r="T216" s="27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7" t="s">
        <v>228</v>
      </c>
      <c r="AU216" s="277" t="s">
        <v>90</v>
      </c>
      <c r="AV216" s="14" t="s">
        <v>90</v>
      </c>
      <c r="AW216" s="14" t="s">
        <v>33</v>
      </c>
      <c r="AX216" s="14" t="s">
        <v>77</v>
      </c>
      <c r="AY216" s="277" t="s">
        <v>137</v>
      </c>
    </row>
    <row r="217" s="15" customFormat="1">
      <c r="A217" s="15"/>
      <c r="B217" s="278"/>
      <c r="C217" s="279"/>
      <c r="D217" s="252" t="s">
        <v>228</v>
      </c>
      <c r="E217" s="280" t="s">
        <v>1</v>
      </c>
      <c r="F217" s="281" t="s">
        <v>231</v>
      </c>
      <c r="G217" s="279"/>
      <c r="H217" s="282">
        <v>25.728999999999999</v>
      </c>
      <c r="I217" s="283"/>
      <c r="J217" s="279"/>
      <c r="K217" s="279"/>
      <c r="L217" s="284"/>
      <c r="M217" s="285"/>
      <c r="N217" s="286"/>
      <c r="O217" s="286"/>
      <c r="P217" s="286"/>
      <c r="Q217" s="286"/>
      <c r="R217" s="286"/>
      <c r="S217" s="286"/>
      <c r="T217" s="28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88" t="s">
        <v>228</v>
      </c>
      <c r="AU217" s="288" t="s">
        <v>90</v>
      </c>
      <c r="AV217" s="15" t="s">
        <v>149</v>
      </c>
      <c r="AW217" s="15" t="s">
        <v>33</v>
      </c>
      <c r="AX217" s="15" t="s">
        <v>84</v>
      </c>
      <c r="AY217" s="288" t="s">
        <v>137</v>
      </c>
    </row>
    <row r="218" s="2" customFormat="1" ht="37.8" customHeight="1">
      <c r="A218" s="38"/>
      <c r="B218" s="39"/>
      <c r="C218" s="227" t="s">
        <v>226</v>
      </c>
      <c r="D218" s="227" t="s">
        <v>140</v>
      </c>
      <c r="E218" s="228" t="s">
        <v>550</v>
      </c>
      <c r="F218" s="229" t="s">
        <v>551</v>
      </c>
      <c r="G218" s="230" t="s">
        <v>165</v>
      </c>
      <c r="H218" s="231">
        <v>23.390000000000001</v>
      </c>
      <c r="I218" s="232"/>
      <c r="J218" s="233">
        <f>ROUND(I218*H218,2)</f>
        <v>0</v>
      </c>
      <c r="K218" s="234"/>
      <c r="L218" s="44"/>
      <c r="M218" s="235" t="s">
        <v>1</v>
      </c>
      <c r="N218" s="236" t="s">
        <v>43</v>
      </c>
      <c r="O218" s="91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9" t="s">
        <v>144</v>
      </c>
      <c r="AT218" s="239" t="s">
        <v>140</v>
      </c>
      <c r="AU218" s="239" t="s">
        <v>90</v>
      </c>
      <c r="AY218" s="17" t="s">
        <v>137</v>
      </c>
      <c r="BE218" s="240">
        <f>IF(N218="základná",J218,0)</f>
        <v>0</v>
      </c>
      <c r="BF218" s="240">
        <f>IF(N218="znížená",J218,0)</f>
        <v>0</v>
      </c>
      <c r="BG218" s="240">
        <f>IF(N218="zákl. prenesená",J218,0)</f>
        <v>0</v>
      </c>
      <c r="BH218" s="240">
        <f>IF(N218="zníž. prenesená",J218,0)</f>
        <v>0</v>
      </c>
      <c r="BI218" s="240">
        <f>IF(N218="nulová",J218,0)</f>
        <v>0</v>
      </c>
      <c r="BJ218" s="17" t="s">
        <v>90</v>
      </c>
      <c r="BK218" s="240">
        <f>ROUND(I218*H218,2)</f>
        <v>0</v>
      </c>
      <c r="BL218" s="17" t="s">
        <v>144</v>
      </c>
      <c r="BM218" s="239" t="s">
        <v>450</v>
      </c>
    </row>
    <row r="219" s="2" customFormat="1">
      <c r="A219" s="38"/>
      <c r="B219" s="39"/>
      <c r="C219" s="40"/>
      <c r="D219" s="252" t="s">
        <v>150</v>
      </c>
      <c r="E219" s="40"/>
      <c r="F219" s="253" t="s">
        <v>552</v>
      </c>
      <c r="G219" s="40"/>
      <c r="H219" s="40"/>
      <c r="I219" s="254"/>
      <c r="J219" s="40"/>
      <c r="K219" s="40"/>
      <c r="L219" s="44"/>
      <c r="M219" s="255"/>
      <c r="N219" s="256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150</v>
      </c>
      <c r="AU219" s="17" t="s">
        <v>90</v>
      </c>
    </row>
    <row r="220" s="2" customFormat="1" ht="37.8" customHeight="1">
      <c r="A220" s="38"/>
      <c r="B220" s="39"/>
      <c r="C220" s="241" t="s">
        <v>456</v>
      </c>
      <c r="D220" s="241" t="s">
        <v>145</v>
      </c>
      <c r="E220" s="242" t="s">
        <v>553</v>
      </c>
      <c r="F220" s="243" t="s">
        <v>554</v>
      </c>
      <c r="G220" s="244" t="s">
        <v>170</v>
      </c>
      <c r="H220" s="245">
        <v>7.7190000000000003</v>
      </c>
      <c r="I220" s="246"/>
      <c r="J220" s="247">
        <f>ROUND(I220*H220,2)</f>
        <v>0</v>
      </c>
      <c r="K220" s="248"/>
      <c r="L220" s="249"/>
      <c r="M220" s="250" t="s">
        <v>1</v>
      </c>
      <c r="N220" s="251" t="s">
        <v>43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148</v>
      </c>
      <c r="AT220" s="239" t="s">
        <v>145</v>
      </c>
      <c r="AU220" s="239" t="s">
        <v>90</v>
      </c>
      <c r="AY220" s="17" t="s">
        <v>137</v>
      </c>
      <c r="BE220" s="240">
        <f>IF(N220="základná",J220,0)</f>
        <v>0</v>
      </c>
      <c r="BF220" s="240">
        <f>IF(N220="znížená",J220,0)</f>
        <v>0</v>
      </c>
      <c r="BG220" s="240">
        <f>IF(N220="zákl. prenesená",J220,0)</f>
        <v>0</v>
      </c>
      <c r="BH220" s="240">
        <f>IF(N220="zníž. prenesená",J220,0)</f>
        <v>0</v>
      </c>
      <c r="BI220" s="240">
        <f>IF(N220="nulová",J220,0)</f>
        <v>0</v>
      </c>
      <c r="BJ220" s="17" t="s">
        <v>90</v>
      </c>
      <c r="BK220" s="240">
        <f>ROUND(I220*H220,2)</f>
        <v>0</v>
      </c>
      <c r="BL220" s="17" t="s">
        <v>144</v>
      </c>
      <c r="BM220" s="239" t="s">
        <v>454</v>
      </c>
    </row>
    <row r="221" s="2" customFormat="1">
      <c r="A221" s="38"/>
      <c r="B221" s="39"/>
      <c r="C221" s="40"/>
      <c r="D221" s="252" t="s">
        <v>150</v>
      </c>
      <c r="E221" s="40"/>
      <c r="F221" s="253" t="s">
        <v>552</v>
      </c>
      <c r="G221" s="40"/>
      <c r="H221" s="40"/>
      <c r="I221" s="254"/>
      <c r="J221" s="40"/>
      <c r="K221" s="40"/>
      <c r="L221" s="44"/>
      <c r="M221" s="255"/>
      <c r="N221" s="256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150</v>
      </c>
      <c r="AU221" s="17" t="s">
        <v>90</v>
      </c>
    </row>
    <row r="222" s="2" customFormat="1" ht="49.05" customHeight="1">
      <c r="A222" s="38"/>
      <c r="B222" s="39"/>
      <c r="C222" s="227" t="s">
        <v>234</v>
      </c>
      <c r="D222" s="227" t="s">
        <v>140</v>
      </c>
      <c r="E222" s="228" t="s">
        <v>555</v>
      </c>
      <c r="F222" s="229" t="s">
        <v>556</v>
      </c>
      <c r="G222" s="230" t="s">
        <v>165</v>
      </c>
      <c r="H222" s="231">
        <v>23.390000000000001</v>
      </c>
      <c r="I222" s="232"/>
      <c r="J222" s="233">
        <f>ROUND(I222*H222,2)</f>
        <v>0</v>
      </c>
      <c r="K222" s="234"/>
      <c r="L222" s="44"/>
      <c r="M222" s="235" t="s">
        <v>1</v>
      </c>
      <c r="N222" s="236" t="s">
        <v>43</v>
      </c>
      <c r="O222" s="91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9" t="s">
        <v>144</v>
      </c>
      <c r="AT222" s="239" t="s">
        <v>140</v>
      </c>
      <c r="AU222" s="239" t="s">
        <v>90</v>
      </c>
      <c r="AY222" s="17" t="s">
        <v>137</v>
      </c>
      <c r="BE222" s="240">
        <f>IF(N222="základná",J222,0)</f>
        <v>0</v>
      </c>
      <c r="BF222" s="240">
        <f>IF(N222="znížená",J222,0)</f>
        <v>0</v>
      </c>
      <c r="BG222" s="240">
        <f>IF(N222="zákl. prenesená",J222,0)</f>
        <v>0</v>
      </c>
      <c r="BH222" s="240">
        <f>IF(N222="zníž. prenesená",J222,0)</f>
        <v>0</v>
      </c>
      <c r="BI222" s="240">
        <f>IF(N222="nulová",J222,0)</f>
        <v>0</v>
      </c>
      <c r="BJ222" s="17" t="s">
        <v>90</v>
      </c>
      <c r="BK222" s="240">
        <f>ROUND(I222*H222,2)</f>
        <v>0</v>
      </c>
      <c r="BL222" s="17" t="s">
        <v>144</v>
      </c>
      <c r="BM222" s="239" t="s">
        <v>459</v>
      </c>
    </row>
    <row r="223" s="2" customFormat="1">
      <c r="A223" s="38"/>
      <c r="B223" s="39"/>
      <c r="C223" s="40"/>
      <c r="D223" s="252" t="s">
        <v>150</v>
      </c>
      <c r="E223" s="40"/>
      <c r="F223" s="253" t="s">
        <v>557</v>
      </c>
      <c r="G223" s="40"/>
      <c r="H223" s="40"/>
      <c r="I223" s="254"/>
      <c r="J223" s="40"/>
      <c r="K223" s="40"/>
      <c r="L223" s="44"/>
      <c r="M223" s="255"/>
      <c r="N223" s="256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150</v>
      </c>
      <c r="AU223" s="17" t="s">
        <v>90</v>
      </c>
    </row>
    <row r="224" s="2" customFormat="1" ht="49.05" customHeight="1">
      <c r="A224" s="38"/>
      <c r="B224" s="39"/>
      <c r="C224" s="241" t="s">
        <v>461</v>
      </c>
      <c r="D224" s="241" t="s">
        <v>145</v>
      </c>
      <c r="E224" s="242" t="s">
        <v>558</v>
      </c>
      <c r="F224" s="243" t="s">
        <v>559</v>
      </c>
      <c r="G224" s="244" t="s">
        <v>170</v>
      </c>
      <c r="H224" s="245">
        <v>43.738999999999997</v>
      </c>
      <c r="I224" s="246"/>
      <c r="J224" s="247">
        <f>ROUND(I224*H224,2)</f>
        <v>0</v>
      </c>
      <c r="K224" s="248"/>
      <c r="L224" s="249"/>
      <c r="M224" s="250" t="s">
        <v>1</v>
      </c>
      <c r="N224" s="251" t="s">
        <v>43</v>
      </c>
      <c r="O224" s="91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9" t="s">
        <v>148</v>
      </c>
      <c r="AT224" s="239" t="s">
        <v>145</v>
      </c>
      <c r="AU224" s="239" t="s">
        <v>90</v>
      </c>
      <c r="AY224" s="17" t="s">
        <v>137</v>
      </c>
      <c r="BE224" s="240">
        <f>IF(N224="základná",J224,0)</f>
        <v>0</v>
      </c>
      <c r="BF224" s="240">
        <f>IF(N224="znížená",J224,0)</f>
        <v>0</v>
      </c>
      <c r="BG224" s="240">
        <f>IF(N224="zákl. prenesená",J224,0)</f>
        <v>0</v>
      </c>
      <c r="BH224" s="240">
        <f>IF(N224="zníž. prenesená",J224,0)</f>
        <v>0</v>
      </c>
      <c r="BI224" s="240">
        <f>IF(N224="nulová",J224,0)</f>
        <v>0</v>
      </c>
      <c r="BJ224" s="17" t="s">
        <v>90</v>
      </c>
      <c r="BK224" s="240">
        <f>ROUND(I224*H224,2)</f>
        <v>0</v>
      </c>
      <c r="BL224" s="17" t="s">
        <v>144</v>
      </c>
      <c r="BM224" s="239" t="s">
        <v>460</v>
      </c>
    </row>
    <row r="225" s="2" customFormat="1">
      <c r="A225" s="38"/>
      <c r="B225" s="39"/>
      <c r="C225" s="40"/>
      <c r="D225" s="252" t="s">
        <v>150</v>
      </c>
      <c r="E225" s="40"/>
      <c r="F225" s="253" t="s">
        <v>557</v>
      </c>
      <c r="G225" s="40"/>
      <c r="H225" s="40"/>
      <c r="I225" s="254"/>
      <c r="J225" s="40"/>
      <c r="K225" s="40"/>
      <c r="L225" s="44"/>
      <c r="M225" s="255"/>
      <c r="N225" s="256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150</v>
      </c>
      <c r="AU225" s="17" t="s">
        <v>90</v>
      </c>
    </row>
    <row r="226" s="12" customFormat="1" ht="22.8" customHeight="1">
      <c r="A226" s="12"/>
      <c r="B226" s="211"/>
      <c r="C226" s="212"/>
      <c r="D226" s="213" t="s">
        <v>76</v>
      </c>
      <c r="E226" s="225" t="s">
        <v>425</v>
      </c>
      <c r="F226" s="225" t="s">
        <v>426</v>
      </c>
      <c r="G226" s="212"/>
      <c r="H226" s="212"/>
      <c r="I226" s="215"/>
      <c r="J226" s="226">
        <f>BK226</f>
        <v>0</v>
      </c>
      <c r="K226" s="212"/>
      <c r="L226" s="217"/>
      <c r="M226" s="218"/>
      <c r="N226" s="219"/>
      <c r="O226" s="219"/>
      <c r="P226" s="220">
        <f>SUM(P227:P245)</f>
        <v>0</v>
      </c>
      <c r="Q226" s="219"/>
      <c r="R226" s="220">
        <f>SUM(R227:R245)</f>
        <v>0</v>
      </c>
      <c r="S226" s="219"/>
      <c r="T226" s="221">
        <f>SUM(T227:T245)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2" t="s">
        <v>90</v>
      </c>
      <c r="AT226" s="223" t="s">
        <v>76</v>
      </c>
      <c r="AU226" s="223" t="s">
        <v>84</v>
      </c>
      <c r="AY226" s="222" t="s">
        <v>137</v>
      </c>
      <c r="BK226" s="224">
        <f>SUM(BK227:BK245)</f>
        <v>0</v>
      </c>
    </row>
    <row r="227" s="2" customFormat="1" ht="24.15" customHeight="1">
      <c r="A227" s="38"/>
      <c r="B227" s="39"/>
      <c r="C227" s="227" t="s">
        <v>241</v>
      </c>
      <c r="D227" s="227" t="s">
        <v>140</v>
      </c>
      <c r="E227" s="228" t="s">
        <v>427</v>
      </c>
      <c r="F227" s="229" t="s">
        <v>428</v>
      </c>
      <c r="G227" s="230" t="s">
        <v>165</v>
      </c>
      <c r="H227" s="231">
        <v>16.244</v>
      </c>
      <c r="I227" s="232"/>
      <c r="J227" s="233">
        <f>ROUND(I227*H227,2)</f>
        <v>0</v>
      </c>
      <c r="K227" s="234"/>
      <c r="L227" s="44"/>
      <c r="M227" s="235" t="s">
        <v>1</v>
      </c>
      <c r="N227" s="236" t="s">
        <v>43</v>
      </c>
      <c r="O227" s="91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9" t="s">
        <v>144</v>
      </c>
      <c r="AT227" s="239" t="s">
        <v>140</v>
      </c>
      <c r="AU227" s="239" t="s">
        <v>90</v>
      </c>
      <c r="AY227" s="17" t="s">
        <v>137</v>
      </c>
      <c r="BE227" s="240">
        <f>IF(N227="základná",J227,0)</f>
        <v>0</v>
      </c>
      <c r="BF227" s="240">
        <f>IF(N227="znížená",J227,0)</f>
        <v>0</v>
      </c>
      <c r="BG227" s="240">
        <f>IF(N227="zákl. prenesená",J227,0)</f>
        <v>0</v>
      </c>
      <c r="BH227" s="240">
        <f>IF(N227="zníž. prenesená",J227,0)</f>
        <v>0</v>
      </c>
      <c r="BI227" s="240">
        <f>IF(N227="nulová",J227,0)</f>
        <v>0</v>
      </c>
      <c r="BJ227" s="17" t="s">
        <v>90</v>
      </c>
      <c r="BK227" s="240">
        <f>ROUND(I227*H227,2)</f>
        <v>0</v>
      </c>
      <c r="BL227" s="17" t="s">
        <v>144</v>
      </c>
      <c r="BM227" s="239" t="s">
        <v>462</v>
      </c>
    </row>
    <row r="228" s="2" customFormat="1">
      <c r="A228" s="38"/>
      <c r="B228" s="39"/>
      <c r="C228" s="40"/>
      <c r="D228" s="252" t="s">
        <v>150</v>
      </c>
      <c r="E228" s="40"/>
      <c r="F228" s="253" t="s">
        <v>430</v>
      </c>
      <c r="G228" s="40"/>
      <c r="H228" s="40"/>
      <c r="I228" s="254"/>
      <c r="J228" s="40"/>
      <c r="K228" s="40"/>
      <c r="L228" s="44"/>
      <c r="M228" s="255"/>
      <c r="N228" s="256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150</v>
      </c>
      <c r="AU228" s="17" t="s">
        <v>90</v>
      </c>
    </row>
    <row r="229" s="2" customFormat="1" ht="24.15" customHeight="1">
      <c r="A229" s="38"/>
      <c r="B229" s="39"/>
      <c r="C229" s="241" t="s">
        <v>465</v>
      </c>
      <c r="D229" s="241" t="s">
        <v>145</v>
      </c>
      <c r="E229" s="242" t="s">
        <v>432</v>
      </c>
      <c r="F229" s="243" t="s">
        <v>433</v>
      </c>
      <c r="G229" s="244" t="s">
        <v>165</v>
      </c>
      <c r="H229" s="245">
        <v>17.867999999999999</v>
      </c>
      <c r="I229" s="246"/>
      <c r="J229" s="247">
        <f>ROUND(I229*H229,2)</f>
        <v>0</v>
      </c>
      <c r="K229" s="248"/>
      <c r="L229" s="249"/>
      <c r="M229" s="250" t="s">
        <v>1</v>
      </c>
      <c r="N229" s="251" t="s">
        <v>43</v>
      </c>
      <c r="O229" s="91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9" t="s">
        <v>148</v>
      </c>
      <c r="AT229" s="239" t="s">
        <v>145</v>
      </c>
      <c r="AU229" s="239" t="s">
        <v>90</v>
      </c>
      <c r="AY229" s="17" t="s">
        <v>137</v>
      </c>
      <c r="BE229" s="240">
        <f>IF(N229="základná",J229,0)</f>
        <v>0</v>
      </c>
      <c r="BF229" s="240">
        <f>IF(N229="znížená",J229,0)</f>
        <v>0</v>
      </c>
      <c r="BG229" s="240">
        <f>IF(N229="zákl. prenesená",J229,0)</f>
        <v>0</v>
      </c>
      <c r="BH229" s="240">
        <f>IF(N229="zníž. prenesená",J229,0)</f>
        <v>0</v>
      </c>
      <c r="BI229" s="240">
        <f>IF(N229="nulová",J229,0)</f>
        <v>0</v>
      </c>
      <c r="BJ229" s="17" t="s">
        <v>90</v>
      </c>
      <c r="BK229" s="240">
        <f>ROUND(I229*H229,2)</f>
        <v>0</v>
      </c>
      <c r="BL229" s="17" t="s">
        <v>144</v>
      </c>
      <c r="BM229" s="239" t="s">
        <v>463</v>
      </c>
    </row>
    <row r="230" s="2" customFormat="1">
      <c r="A230" s="38"/>
      <c r="B230" s="39"/>
      <c r="C230" s="40"/>
      <c r="D230" s="252" t="s">
        <v>150</v>
      </c>
      <c r="E230" s="40"/>
      <c r="F230" s="253" t="s">
        <v>560</v>
      </c>
      <c r="G230" s="40"/>
      <c r="H230" s="40"/>
      <c r="I230" s="254"/>
      <c r="J230" s="40"/>
      <c r="K230" s="40"/>
      <c r="L230" s="44"/>
      <c r="M230" s="255"/>
      <c r="N230" s="256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150</v>
      </c>
      <c r="AU230" s="17" t="s">
        <v>90</v>
      </c>
    </row>
    <row r="231" s="13" customFormat="1">
      <c r="A231" s="13"/>
      <c r="B231" s="257"/>
      <c r="C231" s="258"/>
      <c r="D231" s="252" t="s">
        <v>228</v>
      </c>
      <c r="E231" s="259" t="s">
        <v>1</v>
      </c>
      <c r="F231" s="260" t="s">
        <v>402</v>
      </c>
      <c r="G231" s="258"/>
      <c r="H231" s="259" t="s">
        <v>1</v>
      </c>
      <c r="I231" s="261"/>
      <c r="J231" s="258"/>
      <c r="K231" s="258"/>
      <c r="L231" s="262"/>
      <c r="M231" s="263"/>
      <c r="N231" s="264"/>
      <c r="O231" s="264"/>
      <c r="P231" s="264"/>
      <c r="Q231" s="264"/>
      <c r="R231" s="264"/>
      <c r="S231" s="264"/>
      <c r="T231" s="26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6" t="s">
        <v>228</v>
      </c>
      <c r="AU231" s="266" t="s">
        <v>90</v>
      </c>
      <c r="AV231" s="13" t="s">
        <v>84</v>
      </c>
      <c r="AW231" s="13" t="s">
        <v>33</v>
      </c>
      <c r="AX231" s="13" t="s">
        <v>77</v>
      </c>
      <c r="AY231" s="266" t="s">
        <v>137</v>
      </c>
    </row>
    <row r="232" s="14" customFormat="1">
      <c r="A232" s="14"/>
      <c r="B232" s="267"/>
      <c r="C232" s="268"/>
      <c r="D232" s="252" t="s">
        <v>228</v>
      </c>
      <c r="E232" s="269" t="s">
        <v>1</v>
      </c>
      <c r="F232" s="270" t="s">
        <v>561</v>
      </c>
      <c r="G232" s="268"/>
      <c r="H232" s="271">
        <v>17.867999999999999</v>
      </c>
      <c r="I232" s="272"/>
      <c r="J232" s="268"/>
      <c r="K232" s="268"/>
      <c r="L232" s="273"/>
      <c r="M232" s="274"/>
      <c r="N232" s="275"/>
      <c r="O232" s="275"/>
      <c r="P232" s="275"/>
      <c r="Q232" s="275"/>
      <c r="R232" s="275"/>
      <c r="S232" s="275"/>
      <c r="T232" s="27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7" t="s">
        <v>228</v>
      </c>
      <c r="AU232" s="277" t="s">
        <v>90</v>
      </c>
      <c r="AV232" s="14" t="s">
        <v>90</v>
      </c>
      <c r="AW232" s="14" t="s">
        <v>33</v>
      </c>
      <c r="AX232" s="14" t="s">
        <v>77</v>
      </c>
      <c r="AY232" s="277" t="s">
        <v>137</v>
      </c>
    </row>
    <row r="233" s="15" customFormat="1">
      <c r="A233" s="15"/>
      <c r="B233" s="278"/>
      <c r="C233" s="279"/>
      <c r="D233" s="252" t="s">
        <v>228</v>
      </c>
      <c r="E233" s="280" t="s">
        <v>1</v>
      </c>
      <c r="F233" s="281" t="s">
        <v>292</v>
      </c>
      <c r="G233" s="279"/>
      <c r="H233" s="282">
        <v>17.867999999999999</v>
      </c>
      <c r="I233" s="283"/>
      <c r="J233" s="279"/>
      <c r="K233" s="279"/>
      <c r="L233" s="284"/>
      <c r="M233" s="285"/>
      <c r="N233" s="286"/>
      <c r="O233" s="286"/>
      <c r="P233" s="286"/>
      <c r="Q233" s="286"/>
      <c r="R233" s="286"/>
      <c r="S233" s="286"/>
      <c r="T233" s="28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8" t="s">
        <v>228</v>
      </c>
      <c r="AU233" s="288" t="s">
        <v>90</v>
      </c>
      <c r="AV233" s="15" t="s">
        <v>149</v>
      </c>
      <c r="AW233" s="15" t="s">
        <v>33</v>
      </c>
      <c r="AX233" s="15" t="s">
        <v>84</v>
      </c>
      <c r="AY233" s="288" t="s">
        <v>137</v>
      </c>
    </row>
    <row r="234" s="2" customFormat="1" ht="49.05" customHeight="1">
      <c r="A234" s="38"/>
      <c r="B234" s="39"/>
      <c r="C234" s="227" t="s">
        <v>247</v>
      </c>
      <c r="D234" s="227" t="s">
        <v>140</v>
      </c>
      <c r="E234" s="228" t="s">
        <v>562</v>
      </c>
      <c r="F234" s="229" t="s">
        <v>563</v>
      </c>
      <c r="G234" s="230" t="s">
        <v>165</v>
      </c>
      <c r="H234" s="231">
        <v>16.244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43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144</v>
      </c>
      <c r="AT234" s="239" t="s">
        <v>140</v>
      </c>
      <c r="AU234" s="239" t="s">
        <v>90</v>
      </c>
      <c r="AY234" s="17" t="s">
        <v>137</v>
      </c>
      <c r="BE234" s="240">
        <f>IF(N234="základná",J234,0)</f>
        <v>0</v>
      </c>
      <c r="BF234" s="240">
        <f>IF(N234="znížená",J234,0)</f>
        <v>0</v>
      </c>
      <c r="BG234" s="240">
        <f>IF(N234="zákl. prenesená",J234,0)</f>
        <v>0</v>
      </c>
      <c r="BH234" s="240">
        <f>IF(N234="zníž. prenesená",J234,0)</f>
        <v>0</v>
      </c>
      <c r="BI234" s="240">
        <f>IF(N234="nulová",J234,0)</f>
        <v>0</v>
      </c>
      <c r="BJ234" s="17" t="s">
        <v>90</v>
      </c>
      <c r="BK234" s="240">
        <f>ROUND(I234*H234,2)</f>
        <v>0</v>
      </c>
      <c r="BL234" s="17" t="s">
        <v>144</v>
      </c>
      <c r="BM234" s="239" t="s">
        <v>466</v>
      </c>
    </row>
    <row r="235" s="2" customFormat="1">
      <c r="A235" s="38"/>
      <c r="B235" s="39"/>
      <c r="C235" s="40"/>
      <c r="D235" s="252" t="s">
        <v>150</v>
      </c>
      <c r="E235" s="40"/>
      <c r="F235" s="253" t="s">
        <v>564</v>
      </c>
      <c r="G235" s="40"/>
      <c r="H235" s="40"/>
      <c r="I235" s="254"/>
      <c r="J235" s="40"/>
      <c r="K235" s="40"/>
      <c r="L235" s="44"/>
      <c r="M235" s="255"/>
      <c r="N235" s="256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150</v>
      </c>
      <c r="AU235" s="17" t="s">
        <v>90</v>
      </c>
    </row>
    <row r="236" s="2" customFormat="1" ht="49.05" customHeight="1">
      <c r="A236" s="38"/>
      <c r="B236" s="39"/>
      <c r="C236" s="241" t="s">
        <v>565</v>
      </c>
      <c r="D236" s="241" t="s">
        <v>145</v>
      </c>
      <c r="E236" s="242" t="s">
        <v>250</v>
      </c>
      <c r="F236" s="243" t="s">
        <v>566</v>
      </c>
      <c r="G236" s="244" t="s">
        <v>170</v>
      </c>
      <c r="H236" s="245">
        <v>5.3600000000000003</v>
      </c>
      <c r="I236" s="246"/>
      <c r="J236" s="247">
        <f>ROUND(I236*H236,2)</f>
        <v>0</v>
      </c>
      <c r="K236" s="248"/>
      <c r="L236" s="249"/>
      <c r="M236" s="250" t="s">
        <v>1</v>
      </c>
      <c r="N236" s="251" t="s">
        <v>43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148</v>
      </c>
      <c r="AT236" s="239" t="s">
        <v>145</v>
      </c>
      <c r="AU236" s="239" t="s">
        <v>90</v>
      </c>
      <c r="AY236" s="17" t="s">
        <v>137</v>
      </c>
      <c r="BE236" s="240">
        <f>IF(N236="základná",J236,0)</f>
        <v>0</v>
      </c>
      <c r="BF236" s="240">
        <f>IF(N236="znížená",J236,0)</f>
        <v>0</v>
      </c>
      <c r="BG236" s="240">
        <f>IF(N236="zákl. prenesená",J236,0)</f>
        <v>0</v>
      </c>
      <c r="BH236" s="240">
        <f>IF(N236="zníž. prenesená",J236,0)</f>
        <v>0</v>
      </c>
      <c r="BI236" s="240">
        <f>IF(N236="nulová",J236,0)</f>
        <v>0</v>
      </c>
      <c r="BJ236" s="17" t="s">
        <v>90</v>
      </c>
      <c r="BK236" s="240">
        <f>ROUND(I236*H236,2)</f>
        <v>0</v>
      </c>
      <c r="BL236" s="17" t="s">
        <v>144</v>
      </c>
      <c r="BM236" s="239" t="s">
        <v>467</v>
      </c>
    </row>
    <row r="237" s="2" customFormat="1">
      <c r="A237" s="38"/>
      <c r="B237" s="39"/>
      <c r="C237" s="40"/>
      <c r="D237" s="252" t="s">
        <v>150</v>
      </c>
      <c r="E237" s="40"/>
      <c r="F237" s="253" t="s">
        <v>564</v>
      </c>
      <c r="G237" s="40"/>
      <c r="H237" s="40"/>
      <c r="I237" s="254"/>
      <c r="J237" s="40"/>
      <c r="K237" s="40"/>
      <c r="L237" s="44"/>
      <c r="M237" s="255"/>
      <c r="N237" s="256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150</v>
      </c>
      <c r="AU237" s="17" t="s">
        <v>90</v>
      </c>
    </row>
    <row r="238" s="2" customFormat="1" ht="49.05" customHeight="1">
      <c r="A238" s="38"/>
      <c r="B238" s="39"/>
      <c r="C238" s="227" t="s">
        <v>252</v>
      </c>
      <c r="D238" s="227" t="s">
        <v>140</v>
      </c>
      <c r="E238" s="228" t="s">
        <v>567</v>
      </c>
      <c r="F238" s="229" t="s">
        <v>568</v>
      </c>
      <c r="G238" s="230" t="s">
        <v>165</v>
      </c>
      <c r="H238" s="231">
        <v>16.244</v>
      </c>
      <c r="I238" s="232"/>
      <c r="J238" s="233">
        <f>ROUND(I238*H238,2)</f>
        <v>0</v>
      </c>
      <c r="K238" s="234"/>
      <c r="L238" s="44"/>
      <c r="M238" s="235" t="s">
        <v>1</v>
      </c>
      <c r="N238" s="236" t="s">
        <v>43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144</v>
      </c>
      <c r="AT238" s="239" t="s">
        <v>140</v>
      </c>
      <c r="AU238" s="239" t="s">
        <v>90</v>
      </c>
      <c r="AY238" s="17" t="s">
        <v>137</v>
      </c>
      <c r="BE238" s="240">
        <f>IF(N238="základná",J238,0)</f>
        <v>0</v>
      </c>
      <c r="BF238" s="240">
        <f>IF(N238="znížená",J238,0)</f>
        <v>0</v>
      </c>
      <c r="BG238" s="240">
        <f>IF(N238="zákl. prenesená",J238,0)</f>
        <v>0</v>
      </c>
      <c r="BH238" s="240">
        <f>IF(N238="zníž. prenesená",J238,0)</f>
        <v>0</v>
      </c>
      <c r="BI238" s="240">
        <f>IF(N238="nulová",J238,0)</f>
        <v>0</v>
      </c>
      <c r="BJ238" s="17" t="s">
        <v>90</v>
      </c>
      <c r="BK238" s="240">
        <f>ROUND(I238*H238,2)</f>
        <v>0</v>
      </c>
      <c r="BL238" s="17" t="s">
        <v>144</v>
      </c>
      <c r="BM238" s="239" t="s">
        <v>569</v>
      </c>
    </row>
    <row r="239" s="2" customFormat="1">
      <c r="A239" s="38"/>
      <c r="B239" s="39"/>
      <c r="C239" s="40"/>
      <c r="D239" s="252" t="s">
        <v>150</v>
      </c>
      <c r="E239" s="40"/>
      <c r="F239" s="253" t="s">
        <v>570</v>
      </c>
      <c r="G239" s="40"/>
      <c r="H239" s="40"/>
      <c r="I239" s="254"/>
      <c r="J239" s="40"/>
      <c r="K239" s="40"/>
      <c r="L239" s="44"/>
      <c r="M239" s="255"/>
      <c r="N239" s="256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90</v>
      </c>
    </row>
    <row r="240" s="2" customFormat="1" ht="49.05" customHeight="1">
      <c r="A240" s="38"/>
      <c r="B240" s="39"/>
      <c r="C240" s="241" t="s">
        <v>571</v>
      </c>
      <c r="D240" s="241" t="s">
        <v>145</v>
      </c>
      <c r="E240" s="242" t="s">
        <v>258</v>
      </c>
      <c r="F240" s="243" t="s">
        <v>572</v>
      </c>
      <c r="G240" s="244" t="s">
        <v>170</v>
      </c>
      <c r="H240" s="245">
        <v>30.376000000000001</v>
      </c>
      <c r="I240" s="246"/>
      <c r="J240" s="247">
        <f>ROUND(I240*H240,2)</f>
        <v>0</v>
      </c>
      <c r="K240" s="248"/>
      <c r="L240" s="249"/>
      <c r="M240" s="250" t="s">
        <v>1</v>
      </c>
      <c r="N240" s="251" t="s">
        <v>43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148</v>
      </c>
      <c r="AT240" s="239" t="s">
        <v>145</v>
      </c>
      <c r="AU240" s="239" t="s">
        <v>90</v>
      </c>
      <c r="AY240" s="17" t="s">
        <v>137</v>
      </c>
      <c r="BE240" s="240">
        <f>IF(N240="základná",J240,0)</f>
        <v>0</v>
      </c>
      <c r="BF240" s="240">
        <f>IF(N240="znížená",J240,0)</f>
        <v>0</v>
      </c>
      <c r="BG240" s="240">
        <f>IF(N240="zákl. prenesená",J240,0)</f>
        <v>0</v>
      </c>
      <c r="BH240" s="240">
        <f>IF(N240="zníž. prenesená",J240,0)</f>
        <v>0</v>
      </c>
      <c r="BI240" s="240">
        <f>IF(N240="nulová",J240,0)</f>
        <v>0</v>
      </c>
      <c r="BJ240" s="17" t="s">
        <v>90</v>
      </c>
      <c r="BK240" s="240">
        <f>ROUND(I240*H240,2)</f>
        <v>0</v>
      </c>
      <c r="BL240" s="17" t="s">
        <v>144</v>
      </c>
      <c r="BM240" s="239" t="s">
        <v>573</v>
      </c>
    </row>
    <row r="241" s="2" customFormat="1">
      <c r="A241" s="38"/>
      <c r="B241" s="39"/>
      <c r="C241" s="40"/>
      <c r="D241" s="252" t="s">
        <v>150</v>
      </c>
      <c r="E241" s="40"/>
      <c r="F241" s="253" t="s">
        <v>570</v>
      </c>
      <c r="G241" s="40"/>
      <c r="H241" s="40"/>
      <c r="I241" s="254"/>
      <c r="J241" s="40"/>
      <c r="K241" s="40"/>
      <c r="L241" s="44"/>
      <c r="M241" s="255"/>
      <c r="N241" s="256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150</v>
      </c>
      <c r="AU241" s="17" t="s">
        <v>90</v>
      </c>
    </row>
    <row r="242" s="2" customFormat="1" ht="37.8" customHeight="1">
      <c r="A242" s="38"/>
      <c r="B242" s="39"/>
      <c r="C242" s="227" t="s">
        <v>255</v>
      </c>
      <c r="D242" s="227" t="s">
        <v>140</v>
      </c>
      <c r="E242" s="228" t="s">
        <v>452</v>
      </c>
      <c r="F242" s="229" t="s">
        <v>453</v>
      </c>
      <c r="G242" s="230" t="s">
        <v>165</v>
      </c>
      <c r="H242" s="231">
        <v>16.244</v>
      </c>
      <c r="I242" s="232"/>
      <c r="J242" s="233">
        <f>ROUND(I242*H242,2)</f>
        <v>0</v>
      </c>
      <c r="K242" s="234"/>
      <c r="L242" s="44"/>
      <c r="M242" s="235" t="s">
        <v>1</v>
      </c>
      <c r="N242" s="236" t="s">
        <v>43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144</v>
      </c>
      <c r="AT242" s="239" t="s">
        <v>140</v>
      </c>
      <c r="AU242" s="239" t="s">
        <v>90</v>
      </c>
      <c r="AY242" s="17" t="s">
        <v>137</v>
      </c>
      <c r="BE242" s="240">
        <f>IF(N242="základná",J242,0)</f>
        <v>0</v>
      </c>
      <c r="BF242" s="240">
        <f>IF(N242="znížená",J242,0)</f>
        <v>0</v>
      </c>
      <c r="BG242" s="240">
        <f>IF(N242="zákl. prenesená",J242,0)</f>
        <v>0</v>
      </c>
      <c r="BH242" s="240">
        <f>IF(N242="zníž. prenesená",J242,0)</f>
        <v>0</v>
      </c>
      <c r="BI242" s="240">
        <f>IF(N242="nulová",J242,0)</f>
        <v>0</v>
      </c>
      <c r="BJ242" s="17" t="s">
        <v>90</v>
      </c>
      <c r="BK242" s="240">
        <f>ROUND(I242*H242,2)</f>
        <v>0</v>
      </c>
      <c r="BL242" s="17" t="s">
        <v>144</v>
      </c>
      <c r="BM242" s="239" t="s">
        <v>574</v>
      </c>
    </row>
    <row r="243" s="2" customFormat="1">
      <c r="A243" s="38"/>
      <c r="B243" s="39"/>
      <c r="C243" s="40"/>
      <c r="D243" s="252" t="s">
        <v>150</v>
      </c>
      <c r="E243" s="40"/>
      <c r="F243" s="253" t="s">
        <v>575</v>
      </c>
      <c r="G243" s="40"/>
      <c r="H243" s="40"/>
      <c r="I243" s="254"/>
      <c r="J243" s="40"/>
      <c r="K243" s="40"/>
      <c r="L243" s="44"/>
      <c r="M243" s="255"/>
      <c r="N243" s="256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90</v>
      </c>
    </row>
    <row r="244" s="2" customFormat="1" ht="37.8" customHeight="1">
      <c r="A244" s="38"/>
      <c r="B244" s="39"/>
      <c r="C244" s="241" t="s">
        <v>576</v>
      </c>
      <c r="D244" s="241" t="s">
        <v>145</v>
      </c>
      <c r="E244" s="242" t="s">
        <v>457</v>
      </c>
      <c r="F244" s="243" t="s">
        <v>458</v>
      </c>
      <c r="G244" s="244" t="s">
        <v>170</v>
      </c>
      <c r="H244" s="245">
        <v>7.1470000000000002</v>
      </c>
      <c r="I244" s="246"/>
      <c r="J244" s="247">
        <f>ROUND(I244*H244,2)</f>
        <v>0</v>
      </c>
      <c r="K244" s="248"/>
      <c r="L244" s="249"/>
      <c r="M244" s="250" t="s">
        <v>1</v>
      </c>
      <c r="N244" s="251" t="s">
        <v>43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148</v>
      </c>
      <c r="AT244" s="239" t="s">
        <v>145</v>
      </c>
      <c r="AU244" s="239" t="s">
        <v>90</v>
      </c>
      <c r="AY244" s="17" t="s">
        <v>137</v>
      </c>
      <c r="BE244" s="240">
        <f>IF(N244="základná",J244,0)</f>
        <v>0</v>
      </c>
      <c r="BF244" s="240">
        <f>IF(N244="znížená",J244,0)</f>
        <v>0</v>
      </c>
      <c r="BG244" s="240">
        <f>IF(N244="zákl. prenesená",J244,0)</f>
        <v>0</v>
      </c>
      <c r="BH244" s="240">
        <f>IF(N244="zníž. prenesená",J244,0)</f>
        <v>0</v>
      </c>
      <c r="BI244" s="240">
        <f>IF(N244="nulová",J244,0)</f>
        <v>0</v>
      </c>
      <c r="BJ244" s="17" t="s">
        <v>90</v>
      </c>
      <c r="BK244" s="240">
        <f>ROUND(I244*H244,2)</f>
        <v>0</v>
      </c>
      <c r="BL244" s="17" t="s">
        <v>144</v>
      </c>
      <c r="BM244" s="239" t="s">
        <v>577</v>
      </c>
    </row>
    <row r="245" s="2" customFormat="1">
      <c r="A245" s="38"/>
      <c r="B245" s="39"/>
      <c r="C245" s="40"/>
      <c r="D245" s="252" t="s">
        <v>150</v>
      </c>
      <c r="E245" s="40"/>
      <c r="F245" s="253" t="s">
        <v>575</v>
      </c>
      <c r="G245" s="40"/>
      <c r="H245" s="40"/>
      <c r="I245" s="254"/>
      <c r="J245" s="40"/>
      <c r="K245" s="40"/>
      <c r="L245" s="44"/>
      <c r="M245" s="255"/>
      <c r="N245" s="256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150</v>
      </c>
      <c r="AU245" s="17" t="s">
        <v>90</v>
      </c>
    </row>
    <row r="246" s="12" customFormat="1" ht="22.8" customHeight="1">
      <c r="A246" s="12"/>
      <c r="B246" s="211"/>
      <c r="C246" s="212"/>
      <c r="D246" s="213" t="s">
        <v>76</v>
      </c>
      <c r="E246" s="225" t="s">
        <v>262</v>
      </c>
      <c r="F246" s="225" t="s">
        <v>263</v>
      </c>
      <c r="G246" s="212"/>
      <c r="H246" s="212"/>
      <c r="I246" s="215"/>
      <c r="J246" s="226">
        <f>BK246</f>
        <v>0</v>
      </c>
      <c r="K246" s="212"/>
      <c r="L246" s="217"/>
      <c r="M246" s="218"/>
      <c r="N246" s="219"/>
      <c r="O246" s="219"/>
      <c r="P246" s="220">
        <f>SUM(P247:P249)</f>
        <v>0</v>
      </c>
      <c r="Q246" s="219"/>
      <c r="R246" s="220">
        <f>SUM(R247:R249)</f>
        <v>0</v>
      </c>
      <c r="S246" s="219"/>
      <c r="T246" s="221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2" t="s">
        <v>90</v>
      </c>
      <c r="AT246" s="223" t="s">
        <v>76</v>
      </c>
      <c r="AU246" s="223" t="s">
        <v>84</v>
      </c>
      <c r="AY246" s="222" t="s">
        <v>137</v>
      </c>
      <c r="BK246" s="224">
        <f>SUM(BK247:BK249)</f>
        <v>0</v>
      </c>
    </row>
    <row r="247" s="2" customFormat="1" ht="24.15" customHeight="1">
      <c r="A247" s="38"/>
      <c r="B247" s="39"/>
      <c r="C247" s="227" t="s">
        <v>260</v>
      </c>
      <c r="D247" s="227" t="s">
        <v>140</v>
      </c>
      <c r="E247" s="228" t="s">
        <v>264</v>
      </c>
      <c r="F247" s="229" t="s">
        <v>265</v>
      </c>
      <c r="G247" s="230" t="s">
        <v>165</v>
      </c>
      <c r="H247" s="231">
        <v>56.048999999999999</v>
      </c>
      <c r="I247" s="232"/>
      <c r="J247" s="233">
        <f>ROUND(I247*H247,2)</f>
        <v>0</v>
      </c>
      <c r="K247" s="234"/>
      <c r="L247" s="44"/>
      <c r="M247" s="235" t="s">
        <v>1</v>
      </c>
      <c r="N247" s="236" t="s">
        <v>43</v>
      </c>
      <c r="O247" s="91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9" t="s">
        <v>144</v>
      </c>
      <c r="AT247" s="239" t="s">
        <v>140</v>
      </c>
      <c r="AU247" s="239" t="s">
        <v>90</v>
      </c>
      <c r="AY247" s="17" t="s">
        <v>137</v>
      </c>
      <c r="BE247" s="240">
        <f>IF(N247="základná",J247,0)</f>
        <v>0</v>
      </c>
      <c r="BF247" s="240">
        <f>IF(N247="znížená",J247,0)</f>
        <v>0</v>
      </c>
      <c r="BG247" s="240">
        <f>IF(N247="zákl. prenesená",J247,0)</f>
        <v>0</v>
      </c>
      <c r="BH247" s="240">
        <f>IF(N247="zníž. prenesená",J247,0)</f>
        <v>0</v>
      </c>
      <c r="BI247" s="240">
        <f>IF(N247="nulová",J247,0)</f>
        <v>0</v>
      </c>
      <c r="BJ247" s="17" t="s">
        <v>90</v>
      </c>
      <c r="BK247" s="240">
        <f>ROUND(I247*H247,2)</f>
        <v>0</v>
      </c>
      <c r="BL247" s="17" t="s">
        <v>144</v>
      </c>
      <c r="BM247" s="239" t="s">
        <v>578</v>
      </c>
    </row>
    <row r="248" s="2" customFormat="1" ht="14.4" customHeight="1">
      <c r="A248" s="38"/>
      <c r="B248" s="39"/>
      <c r="C248" s="227" t="s">
        <v>579</v>
      </c>
      <c r="D248" s="227" t="s">
        <v>140</v>
      </c>
      <c r="E248" s="228" t="s">
        <v>268</v>
      </c>
      <c r="F248" s="229" t="s">
        <v>269</v>
      </c>
      <c r="G248" s="230" t="s">
        <v>165</v>
      </c>
      <c r="H248" s="231">
        <v>56.048999999999999</v>
      </c>
      <c r="I248" s="232"/>
      <c r="J248" s="233">
        <f>ROUND(I248*H248,2)</f>
        <v>0</v>
      </c>
      <c r="K248" s="234"/>
      <c r="L248" s="44"/>
      <c r="M248" s="235" t="s">
        <v>1</v>
      </c>
      <c r="N248" s="236" t="s">
        <v>43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144</v>
      </c>
      <c r="AT248" s="239" t="s">
        <v>140</v>
      </c>
      <c r="AU248" s="239" t="s">
        <v>90</v>
      </c>
      <c r="AY248" s="17" t="s">
        <v>137</v>
      </c>
      <c r="BE248" s="240">
        <f>IF(N248="základná",J248,0)</f>
        <v>0</v>
      </c>
      <c r="BF248" s="240">
        <f>IF(N248="znížená",J248,0)</f>
        <v>0</v>
      </c>
      <c r="BG248" s="240">
        <f>IF(N248="zákl. prenesená",J248,0)</f>
        <v>0</v>
      </c>
      <c r="BH248" s="240">
        <f>IF(N248="zníž. prenesená",J248,0)</f>
        <v>0</v>
      </c>
      <c r="BI248" s="240">
        <f>IF(N248="nulová",J248,0)</f>
        <v>0</v>
      </c>
      <c r="BJ248" s="17" t="s">
        <v>90</v>
      </c>
      <c r="BK248" s="240">
        <f>ROUND(I248*H248,2)</f>
        <v>0</v>
      </c>
      <c r="BL248" s="17" t="s">
        <v>144</v>
      </c>
      <c r="BM248" s="239" t="s">
        <v>580</v>
      </c>
    </row>
    <row r="249" s="2" customFormat="1" ht="24.15" customHeight="1">
      <c r="A249" s="38"/>
      <c r="B249" s="39"/>
      <c r="C249" s="227" t="s">
        <v>266</v>
      </c>
      <c r="D249" s="227" t="s">
        <v>140</v>
      </c>
      <c r="E249" s="228" t="s">
        <v>271</v>
      </c>
      <c r="F249" s="229" t="s">
        <v>272</v>
      </c>
      <c r="G249" s="230" t="s">
        <v>165</v>
      </c>
      <c r="H249" s="231">
        <v>56.048999999999999</v>
      </c>
      <c r="I249" s="232"/>
      <c r="J249" s="233">
        <f>ROUND(I249*H249,2)</f>
        <v>0</v>
      </c>
      <c r="K249" s="234"/>
      <c r="L249" s="44"/>
      <c r="M249" s="235" t="s">
        <v>1</v>
      </c>
      <c r="N249" s="236" t="s">
        <v>43</v>
      </c>
      <c r="O249" s="91"/>
      <c r="P249" s="237">
        <f>O249*H249</f>
        <v>0</v>
      </c>
      <c r="Q249" s="237">
        <v>0</v>
      </c>
      <c r="R249" s="237">
        <f>Q249*H249</f>
        <v>0</v>
      </c>
      <c r="S249" s="237">
        <v>0</v>
      </c>
      <c r="T249" s="23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9" t="s">
        <v>144</v>
      </c>
      <c r="AT249" s="239" t="s">
        <v>140</v>
      </c>
      <c r="AU249" s="239" t="s">
        <v>90</v>
      </c>
      <c r="AY249" s="17" t="s">
        <v>137</v>
      </c>
      <c r="BE249" s="240">
        <f>IF(N249="základná",J249,0)</f>
        <v>0</v>
      </c>
      <c r="BF249" s="240">
        <f>IF(N249="znížená",J249,0)</f>
        <v>0</v>
      </c>
      <c r="BG249" s="240">
        <f>IF(N249="zákl. prenesená",J249,0)</f>
        <v>0</v>
      </c>
      <c r="BH249" s="240">
        <f>IF(N249="zníž. prenesená",J249,0)</f>
        <v>0</v>
      </c>
      <c r="BI249" s="240">
        <f>IF(N249="nulová",J249,0)</f>
        <v>0</v>
      </c>
      <c r="BJ249" s="17" t="s">
        <v>90</v>
      </c>
      <c r="BK249" s="240">
        <f>ROUND(I249*H249,2)</f>
        <v>0</v>
      </c>
      <c r="BL249" s="17" t="s">
        <v>144</v>
      </c>
      <c r="BM249" s="239" t="s">
        <v>581</v>
      </c>
    </row>
    <row r="250" s="12" customFormat="1" ht="25.92" customHeight="1">
      <c r="A250" s="12"/>
      <c r="B250" s="211"/>
      <c r="C250" s="212"/>
      <c r="D250" s="213" t="s">
        <v>76</v>
      </c>
      <c r="E250" s="214" t="s">
        <v>274</v>
      </c>
      <c r="F250" s="214" t="s">
        <v>464</v>
      </c>
      <c r="G250" s="212"/>
      <c r="H250" s="212"/>
      <c r="I250" s="215"/>
      <c r="J250" s="216">
        <f>BK250</f>
        <v>0</v>
      </c>
      <c r="K250" s="212"/>
      <c r="L250" s="217"/>
      <c r="M250" s="218"/>
      <c r="N250" s="219"/>
      <c r="O250" s="219"/>
      <c r="P250" s="220">
        <f>P251+P252</f>
        <v>0</v>
      </c>
      <c r="Q250" s="219"/>
      <c r="R250" s="220">
        <f>R251+R252</f>
        <v>0</v>
      </c>
      <c r="S250" s="219"/>
      <c r="T250" s="221">
        <f>T251+T252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2" t="s">
        <v>162</v>
      </c>
      <c r="AT250" s="223" t="s">
        <v>76</v>
      </c>
      <c r="AU250" s="223" t="s">
        <v>77</v>
      </c>
      <c r="AY250" s="222" t="s">
        <v>137</v>
      </c>
      <c r="BK250" s="224">
        <f>BK251+BK252</f>
        <v>0</v>
      </c>
    </row>
    <row r="251" s="2" customFormat="1" ht="24.15" customHeight="1">
      <c r="A251" s="38"/>
      <c r="B251" s="39"/>
      <c r="C251" s="227" t="s">
        <v>582</v>
      </c>
      <c r="D251" s="227" t="s">
        <v>140</v>
      </c>
      <c r="E251" s="228" t="s">
        <v>277</v>
      </c>
      <c r="F251" s="229" t="s">
        <v>278</v>
      </c>
      <c r="G251" s="230" t="s">
        <v>279</v>
      </c>
      <c r="H251" s="231">
        <v>1</v>
      </c>
      <c r="I251" s="232"/>
      <c r="J251" s="233">
        <f>ROUND(I251*H251,2)</f>
        <v>0</v>
      </c>
      <c r="K251" s="234"/>
      <c r="L251" s="44"/>
      <c r="M251" s="235" t="s">
        <v>1</v>
      </c>
      <c r="N251" s="236" t="s">
        <v>43</v>
      </c>
      <c r="O251" s="91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9" t="s">
        <v>149</v>
      </c>
      <c r="AT251" s="239" t="s">
        <v>140</v>
      </c>
      <c r="AU251" s="239" t="s">
        <v>84</v>
      </c>
      <c r="AY251" s="17" t="s">
        <v>137</v>
      </c>
      <c r="BE251" s="240">
        <f>IF(N251="základná",J251,0)</f>
        <v>0</v>
      </c>
      <c r="BF251" s="240">
        <f>IF(N251="znížená",J251,0)</f>
        <v>0</v>
      </c>
      <c r="BG251" s="240">
        <f>IF(N251="zákl. prenesená",J251,0)</f>
        <v>0</v>
      </c>
      <c r="BH251" s="240">
        <f>IF(N251="zníž. prenesená",J251,0)</f>
        <v>0</v>
      </c>
      <c r="BI251" s="240">
        <f>IF(N251="nulová",J251,0)</f>
        <v>0</v>
      </c>
      <c r="BJ251" s="17" t="s">
        <v>90</v>
      </c>
      <c r="BK251" s="240">
        <f>ROUND(I251*H251,2)</f>
        <v>0</v>
      </c>
      <c r="BL251" s="17" t="s">
        <v>149</v>
      </c>
      <c r="BM251" s="239" t="s">
        <v>583</v>
      </c>
    </row>
    <row r="252" s="12" customFormat="1" ht="22.8" customHeight="1">
      <c r="A252" s="12"/>
      <c r="B252" s="211"/>
      <c r="C252" s="212"/>
      <c r="D252" s="213" t="s">
        <v>76</v>
      </c>
      <c r="E252" s="225" t="s">
        <v>282</v>
      </c>
      <c r="F252" s="225" t="s">
        <v>283</v>
      </c>
      <c r="G252" s="212"/>
      <c r="H252" s="212"/>
      <c r="I252" s="215"/>
      <c r="J252" s="226">
        <f>BK252</f>
        <v>0</v>
      </c>
      <c r="K252" s="212"/>
      <c r="L252" s="217"/>
      <c r="M252" s="218"/>
      <c r="N252" s="219"/>
      <c r="O252" s="219"/>
      <c r="P252" s="220">
        <f>SUM(P253:P254)</f>
        <v>0</v>
      </c>
      <c r="Q252" s="219"/>
      <c r="R252" s="220">
        <f>SUM(R253:R254)</f>
        <v>0</v>
      </c>
      <c r="S252" s="219"/>
      <c r="T252" s="22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2" t="s">
        <v>162</v>
      </c>
      <c r="AT252" s="223" t="s">
        <v>76</v>
      </c>
      <c r="AU252" s="223" t="s">
        <v>84</v>
      </c>
      <c r="AY252" s="222" t="s">
        <v>137</v>
      </c>
      <c r="BK252" s="224">
        <f>SUM(BK253:BK254)</f>
        <v>0</v>
      </c>
    </row>
    <row r="253" s="2" customFormat="1" ht="24.15" customHeight="1">
      <c r="A253" s="38"/>
      <c r="B253" s="39"/>
      <c r="C253" s="227" t="s">
        <v>270</v>
      </c>
      <c r="D253" s="227" t="s">
        <v>140</v>
      </c>
      <c r="E253" s="228" t="s">
        <v>284</v>
      </c>
      <c r="F253" s="229" t="s">
        <v>285</v>
      </c>
      <c r="G253" s="230" t="s">
        <v>286</v>
      </c>
      <c r="H253" s="231">
        <v>1</v>
      </c>
      <c r="I253" s="232"/>
      <c r="J253" s="233">
        <f>ROUND(I253*H253,2)</f>
        <v>0</v>
      </c>
      <c r="K253" s="234"/>
      <c r="L253" s="44"/>
      <c r="M253" s="235" t="s">
        <v>1</v>
      </c>
      <c r="N253" s="236" t="s">
        <v>43</v>
      </c>
      <c r="O253" s="91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9" t="s">
        <v>149</v>
      </c>
      <c r="AT253" s="239" t="s">
        <v>140</v>
      </c>
      <c r="AU253" s="239" t="s">
        <v>90</v>
      </c>
      <c r="AY253" s="17" t="s">
        <v>137</v>
      </c>
      <c r="BE253" s="240">
        <f>IF(N253="základná",J253,0)</f>
        <v>0</v>
      </c>
      <c r="BF253" s="240">
        <f>IF(N253="znížená",J253,0)</f>
        <v>0</v>
      </c>
      <c r="BG253" s="240">
        <f>IF(N253="zákl. prenesená",J253,0)</f>
        <v>0</v>
      </c>
      <c r="BH253" s="240">
        <f>IF(N253="zníž. prenesená",J253,0)</f>
        <v>0</v>
      </c>
      <c r="BI253" s="240">
        <f>IF(N253="nulová",J253,0)</f>
        <v>0</v>
      </c>
      <c r="BJ253" s="17" t="s">
        <v>90</v>
      </c>
      <c r="BK253" s="240">
        <f>ROUND(I253*H253,2)</f>
        <v>0</v>
      </c>
      <c r="BL253" s="17" t="s">
        <v>149</v>
      </c>
      <c r="BM253" s="239" t="s">
        <v>584</v>
      </c>
    </row>
    <row r="254" s="2" customFormat="1">
      <c r="A254" s="38"/>
      <c r="B254" s="39"/>
      <c r="C254" s="40"/>
      <c r="D254" s="252" t="s">
        <v>150</v>
      </c>
      <c r="E254" s="40"/>
      <c r="F254" s="253" t="s">
        <v>288</v>
      </c>
      <c r="G254" s="40"/>
      <c r="H254" s="40"/>
      <c r="I254" s="254"/>
      <c r="J254" s="40"/>
      <c r="K254" s="40"/>
      <c r="L254" s="44"/>
      <c r="M254" s="289"/>
      <c r="N254" s="290"/>
      <c r="O254" s="291"/>
      <c r="P254" s="291"/>
      <c r="Q254" s="291"/>
      <c r="R254" s="291"/>
      <c r="S254" s="291"/>
      <c r="T254" s="2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150</v>
      </c>
      <c r="AU254" s="17" t="s">
        <v>90</v>
      </c>
    </row>
    <row r="255" s="2" customFormat="1" ht="6.96" customHeight="1">
      <c r="A255" s="38"/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Qj68HRw6Ws+EHCuQg8MjZN617EkZfstcQMDaR86EifcwwfVhtZy3PBkdKtcjDdQOPg2U1Qbm60ZlInYKU/llow==" hashValue="IhPr2t+wxvR4rTkPVa43TPYHs008p9zvyrk2Ah8rW/nJ0wKTbZu8irR9tVfwA5VtkL1ugq6sQ7wFSlROjYb24A==" algorithmName="SHA-512" password="CC35"/>
  <autoFilter ref="C126:K2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108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15</v>
      </c>
      <c r="L6" s="20"/>
    </row>
    <row r="7" s="1" customFormat="1" ht="16.5" customHeight="1">
      <c r="B7" s="20"/>
      <c r="E7" s="151" t="str">
        <f>'Rekapitulácia stavby'!K6</f>
        <v>Interiérové obklady a dlažby</v>
      </c>
      <c r="F7" s="150"/>
      <c r="G7" s="150"/>
      <c r="H7" s="150"/>
      <c r="L7" s="20"/>
    </row>
    <row r="8" s="1" customFormat="1" ht="12" customHeight="1">
      <c r="B8" s="20"/>
      <c r="D8" s="150" t="s">
        <v>109</v>
      </c>
      <c r="L8" s="20"/>
    </row>
    <row r="9" s="2" customFormat="1" ht="16.5" customHeight="1">
      <c r="A9" s="38"/>
      <c r="B9" s="44"/>
      <c r="C9" s="38"/>
      <c r="D9" s="38"/>
      <c r="E9" s="151" t="s">
        <v>585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586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17</v>
      </c>
      <c r="E13" s="38"/>
      <c r="F13" s="141" t="s">
        <v>1</v>
      </c>
      <c r="G13" s="38"/>
      <c r="H13" s="38"/>
      <c r="I13" s="150" t="s">
        <v>18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19</v>
      </c>
      <c r="E14" s="38"/>
      <c r="F14" s="141" t="s">
        <v>20</v>
      </c>
      <c r="G14" s="38"/>
      <c r="H14" s="38"/>
      <c r="I14" s="150" t="s">
        <v>21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23</v>
      </c>
      <c r="E16" s="38"/>
      <c r="F16" s="38"/>
      <c r="G16" s="38"/>
      <c r="H16" s="38"/>
      <c r="I16" s="150" t="s">
        <v>24</v>
      </c>
      <c r="J16" s="141" t="s">
        <v>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28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29</v>
      </c>
      <c r="E19" s="38"/>
      <c r="F19" s="38"/>
      <c r="G19" s="38"/>
      <c r="H19" s="38"/>
      <c r="I19" s="150" t="s">
        <v>24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27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31</v>
      </c>
      <c r="E22" s="38"/>
      <c r="F22" s="38"/>
      <c r="G22" s="38"/>
      <c r="H22" s="38"/>
      <c r="I22" s="150" t="s">
        <v>24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24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ROUND((SUM(BE126:BE303)),  2)</f>
        <v>0</v>
      </c>
      <c r="G35" s="38"/>
      <c r="H35" s="38"/>
      <c r="I35" s="164">
        <v>0.20000000000000001</v>
      </c>
      <c r="J35" s="163">
        <f>ROUND(((SUM(BE126:BE303))*I35),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ROUND((SUM(BF126:BF303)),  2)</f>
        <v>0</v>
      </c>
      <c r="G36" s="38"/>
      <c r="H36" s="38"/>
      <c r="I36" s="164">
        <v>0.20000000000000001</v>
      </c>
      <c r="J36" s="163">
        <f>ROUND(((SUM(BF126:BF303))*I36),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ROUND((SUM(BG126:BG303)),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ROUND((SUM(BH126:BH303)),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ROUND((SUM(BI126:BI303)),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Interiérové obklady a dlažby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585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07 - Interiérové obklady a dlažby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19</v>
      </c>
      <c r="D91" s="40"/>
      <c r="E91" s="40"/>
      <c r="F91" s="27" t="str">
        <f>F14</f>
        <v>Žiar nad Hronom</v>
      </c>
      <c r="G91" s="40"/>
      <c r="H91" s="40"/>
      <c r="I91" s="32" t="s">
        <v>21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23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31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29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118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587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588</v>
      </c>
      <c r="E101" s="196"/>
      <c r="F101" s="196"/>
      <c r="G101" s="196"/>
      <c r="H101" s="196"/>
      <c r="I101" s="196"/>
      <c r="J101" s="197">
        <f>J133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119</v>
      </c>
      <c r="E102" s="196"/>
      <c r="F102" s="196"/>
      <c r="G102" s="196"/>
      <c r="H102" s="196"/>
      <c r="I102" s="196"/>
      <c r="J102" s="197">
        <f>J229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589</v>
      </c>
      <c r="E103" s="196"/>
      <c r="F103" s="196"/>
      <c r="G103" s="196"/>
      <c r="H103" s="196"/>
      <c r="I103" s="196"/>
      <c r="J103" s="197">
        <f>J267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317</v>
      </c>
      <c r="E104" s="196"/>
      <c r="F104" s="196"/>
      <c r="G104" s="196"/>
      <c r="H104" s="196"/>
      <c r="I104" s="196"/>
      <c r="J104" s="197">
        <f>J288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123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Interiérové obklady a dlažby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109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585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111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07 - Interiérové obklady a dlažby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19</v>
      </c>
      <c r="D120" s="40"/>
      <c r="E120" s="40"/>
      <c r="F120" s="27" t="str">
        <f>F14</f>
        <v>Žiar nad Hronom</v>
      </c>
      <c r="G120" s="40"/>
      <c r="H120" s="40"/>
      <c r="I120" s="32" t="s">
        <v>21</v>
      </c>
      <c r="J120" s="79" t="str">
        <f>IF(J14="","",J14)</f>
        <v>26. 3. 2021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23</v>
      </c>
      <c r="D122" s="40"/>
      <c r="E122" s="40"/>
      <c r="F122" s="27" t="str">
        <f>E17</f>
        <v>Technické služby Žiar nad Hronom s.r.o.</v>
      </c>
      <c r="G122" s="40"/>
      <c r="H122" s="40"/>
      <c r="I122" s="32" t="s">
        <v>31</v>
      </c>
      <c r="J122" s="36" t="str">
        <f>E23</f>
        <v>Magic Design Henč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40"/>
      <c r="E123" s="40"/>
      <c r="F123" s="27" t="str">
        <f>IF(E20="","",E20)</f>
        <v>Vyplň údaj</v>
      </c>
      <c r="G123" s="40"/>
      <c r="H123" s="40"/>
      <c r="I123" s="32" t="s">
        <v>34</v>
      </c>
      <c r="J123" s="36" t="str">
        <f>E26</f>
        <v>Pilnik Vladimír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124</v>
      </c>
      <c r="D125" s="202" t="s">
        <v>62</v>
      </c>
      <c r="E125" s="202" t="s">
        <v>58</v>
      </c>
      <c r="F125" s="202" t="s">
        <v>59</v>
      </c>
      <c r="G125" s="202" t="s">
        <v>125</v>
      </c>
      <c r="H125" s="202" t="s">
        <v>126</v>
      </c>
      <c r="I125" s="202" t="s">
        <v>127</v>
      </c>
      <c r="J125" s="203" t="s">
        <v>115</v>
      </c>
      <c r="K125" s="204" t="s">
        <v>128</v>
      </c>
      <c r="L125" s="205"/>
      <c r="M125" s="100" t="s">
        <v>1</v>
      </c>
      <c r="N125" s="101" t="s">
        <v>41</v>
      </c>
      <c r="O125" s="101" t="s">
        <v>129</v>
      </c>
      <c r="P125" s="101" t="s">
        <v>130</v>
      </c>
      <c r="Q125" s="101" t="s">
        <v>131</v>
      </c>
      <c r="R125" s="101" t="s">
        <v>132</v>
      </c>
      <c r="S125" s="101" t="s">
        <v>133</v>
      </c>
      <c r="T125" s="102" t="s">
        <v>134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116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</f>
        <v>0</v>
      </c>
      <c r="Q126" s="104"/>
      <c r="R126" s="208">
        <f>R127</f>
        <v>0</v>
      </c>
      <c r="S126" s="104"/>
      <c r="T126" s="209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117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76</v>
      </c>
      <c r="E127" s="214" t="s">
        <v>135</v>
      </c>
      <c r="F127" s="214" t="s">
        <v>136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P128+P133+P229+P267+P288</f>
        <v>0</v>
      </c>
      <c r="Q127" s="219"/>
      <c r="R127" s="220">
        <f>R128+R133+R229+R267+R288</f>
        <v>0</v>
      </c>
      <c r="S127" s="219"/>
      <c r="T127" s="221">
        <f>T128+T133+T229+T267+T288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90</v>
      </c>
      <c r="AT127" s="223" t="s">
        <v>76</v>
      </c>
      <c r="AU127" s="223" t="s">
        <v>77</v>
      </c>
      <c r="AY127" s="222" t="s">
        <v>137</v>
      </c>
      <c r="BK127" s="224">
        <f>BK128+BK133+BK229+BK267+BK288</f>
        <v>0</v>
      </c>
    </row>
    <row r="128" s="12" customFormat="1" ht="22.8" customHeight="1">
      <c r="A128" s="12"/>
      <c r="B128" s="211"/>
      <c r="C128" s="212"/>
      <c r="D128" s="213" t="s">
        <v>76</v>
      </c>
      <c r="E128" s="225" t="s">
        <v>590</v>
      </c>
      <c r="F128" s="225" t="s">
        <v>591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SUM(P129:P132)</f>
        <v>0</v>
      </c>
      <c r="Q128" s="219"/>
      <c r="R128" s="220">
        <f>SUM(R129:R132)</f>
        <v>0</v>
      </c>
      <c r="S128" s="219"/>
      <c r="T128" s="221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90</v>
      </c>
      <c r="AT128" s="223" t="s">
        <v>76</v>
      </c>
      <c r="AU128" s="223" t="s">
        <v>84</v>
      </c>
      <c r="AY128" s="222" t="s">
        <v>137</v>
      </c>
      <c r="BK128" s="224">
        <f>SUM(BK129:BK132)</f>
        <v>0</v>
      </c>
    </row>
    <row r="129" s="2" customFormat="1" ht="24.15" customHeight="1">
      <c r="A129" s="38"/>
      <c r="B129" s="39"/>
      <c r="C129" s="227" t="s">
        <v>84</v>
      </c>
      <c r="D129" s="227" t="s">
        <v>140</v>
      </c>
      <c r="E129" s="228" t="s">
        <v>592</v>
      </c>
      <c r="F129" s="229" t="s">
        <v>593</v>
      </c>
      <c r="G129" s="230" t="s">
        <v>165</v>
      </c>
      <c r="H129" s="231">
        <v>83.819999999999993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43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144</v>
      </c>
      <c r="AT129" s="239" t="s">
        <v>140</v>
      </c>
      <c r="AU129" s="239" t="s">
        <v>90</v>
      </c>
      <c r="AY129" s="17" t="s">
        <v>137</v>
      </c>
      <c r="BE129" s="240">
        <f>IF(N129="základná",J129,0)</f>
        <v>0</v>
      </c>
      <c r="BF129" s="240">
        <f>IF(N129="znížená",J129,0)</f>
        <v>0</v>
      </c>
      <c r="BG129" s="240">
        <f>IF(N129="zákl. prenesená",J129,0)</f>
        <v>0</v>
      </c>
      <c r="BH129" s="240">
        <f>IF(N129="zníž. prenesená",J129,0)</f>
        <v>0</v>
      </c>
      <c r="BI129" s="240">
        <f>IF(N129="nulová",J129,0)</f>
        <v>0</v>
      </c>
      <c r="BJ129" s="17" t="s">
        <v>90</v>
      </c>
      <c r="BK129" s="240">
        <f>ROUND(I129*H129,2)</f>
        <v>0</v>
      </c>
      <c r="BL129" s="17" t="s">
        <v>144</v>
      </c>
      <c r="BM129" s="239" t="s">
        <v>90</v>
      </c>
    </row>
    <row r="130" s="2" customFormat="1">
      <c r="A130" s="38"/>
      <c r="B130" s="39"/>
      <c r="C130" s="40"/>
      <c r="D130" s="252" t="s">
        <v>150</v>
      </c>
      <c r="E130" s="40"/>
      <c r="F130" s="253" t="s">
        <v>594</v>
      </c>
      <c r="G130" s="40"/>
      <c r="H130" s="40"/>
      <c r="I130" s="254"/>
      <c r="J130" s="40"/>
      <c r="K130" s="40"/>
      <c r="L130" s="44"/>
      <c r="M130" s="255"/>
      <c r="N130" s="25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90</v>
      </c>
    </row>
    <row r="131" s="14" customFormat="1">
      <c r="A131" s="14"/>
      <c r="B131" s="267"/>
      <c r="C131" s="268"/>
      <c r="D131" s="252" t="s">
        <v>228</v>
      </c>
      <c r="E131" s="269" t="s">
        <v>1</v>
      </c>
      <c r="F131" s="270" t="s">
        <v>595</v>
      </c>
      <c r="G131" s="268"/>
      <c r="H131" s="271">
        <v>83.819999999999993</v>
      </c>
      <c r="I131" s="272"/>
      <c r="J131" s="268"/>
      <c r="K131" s="268"/>
      <c r="L131" s="273"/>
      <c r="M131" s="274"/>
      <c r="N131" s="275"/>
      <c r="O131" s="275"/>
      <c r="P131" s="275"/>
      <c r="Q131" s="275"/>
      <c r="R131" s="275"/>
      <c r="S131" s="275"/>
      <c r="T131" s="27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7" t="s">
        <v>228</v>
      </c>
      <c r="AU131" s="277" t="s">
        <v>90</v>
      </c>
      <c r="AV131" s="14" t="s">
        <v>90</v>
      </c>
      <c r="AW131" s="14" t="s">
        <v>33</v>
      </c>
      <c r="AX131" s="14" t="s">
        <v>77</v>
      </c>
      <c r="AY131" s="277" t="s">
        <v>137</v>
      </c>
    </row>
    <row r="132" s="15" customFormat="1">
      <c r="A132" s="15"/>
      <c r="B132" s="278"/>
      <c r="C132" s="279"/>
      <c r="D132" s="252" t="s">
        <v>228</v>
      </c>
      <c r="E132" s="280" t="s">
        <v>1</v>
      </c>
      <c r="F132" s="281" t="s">
        <v>292</v>
      </c>
      <c r="G132" s="279"/>
      <c r="H132" s="282">
        <v>83.819999999999993</v>
      </c>
      <c r="I132" s="283"/>
      <c r="J132" s="279"/>
      <c r="K132" s="279"/>
      <c r="L132" s="284"/>
      <c r="M132" s="285"/>
      <c r="N132" s="286"/>
      <c r="O132" s="286"/>
      <c r="P132" s="286"/>
      <c r="Q132" s="286"/>
      <c r="R132" s="286"/>
      <c r="S132" s="286"/>
      <c r="T132" s="28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8" t="s">
        <v>228</v>
      </c>
      <c r="AU132" s="288" t="s">
        <v>90</v>
      </c>
      <c r="AV132" s="15" t="s">
        <v>149</v>
      </c>
      <c r="AW132" s="15" t="s">
        <v>33</v>
      </c>
      <c r="AX132" s="15" t="s">
        <v>84</v>
      </c>
      <c r="AY132" s="288" t="s">
        <v>137</v>
      </c>
    </row>
    <row r="133" s="12" customFormat="1" ht="22.8" customHeight="1">
      <c r="A133" s="12"/>
      <c r="B133" s="211"/>
      <c r="C133" s="212"/>
      <c r="D133" s="213" t="s">
        <v>76</v>
      </c>
      <c r="E133" s="225" t="s">
        <v>596</v>
      </c>
      <c r="F133" s="225" t="s">
        <v>597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SUM(P134:P228)</f>
        <v>0</v>
      </c>
      <c r="Q133" s="219"/>
      <c r="R133" s="220">
        <f>SUM(R134:R228)</f>
        <v>0</v>
      </c>
      <c r="S133" s="219"/>
      <c r="T133" s="221">
        <f>SUM(T134:T228)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90</v>
      </c>
      <c r="AT133" s="223" t="s">
        <v>76</v>
      </c>
      <c r="AU133" s="223" t="s">
        <v>84</v>
      </c>
      <c r="AY133" s="222" t="s">
        <v>137</v>
      </c>
      <c r="BK133" s="224">
        <f>SUM(BK134:BK228)</f>
        <v>0</v>
      </c>
    </row>
    <row r="134" s="2" customFormat="1" ht="37.8" customHeight="1">
      <c r="A134" s="38"/>
      <c r="B134" s="39"/>
      <c r="C134" s="227" t="s">
        <v>90</v>
      </c>
      <c r="D134" s="227" t="s">
        <v>140</v>
      </c>
      <c r="E134" s="228" t="s">
        <v>598</v>
      </c>
      <c r="F134" s="229" t="s">
        <v>599</v>
      </c>
      <c r="G134" s="230" t="s">
        <v>165</v>
      </c>
      <c r="H134" s="231">
        <v>100.703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43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144</v>
      </c>
      <c r="AT134" s="239" t="s">
        <v>140</v>
      </c>
      <c r="AU134" s="239" t="s">
        <v>90</v>
      </c>
      <c r="AY134" s="17" t="s">
        <v>137</v>
      </c>
      <c r="BE134" s="240">
        <f>IF(N134="základná",J134,0)</f>
        <v>0</v>
      </c>
      <c r="BF134" s="240">
        <f>IF(N134="znížená",J134,0)</f>
        <v>0</v>
      </c>
      <c r="BG134" s="240">
        <f>IF(N134="zákl. prenesená",J134,0)</f>
        <v>0</v>
      </c>
      <c r="BH134" s="240">
        <f>IF(N134="zníž. prenesená",J134,0)</f>
        <v>0</v>
      </c>
      <c r="BI134" s="240">
        <f>IF(N134="nulová",J134,0)</f>
        <v>0</v>
      </c>
      <c r="BJ134" s="17" t="s">
        <v>90</v>
      </c>
      <c r="BK134" s="240">
        <f>ROUND(I134*H134,2)</f>
        <v>0</v>
      </c>
      <c r="BL134" s="17" t="s">
        <v>144</v>
      </c>
      <c r="BM134" s="239" t="s">
        <v>149</v>
      </c>
    </row>
    <row r="135" s="2" customFormat="1">
      <c r="A135" s="38"/>
      <c r="B135" s="39"/>
      <c r="C135" s="40"/>
      <c r="D135" s="252" t="s">
        <v>150</v>
      </c>
      <c r="E135" s="40"/>
      <c r="F135" s="253" t="s">
        <v>600</v>
      </c>
      <c r="G135" s="40"/>
      <c r="H135" s="40"/>
      <c r="I135" s="254"/>
      <c r="J135" s="40"/>
      <c r="K135" s="40"/>
      <c r="L135" s="44"/>
      <c r="M135" s="255"/>
      <c r="N135" s="25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90</v>
      </c>
    </row>
    <row r="136" s="13" customFormat="1">
      <c r="A136" s="13"/>
      <c r="B136" s="257"/>
      <c r="C136" s="258"/>
      <c r="D136" s="252" t="s">
        <v>228</v>
      </c>
      <c r="E136" s="259" t="s">
        <v>1</v>
      </c>
      <c r="F136" s="260" t="s">
        <v>601</v>
      </c>
      <c r="G136" s="258"/>
      <c r="H136" s="259" t="s">
        <v>1</v>
      </c>
      <c r="I136" s="261"/>
      <c r="J136" s="258"/>
      <c r="K136" s="258"/>
      <c r="L136" s="262"/>
      <c r="M136" s="263"/>
      <c r="N136" s="264"/>
      <c r="O136" s="264"/>
      <c r="P136" s="264"/>
      <c r="Q136" s="264"/>
      <c r="R136" s="264"/>
      <c r="S136" s="264"/>
      <c r="T136" s="26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6" t="s">
        <v>228</v>
      </c>
      <c r="AU136" s="266" t="s">
        <v>90</v>
      </c>
      <c r="AV136" s="13" t="s">
        <v>84</v>
      </c>
      <c r="AW136" s="13" t="s">
        <v>33</v>
      </c>
      <c r="AX136" s="13" t="s">
        <v>77</v>
      </c>
      <c r="AY136" s="266" t="s">
        <v>137</v>
      </c>
    </row>
    <row r="137" s="14" customFormat="1">
      <c r="A137" s="14"/>
      <c r="B137" s="267"/>
      <c r="C137" s="268"/>
      <c r="D137" s="252" t="s">
        <v>228</v>
      </c>
      <c r="E137" s="269" t="s">
        <v>1</v>
      </c>
      <c r="F137" s="270" t="s">
        <v>602</v>
      </c>
      <c r="G137" s="268"/>
      <c r="H137" s="271">
        <v>100.703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7" t="s">
        <v>228</v>
      </c>
      <c r="AU137" s="277" t="s">
        <v>90</v>
      </c>
      <c r="AV137" s="14" t="s">
        <v>90</v>
      </c>
      <c r="AW137" s="14" t="s">
        <v>33</v>
      </c>
      <c r="AX137" s="14" t="s">
        <v>77</v>
      </c>
      <c r="AY137" s="277" t="s">
        <v>137</v>
      </c>
    </row>
    <row r="138" s="15" customFormat="1">
      <c r="A138" s="15"/>
      <c r="B138" s="278"/>
      <c r="C138" s="279"/>
      <c r="D138" s="252" t="s">
        <v>228</v>
      </c>
      <c r="E138" s="280" t="s">
        <v>1</v>
      </c>
      <c r="F138" s="281" t="s">
        <v>292</v>
      </c>
      <c r="G138" s="279"/>
      <c r="H138" s="282">
        <v>100.703</v>
      </c>
      <c r="I138" s="283"/>
      <c r="J138" s="279"/>
      <c r="K138" s="279"/>
      <c r="L138" s="284"/>
      <c r="M138" s="285"/>
      <c r="N138" s="286"/>
      <c r="O138" s="286"/>
      <c r="P138" s="286"/>
      <c r="Q138" s="286"/>
      <c r="R138" s="286"/>
      <c r="S138" s="286"/>
      <c r="T138" s="28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88" t="s">
        <v>228</v>
      </c>
      <c r="AU138" s="288" t="s">
        <v>90</v>
      </c>
      <c r="AV138" s="15" t="s">
        <v>149</v>
      </c>
      <c r="AW138" s="15" t="s">
        <v>33</v>
      </c>
      <c r="AX138" s="15" t="s">
        <v>84</v>
      </c>
      <c r="AY138" s="288" t="s">
        <v>137</v>
      </c>
    </row>
    <row r="139" s="2" customFormat="1" ht="37.8" customHeight="1">
      <c r="A139" s="38"/>
      <c r="B139" s="39"/>
      <c r="C139" s="241" t="s">
        <v>152</v>
      </c>
      <c r="D139" s="241" t="s">
        <v>145</v>
      </c>
      <c r="E139" s="242" t="s">
        <v>603</v>
      </c>
      <c r="F139" s="243" t="s">
        <v>604</v>
      </c>
      <c r="G139" s="244" t="s">
        <v>165</v>
      </c>
      <c r="H139" s="245">
        <v>100.703</v>
      </c>
      <c r="I139" s="246"/>
      <c r="J139" s="247">
        <f>ROUND(I139*H139,2)</f>
        <v>0</v>
      </c>
      <c r="K139" s="248"/>
      <c r="L139" s="249"/>
      <c r="M139" s="250" t="s">
        <v>1</v>
      </c>
      <c r="N139" s="251" t="s">
        <v>43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148</v>
      </c>
      <c r="AT139" s="239" t="s">
        <v>145</v>
      </c>
      <c r="AU139" s="239" t="s">
        <v>90</v>
      </c>
      <c r="AY139" s="17" t="s">
        <v>137</v>
      </c>
      <c r="BE139" s="240">
        <f>IF(N139="základná",J139,0)</f>
        <v>0</v>
      </c>
      <c r="BF139" s="240">
        <f>IF(N139="znížená",J139,0)</f>
        <v>0</v>
      </c>
      <c r="BG139" s="240">
        <f>IF(N139="zákl. prenesená",J139,0)</f>
        <v>0</v>
      </c>
      <c r="BH139" s="240">
        <f>IF(N139="zníž. prenesená",J139,0)</f>
        <v>0</v>
      </c>
      <c r="BI139" s="240">
        <f>IF(N139="nulová",J139,0)</f>
        <v>0</v>
      </c>
      <c r="BJ139" s="17" t="s">
        <v>90</v>
      </c>
      <c r="BK139" s="240">
        <f>ROUND(I139*H139,2)</f>
        <v>0</v>
      </c>
      <c r="BL139" s="17" t="s">
        <v>144</v>
      </c>
      <c r="BM139" s="239" t="s">
        <v>155</v>
      </c>
    </row>
    <row r="140" s="2" customFormat="1">
      <c r="A140" s="38"/>
      <c r="B140" s="39"/>
      <c r="C140" s="40"/>
      <c r="D140" s="252" t="s">
        <v>150</v>
      </c>
      <c r="E140" s="40"/>
      <c r="F140" s="253" t="s">
        <v>605</v>
      </c>
      <c r="G140" s="40"/>
      <c r="H140" s="40"/>
      <c r="I140" s="254"/>
      <c r="J140" s="40"/>
      <c r="K140" s="40"/>
      <c r="L140" s="44"/>
      <c r="M140" s="255"/>
      <c r="N140" s="25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90</v>
      </c>
    </row>
    <row r="141" s="14" customFormat="1">
      <c r="A141" s="14"/>
      <c r="B141" s="267"/>
      <c r="C141" s="268"/>
      <c r="D141" s="252" t="s">
        <v>228</v>
      </c>
      <c r="E141" s="269" t="s">
        <v>1</v>
      </c>
      <c r="F141" s="270" t="s">
        <v>602</v>
      </c>
      <c r="G141" s="268"/>
      <c r="H141" s="271">
        <v>100.703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7" t="s">
        <v>228</v>
      </c>
      <c r="AU141" s="277" t="s">
        <v>90</v>
      </c>
      <c r="AV141" s="14" t="s">
        <v>90</v>
      </c>
      <c r="AW141" s="14" t="s">
        <v>33</v>
      </c>
      <c r="AX141" s="14" t="s">
        <v>77</v>
      </c>
      <c r="AY141" s="277" t="s">
        <v>137</v>
      </c>
    </row>
    <row r="142" s="15" customFormat="1">
      <c r="A142" s="15"/>
      <c r="B142" s="278"/>
      <c r="C142" s="279"/>
      <c r="D142" s="252" t="s">
        <v>228</v>
      </c>
      <c r="E142" s="280" t="s">
        <v>1</v>
      </c>
      <c r="F142" s="281" t="s">
        <v>292</v>
      </c>
      <c r="G142" s="279"/>
      <c r="H142" s="282">
        <v>100.703</v>
      </c>
      <c r="I142" s="283"/>
      <c r="J142" s="279"/>
      <c r="K142" s="279"/>
      <c r="L142" s="284"/>
      <c r="M142" s="285"/>
      <c r="N142" s="286"/>
      <c r="O142" s="286"/>
      <c r="P142" s="286"/>
      <c r="Q142" s="286"/>
      <c r="R142" s="286"/>
      <c r="S142" s="286"/>
      <c r="T142" s="28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8" t="s">
        <v>228</v>
      </c>
      <c r="AU142" s="288" t="s">
        <v>90</v>
      </c>
      <c r="AV142" s="15" t="s">
        <v>149</v>
      </c>
      <c r="AW142" s="15" t="s">
        <v>33</v>
      </c>
      <c r="AX142" s="15" t="s">
        <v>84</v>
      </c>
      <c r="AY142" s="288" t="s">
        <v>137</v>
      </c>
    </row>
    <row r="143" s="2" customFormat="1" ht="24.15" customHeight="1">
      <c r="A143" s="38"/>
      <c r="B143" s="39"/>
      <c r="C143" s="227" t="s">
        <v>149</v>
      </c>
      <c r="D143" s="227" t="s">
        <v>140</v>
      </c>
      <c r="E143" s="228" t="s">
        <v>606</v>
      </c>
      <c r="F143" s="229" t="s">
        <v>607</v>
      </c>
      <c r="G143" s="230" t="s">
        <v>165</v>
      </c>
      <c r="H143" s="231">
        <v>327.56299999999999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43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144</v>
      </c>
      <c r="AT143" s="239" t="s">
        <v>140</v>
      </c>
      <c r="AU143" s="239" t="s">
        <v>90</v>
      </c>
      <c r="AY143" s="17" t="s">
        <v>137</v>
      </c>
      <c r="BE143" s="240">
        <f>IF(N143="základná",J143,0)</f>
        <v>0</v>
      </c>
      <c r="BF143" s="240">
        <f>IF(N143="znížená",J143,0)</f>
        <v>0</v>
      </c>
      <c r="BG143" s="240">
        <f>IF(N143="zákl. prenesená",J143,0)</f>
        <v>0</v>
      </c>
      <c r="BH143" s="240">
        <f>IF(N143="zníž. prenesená",J143,0)</f>
        <v>0</v>
      </c>
      <c r="BI143" s="240">
        <f>IF(N143="nulová",J143,0)</f>
        <v>0</v>
      </c>
      <c r="BJ143" s="17" t="s">
        <v>90</v>
      </c>
      <c r="BK143" s="240">
        <f>ROUND(I143*H143,2)</f>
        <v>0</v>
      </c>
      <c r="BL143" s="17" t="s">
        <v>144</v>
      </c>
      <c r="BM143" s="239" t="s">
        <v>160</v>
      </c>
    </row>
    <row r="144" s="2" customFormat="1">
      <c r="A144" s="38"/>
      <c r="B144" s="39"/>
      <c r="C144" s="40"/>
      <c r="D144" s="252" t="s">
        <v>150</v>
      </c>
      <c r="E144" s="40"/>
      <c r="F144" s="253" t="s">
        <v>608</v>
      </c>
      <c r="G144" s="40"/>
      <c r="H144" s="40"/>
      <c r="I144" s="254"/>
      <c r="J144" s="40"/>
      <c r="K144" s="40"/>
      <c r="L144" s="44"/>
      <c r="M144" s="255"/>
      <c r="N144" s="256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90</v>
      </c>
    </row>
    <row r="145" s="14" customFormat="1">
      <c r="A145" s="14"/>
      <c r="B145" s="267"/>
      <c r="C145" s="268"/>
      <c r="D145" s="252" t="s">
        <v>228</v>
      </c>
      <c r="E145" s="269" t="s">
        <v>1</v>
      </c>
      <c r="F145" s="270" t="s">
        <v>609</v>
      </c>
      <c r="G145" s="268"/>
      <c r="H145" s="271">
        <v>327.56299999999999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7" t="s">
        <v>228</v>
      </c>
      <c r="AU145" s="277" t="s">
        <v>90</v>
      </c>
      <c r="AV145" s="14" t="s">
        <v>90</v>
      </c>
      <c r="AW145" s="14" t="s">
        <v>33</v>
      </c>
      <c r="AX145" s="14" t="s">
        <v>77</v>
      </c>
      <c r="AY145" s="277" t="s">
        <v>137</v>
      </c>
    </row>
    <row r="146" s="15" customFormat="1">
      <c r="A146" s="15"/>
      <c r="B146" s="278"/>
      <c r="C146" s="279"/>
      <c r="D146" s="252" t="s">
        <v>228</v>
      </c>
      <c r="E146" s="280" t="s">
        <v>1</v>
      </c>
      <c r="F146" s="281" t="s">
        <v>292</v>
      </c>
      <c r="G146" s="279"/>
      <c r="H146" s="282">
        <v>327.56299999999999</v>
      </c>
      <c r="I146" s="283"/>
      <c r="J146" s="279"/>
      <c r="K146" s="279"/>
      <c r="L146" s="284"/>
      <c r="M146" s="285"/>
      <c r="N146" s="286"/>
      <c r="O146" s="286"/>
      <c r="P146" s="286"/>
      <c r="Q146" s="286"/>
      <c r="R146" s="286"/>
      <c r="S146" s="286"/>
      <c r="T146" s="28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8" t="s">
        <v>228</v>
      </c>
      <c r="AU146" s="288" t="s">
        <v>90</v>
      </c>
      <c r="AV146" s="15" t="s">
        <v>149</v>
      </c>
      <c r="AW146" s="15" t="s">
        <v>33</v>
      </c>
      <c r="AX146" s="15" t="s">
        <v>84</v>
      </c>
      <c r="AY146" s="288" t="s">
        <v>137</v>
      </c>
    </row>
    <row r="147" s="2" customFormat="1" ht="24.15" customHeight="1">
      <c r="A147" s="38"/>
      <c r="B147" s="39"/>
      <c r="C147" s="241" t="s">
        <v>162</v>
      </c>
      <c r="D147" s="241" t="s">
        <v>145</v>
      </c>
      <c r="E147" s="242" t="s">
        <v>610</v>
      </c>
      <c r="F147" s="243" t="s">
        <v>611</v>
      </c>
      <c r="G147" s="244" t="s">
        <v>165</v>
      </c>
      <c r="H147" s="245">
        <v>327.56299999999999</v>
      </c>
      <c r="I147" s="246"/>
      <c r="J147" s="247">
        <f>ROUND(I147*H147,2)</f>
        <v>0</v>
      </c>
      <c r="K147" s="248"/>
      <c r="L147" s="249"/>
      <c r="M147" s="250" t="s">
        <v>1</v>
      </c>
      <c r="N147" s="251" t="s">
        <v>43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148</v>
      </c>
      <c r="AT147" s="239" t="s">
        <v>145</v>
      </c>
      <c r="AU147" s="239" t="s">
        <v>90</v>
      </c>
      <c r="AY147" s="17" t="s">
        <v>137</v>
      </c>
      <c r="BE147" s="240">
        <f>IF(N147="základná",J147,0)</f>
        <v>0</v>
      </c>
      <c r="BF147" s="240">
        <f>IF(N147="znížená",J147,0)</f>
        <v>0</v>
      </c>
      <c r="BG147" s="240">
        <f>IF(N147="zákl. prenesená",J147,0)</f>
        <v>0</v>
      </c>
      <c r="BH147" s="240">
        <f>IF(N147="zníž. prenesená",J147,0)</f>
        <v>0</v>
      </c>
      <c r="BI147" s="240">
        <f>IF(N147="nulová",J147,0)</f>
        <v>0</v>
      </c>
      <c r="BJ147" s="17" t="s">
        <v>90</v>
      </c>
      <c r="BK147" s="240">
        <f>ROUND(I147*H147,2)</f>
        <v>0</v>
      </c>
      <c r="BL147" s="17" t="s">
        <v>144</v>
      </c>
      <c r="BM147" s="239" t="s">
        <v>166</v>
      </c>
    </row>
    <row r="148" s="2" customFormat="1">
      <c r="A148" s="38"/>
      <c r="B148" s="39"/>
      <c r="C148" s="40"/>
      <c r="D148" s="252" t="s">
        <v>150</v>
      </c>
      <c r="E148" s="40"/>
      <c r="F148" s="253" t="s">
        <v>608</v>
      </c>
      <c r="G148" s="40"/>
      <c r="H148" s="40"/>
      <c r="I148" s="254"/>
      <c r="J148" s="40"/>
      <c r="K148" s="40"/>
      <c r="L148" s="44"/>
      <c r="M148" s="255"/>
      <c r="N148" s="256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90</v>
      </c>
    </row>
    <row r="149" s="2" customFormat="1" ht="37.8" customHeight="1">
      <c r="A149" s="38"/>
      <c r="B149" s="39"/>
      <c r="C149" s="227" t="s">
        <v>155</v>
      </c>
      <c r="D149" s="227" t="s">
        <v>140</v>
      </c>
      <c r="E149" s="228" t="s">
        <v>612</v>
      </c>
      <c r="F149" s="229" t="s">
        <v>613</v>
      </c>
      <c r="G149" s="230" t="s">
        <v>165</v>
      </c>
      <c r="H149" s="231">
        <v>100.703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43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144</v>
      </c>
      <c r="AT149" s="239" t="s">
        <v>140</v>
      </c>
      <c r="AU149" s="239" t="s">
        <v>90</v>
      </c>
      <c r="AY149" s="17" t="s">
        <v>137</v>
      </c>
      <c r="BE149" s="240">
        <f>IF(N149="základná",J149,0)</f>
        <v>0</v>
      </c>
      <c r="BF149" s="240">
        <f>IF(N149="znížená",J149,0)</f>
        <v>0</v>
      </c>
      <c r="BG149" s="240">
        <f>IF(N149="zákl. prenesená",J149,0)</f>
        <v>0</v>
      </c>
      <c r="BH149" s="240">
        <f>IF(N149="zníž. prenesená",J149,0)</f>
        <v>0</v>
      </c>
      <c r="BI149" s="240">
        <f>IF(N149="nulová",J149,0)</f>
        <v>0</v>
      </c>
      <c r="BJ149" s="17" t="s">
        <v>90</v>
      </c>
      <c r="BK149" s="240">
        <f>ROUND(I149*H149,2)</f>
        <v>0</v>
      </c>
      <c r="BL149" s="17" t="s">
        <v>144</v>
      </c>
      <c r="BM149" s="239" t="s">
        <v>171</v>
      </c>
    </row>
    <row r="150" s="2" customFormat="1">
      <c r="A150" s="38"/>
      <c r="B150" s="39"/>
      <c r="C150" s="40"/>
      <c r="D150" s="252" t="s">
        <v>150</v>
      </c>
      <c r="E150" s="40"/>
      <c r="F150" s="253" t="s">
        <v>614</v>
      </c>
      <c r="G150" s="40"/>
      <c r="H150" s="40"/>
      <c r="I150" s="254"/>
      <c r="J150" s="40"/>
      <c r="K150" s="40"/>
      <c r="L150" s="44"/>
      <c r="M150" s="255"/>
      <c r="N150" s="256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150</v>
      </c>
      <c r="AU150" s="17" t="s">
        <v>90</v>
      </c>
    </row>
    <row r="151" s="14" customFormat="1">
      <c r="A151" s="14"/>
      <c r="B151" s="267"/>
      <c r="C151" s="268"/>
      <c r="D151" s="252" t="s">
        <v>228</v>
      </c>
      <c r="E151" s="269" t="s">
        <v>1</v>
      </c>
      <c r="F151" s="270" t="s">
        <v>602</v>
      </c>
      <c r="G151" s="268"/>
      <c r="H151" s="271">
        <v>100.703</v>
      </c>
      <c r="I151" s="272"/>
      <c r="J151" s="268"/>
      <c r="K151" s="268"/>
      <c r="L151" s="273"/>
      <c r="M151" s="274"/>
      <c r="N151" s="275"/>
      <c r="O151" s="275"/>
      <c r="P151" s="275"/>
      <c r="Q151" s="275"/>
      <c r="R151" s="275"/>
      <c r="S151" s="275"/>
      <c r="T151" s="27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7" t="s">
        <v>228</v>
      </c>
      <c r="AU151" s="277" t="s">
        <v>90</v>
      </c>
      <c r="AV151" s="14" t="s">
        <v>90</v>
      </c>
      <c r="AW151" s="14" t="s">
        <v>33</v>
      </c>
      <c r="AX151" s="14" t="s">
        <v>77</v>
      </c>
      <c r="AY151" s="277" t="s">
        <v>137</v>
      </c>
    </row>
    <row r="152" s="15" customFormat="1">
      <c r="A152" s="15"/>
      <c r="B152" s="278"/>
      <c r="C152" s="279"/>
      <c r="D152" s="252" t="s">
        <v>228</v>
      </c>
      <c r="E152" s="280" t="s">
        <v>1</v>
      </c>
      <c r="F152" s="281" t="s">
        <v>292</v>
      </c>
      <c r="G152" s="279"/>
      <c r="H152" s="282">
        <v>100.703</v>
      </c>
      <c r="I152" s="283"/>
      <c r="J152" s="279"/>
      <c r="K152" s="279"/>
      <c r="L152" s="284"/>
      <c r="M152" s="285"/>
      <c r="N152" s="286"/>
      <c r="O152" s="286"/>
      <c r="P152" s="286"/>
      <c r="Q152" s="286"/>
      <c r="R152" s="286"/>
      <c r="S152" s="286"/>
      <c r="T152" s="28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88" t="s">
        <v>228</v>
      </c>
      <c r="AU152" s="288" t="s">
        <v>90</v>
      </c>
      <c r="AV152" s="15" t="s">
        <v>149</v>
      </c>
      <c r="AW152" s="15" t="s">
        <v>33</v>
      </c>
      <c r="AX152" s="15" t="s">
        <v>84</v>
      </c>
      <c r="AY152" s="288" t="s">
        <v>137</v>
      </c>
    </row>
    <row r="153" s="2" customFormat="1" ht="37.8" customHeight="1">
      <c r="A153" s="38"/>
      <c r="B153" s="39"/>
      <c r="C153" s="241" t="s">
        <v>173</v>
      </c>
      <c r="D153" s="241" t="s">
        <v>145</v>
      </c>
      <c r="E153" s="242" t="s">
        <v>615</v>
      </c>
      <c r="F153" s="243" t="s">
        <v>616</v>
      </c>
      <c r="G153" s="244" t="s">
        <v>165</v>
      </c>
      <c r="H153" s="245">
        <v>100.703</v>
      </c>
      <c r="I153" s="246"/>
      <c r="J153" s="247">
        <f>ROUND(I153*H153,2)</f>
        <v>0</v>
      </c>
      <c r="K153" s="248"/>
      <c r="L153" s="249"/>
      <c r="M153" s="250" t="s">
        <v>1</v>
      </c>
      <c r="N153" s="251" t="s">
        <v>43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148</v>
      </c>
      <c r="AT153" s="239" t="s">
        <v>145</v>
      </c>
      <c r="AU153" s="239" t="s">
        <v>90</v>
      </c>
      <c r="AY153" s="17" t="s">
        <v>137</v>
      </c>
      <c r="BE153" s="240">
        <f>IF(N153="základná",J153,0)</f>
        <v>0</v>
      </c>
      <c r="BF153" s="240">
        <f>IF(N153="znížená",J153,0)</f>
        <v>0</v>
      </c>
      <c r="BG153" s="240">
        <f>IF(N153="zákl. prenesená",J153,0)</f>
        <v>0</v>
      </c>
      <c r="BH153" s="240">
        <f>IF(N153="zníž. prenesená",J153,0)</f>
        <v>0</v>
      </c>
      <c r="BI153" s="240">
        <f>IF(N153="nulová",J153,0)</f>
        <v>0</v>
      </c>
      <c r="BJ153" s="17" t="s">
        <v>90</v>
      </c>
      <c r="BK153" s="240">
        <f>ROUND(I153*H153,2)</f>
        <v>0</v>
      </c>
      <c r="BL153" s="17" t="s">
        <v>144</v>
      </c>
      <c r="BM153" s="239" t="s">
        <v>176</v>
      </c>
    </row>
    <row r="154" s="2" customFormat="1">
      <c r="A154" s="38"/>
      <c r="B154" s="39"/>
      <c r="C154" s="40"/>
      <c r="D154" s="252" t="s">
        <v>150</v>
      </c>
      <c r="E154" s="40"/>
      <c r="F154" s="253" t="s">
        <v>614</v>
      </c>
      <c r="G154" s="40"/>
      <c r="H154" s="40"/>
      <c r="I154" s="254"/>
      <c r="J154" s="40"/>
      <c r="K154" s="40"/>
      <c r="L154" s="44"/>
      <c r="M154" s="255"/>
      <c r="N154" s="256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90</v>
      </c>
    </row>
    <row r="155" s="14" customFormat="1">
      <c r="A155" s="14"/>
      <c r="B155" s="267"/>
      <c r="C155" s="268"/>
      <c r="D155" s="252" t="s">
        <v>228</v>
      </c>
      <c r="E155" s="269" t="s">
        <v>1</v>
      </c>
      <c r="F155" s="270" t="s">
        <v>602</v>
      </c>
      <c r="G155" s="268"/>
      <c r="H155" s="271">
        <v>100.703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7" t="s">
        <v>228</v>
      </c>
      <c r="AU155" s="277" t="s">
        <v>90</v>
      </c>
      <c r="AV155" s="14" t="s">
        <v>90</v>
      </c>
      <c r="AW155" s="14" t="s">
        <v>33</v>
      </c>
      <c r="AX155" s="14" t="s">
        <v>77</v>
      </c>
      <c r="AY155" s="277" t="s">
        <v>137</v>
      </c>
    </row>
    <row r="156" s="15" customFormat="1">
      <c r="A156" s="15"/>
      <c r="B156" s="278"/>
      <c r="C156" s="279"/>
      <c r="D156" s="252" t="s">
        <v>228</v>
      </c>
      <c r="E156" s="280" t="s">
        <v>1</v>
      </c>
      <c r="F156" s="281" t="s">
        <v>292</v>
      </c>
      <c r="G156" s="279"/>
      <c r="H156" s="282">
        <v>100.703</v>
      </c>
      <c r="I156" s="283"/>
      <c r="J156" s="279"/>
      <c r="K156" s="279"/>
      <c r="L156" s="284"/>
      <c r="M156" s="285"/>
      <c r="N156" s="286"/>
      <c r="O156" s="286"/>
      <c r="P156" s="286"/>
      <c r="Q156" s="286"/>
      <c r="R156" s="286"/>
      <c r="S156" s="286"/>
      <c r="T156" s="28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8" t="s">
        <v>228</v>
      </c>
      <c r="AU156" s="288" t="s">
        <v>90</v>
      </c>
      <c r="AV156" s="15" t="s">
        <v>149</v>
      </c>
      <c r="AW156" s="15" t="s">
        <v>33</v>
      </c>
      <c r="AX156" s="15" t="s">
        <v>84</v>
      </c>
      <c r="AY156" s="288" t="s">
        <v>137</v>
      </c>
    </row>
    <row r="157" s="2" customFormat="1" ht="37.8" customHeight="1">
      <c r="A157" s="38"/>
      <c r="B157" s="39"/>
      <c r="C157" s="227" t="s">
        <v>160</v>
      </c>
      <c r="D157" s="227" t="s">
        <v>140</v>
      </c>
      <c r="E157" s="228" t="s">
        <v>617</v>
      </c>
      <c r="F157" s="229" t="s">
        <v>618</v>
      </c>
      <c r="G157" s="230" t="s">
        <v>165</v>
      </c>
      <c r="H157" s="231">
        <v>325.97300000000001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43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144</v>
      </c>
      <c r="AT157" s="239" t="s">
        <v>140</v>
      </c>
      <c r="AU157" s="239" t="s">
        <v>90</v>
      </c>
      <c r="AY157" s="17" t="s">
        <v>137</v>
      </c>
      <c r="BE157" s="240">
        <f>IF(N157="základná",J157,0)</f>
        <v>0</v>
      </c>
      <c r="BF157" s="240">
        <f>IF(N157="znížená",J157,0)</f>
        <v>0</v>
      </c>
      <c r="BG157" s="240">
        <f>IF(N157="zákl. prenesená",J157,0)</f>
        <v>0</v>
      </c>
      <c r="BH157" s="240">
        <f>IF(N157="zníž. prenesená",J157,0)</f>
        <v>0</v>
      </c>
      <c r="BI157" s="240">
        <f>IF(N157="nulová",J157,0)</f>
        <v>0</v>
      </c>
      <c r="BJ157" s="17" t="s">
        <v>90</v>
      </c>
      <c r="BK157" s="240">
        <f>ROUND(I157*H157,2)</f>
        <v>0</v>
      </c>
      <c r="BL157" s="17" t="s">
        <v>144</v>
      </c>
      <c r="BM157" s="239" t="s">
        <v>144</v>
      </c>
    </row>
    <row r="158" s="2" customFormat="1">
      <c r="A158" s="38"/>
      <c r="B158" s="39"/>
      <c r="C158" s="40"/>
      <c r="D158" s="252" t="s">
        <v>150</v>
      </c>
      <c r="E158" s="40"/>
      <c r="F158" s="253" t="s">
        <v>619</v>
      </c>
      <c r="G158" s="40"/>
      <c r="H158" s="40"/>
      <c r="I158" s="254"/>
      <c r="J158" s="40"/>
      <c r="K158" s="40"/>
      <c r="L158" s="44"/>
      <c r="M158" s="255"/>
      <c r="N158" s="256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150</v>
      </c>
      <c r="AU158" s="17" t="s">
        <v>90</v>
      </c>
    </row>
    <row r="159" s="14" customFormat="1">
      <c r="A159" s="14"/>
      <c r="B159" s="267"/>
      <c r="C159" s="268"/>
      <c r="D159" s="252" t="s">
        <v>228</v>
      </c>
      <c r="E159" s="269" t="s">
        <v>1</v>
      </c>
      <c r="F159" s="270" t="s">
        <v>620</v>
      </c>
      <c r="G159" s="268"/>
      <c r="H159" s="271">
        <v>325.97300000000001</v>
      </c>
      <c r="I159" s="272"/>
      <c r="J159" s="268"/>
      <c r="K159" s="268"/>
      <c r="L159" s="273"/>
      <c r="M159" s="274"/>
      <c r="N159" s="275"/>
      <c r="O159" s="275"/>
      <c r="P159" s="275"/>
      <c r="Q159" s="275"/>
      <c r="R159" s="275"/>
      <c r="S159" s="275"/>
      <c r="T159" s="27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7" t="s">
        <v>228</v>
      </c>
      <c r="AU159" s="277" t="s">
        <v>90</v>
      </c>
      <c r="AV159" s="14" t="s">
        <v>90</v>
      </c>
      <c r="AW159" s="14" t="s">
        <v>33</v>
      </c>
      <c r="AX159" s="14" t="s">
        <v>77</v>
      </c>
      <c r="AY159" s="277" t="s">
        <v>137</v>
      </c>
    </row>
    <row r="160" s="15" customFormat="1">
      <c r="A160" s="15"/>
      <c r="B160" s="278"/>
      <c r="C160" s="279"/>
      <c r="D160" s="252" t="s">
        <v>228</v>
      </c>
      <c r="E160" s="280" t="s">
        <v>1</v>
      </c>
      <c r="F160" s="281" t="s">
        <v>292</v>
      </c>
      <c r="G160" s="279"/>
      <c r="H160" s="282">
        <v>325.97300000000001</v>
      </c>
      <c r="I160" s="283"/>
      <c r="J160" s="279"/>
      <c r="K160" s="279"/>
      <c r="L160" s="284"/>
      <c r="M160" s="285"/>
      <c r="N160" s="286"/>
      <c r="O160" s="286"/>
      <c r="P160" s="286"/>
      <c r="Q160" s="286"/>
      <c r="R160" s="286"/>
      <c r="S160" s="286"/>
      <c r="T160" s="28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88" t="s">
        <v>228</v>
      </c>
      <c r="AU160" s="288" t="s">
        <v>90</v>
      </c>
      <c r="AV160" s="15" t="s">
        <v>149</v>
      </c>
      <c r="AW160" s="15" t="s">
        <v>33</v>
      </c>
      <c r="AX160" s="15" t="s">
        <v>84</v>
      </c>
      <c r="AY160" s="288" t="s">
        <v>137</v>
      </c>
    </row>
    <row r="161" s="2" customFormat="1" ht="37.8" customHeight="1">
      <c r="A161" s="38"/>
      <c r="B161" s="39"/>
      <c r="C161" s="241" t="s">
        <v>180</v>
      </c>
      <c r="D161" s="241" t="s">
        <v>145</v>
      </c>
      <c r="E161" s="242" t="s">
        <v>621</v>
      </c>
      <c r="F161" s="243" t="s">
        <v>622</v>
      </c>
      <c r="G161" s="244" t="s">
        <v>165</v>
      </c>
      <c r="H161" s="245">
        <v>325.97300000000001</v>
      </c>
      <c r="I161" s="246"/>
      <c r="J161" s="247">
        <f>ROUND(I161*H161,2)</f>
        <v>0</v>
      </c>
      <c r="K161" s="248"/>
      <c r="L161" s="249"/>
      <c r="M161" s="250" t="s">
        <v>1</v>
      </c>
      <c r="N161" s="251" t="s">
        <v>43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148</v>
      </c>
      <c r="AT161" s="239" t="s">
        <v>145</v>
      </c>
      <c r="AU161" s="239" t="s">
        <v>90</v>
      </c>
      <c r="AY161" s="17" t="s">
        <v>137</v>
      </c>
      <c r="BE161" s="240">
        <f>IF(N161="základná",J161,0)</f>
        <v>0</v>
      </c>
      <c r="BF161" s="240">
        <f>IF(N161="znížená",J161,0)</f>
        <v>0</v>
      </c>
      <c r="BG161" s="240">
        <f>IF(N161="zákl. prenesená",J161,0)</f>
        <v>0</v>
      </c>
      <c r="BH161" s="240">
        <f>IF(N161="zníž. prenesená",J161,0)</f>
        <v>0</v>
      </c>
      <c r="BI161" s="240">
        <f>IF(N161="nulová",J161,0)</f>
        <v>0</v>
      </c>
      <c r="BJ161" s="17" t="s">
        <v>90</v>
      </c>
      <c r="BK161" s="240">
        <f>ROUND(I161*H161,2)</f>
        <v>0</v>
      </c>
      <c r="BL161" s="17" t="s">
        <v>144</v>
      </c>
      <c r="BM161" s="239" t="s">
        <v>183</v>
      </c>
    </row>
    <row r="162" s="2" customFormat="1">
      <c r="A162" s="38"/>
      <c r="B162" s="39"/>
      <c r="C162" s="40"/>
      <c r="D162" s="252" t="s">
        <v>150</v>
      </c>
      <c r="E162" s="40"/>
      <c r="F162" s="253" t="s">
        <v>619</v>
      </c>
      <c r="G162" s="40"/>
      <c r="H162" s="40"/>
      <c r="I162" s="254"/>
      <c r="J162" s="40"/>
      <c r="K162" s="40"/>
      <c r="L162" s="44"/>
      <c r="M162" s="255"/>
      <c r="N162" s="256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150</v>
      </c>
      <c r="AU162" s="17" t="s">
        <v>90</v>
      </c>
    </row>
    <row r="163" s="14" customFormat="1">
      <c r="A163" s="14"/>
      <c r="B163" s="267"/>
      <c r="C163" s="268"/>
      <c r="D163" s="252" t="s">
        <v>228</v>
      </c>
      <c r="E163" s="269" t="s">
        <v>1</v>
      </c>
      <c r="F163" s="270" t="s">
        <v>620</v>
      </c>
      <c r="G163" s="268"/>
      <c r="H163" s="271">
        <v>325.97300000000001</v>
      </c>
      <c r="I163" s="272"/>
      <c r="J163" s="268"/>
      <c r="K163" s="268"/>
      <c r="L163" s="273"/>
      <c r="M163" s="274"/>
      <c r="N163" s="275"/>
      <c r="O163" s="275"/>
      <c r="P163" s="275"/>
      <c r="Q163" s="275"/>
      <c r="R163" s="275"/>
      <c r="S163" s="275"/>
      <c r="T163" s="27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7" t="s">
        <v>228</v>
      </c>
      <c r="AU163" s="277" t="s">
        <v>90</v>
      </c>
      <c r="AV163" s="14" t="s">
        <v>90</v>
      </c>
      <c r="AW163" s="14" t="s">
        <v>33</v>
      </c>
      <c r="AX163" s="14" t="s">
        <v>77</v>
      </c>
      <c r="AY163" s="277" t="s">
        <v>137</v>
      </c>
    </row>
    <row r="164" s="15" customFormat="1">
      <c r="A164" s="15"/>
      <c r="B164" s="278"/>
      <c r="C164" s="279"/>
      <c r="D164" s="252" t="s">
        <v>228</v>
      </c>
      <c r="E164" s="280" t="s">
        <v>1</v>
      </c>
      <c r="F164" s="281" t="s">
        <v>292</v>
      </c>
      <c r="G164" s="279"/>
      <c r="H164" s="282">
        <v>325.97300000000001</v>
      </c>
      <c r="I164" s="283"/>
      <c r="J164" s="279"/>
      <c r="K164" s="279"/>
      <c r="L164" s="284"/>
      <c r="M164" s="285"/>
      <c r="N164" s="286"/>
      <c r="O164" s="286"/>
      <c r="P164" s="286"/>
      <c r="Q164" s="286"/>
      <c r="R164" s="286"/>
      <c r="S164" s="286"/>
      <c r="T164" s="28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8" t="s">
        <v>228</v>
      </c>
      <c r="AU164" s="288" t="s">
        <v>90</v>
      </c>
      <c r="AV164" s="15" t="s">
        <v>149</v>
      </c>
      <c r="AW164" s="15" t="s">
        <v>33</v>
      </c>
      <c r="AX164" s="15" t="s">
        <v>84</v>
      </c>
      <c r="AY164" s="288" t="s">
        <v>137</v>
      </c>
    </row>
    <row r="165" s="2" customFormat="1" ht="37.8" customHeight="1">
      <c r="A165" s="38"/>
      <c r="B165" s="39"/>
      <c r="C165" s="227" t="s">
        <v>166</v>
      </c>
      <c r="D165" s="227" t="s">
        <v>140</v>
      </c>
      <c r="E165" s="228" t="s">
        <v>623</v>
      </c>
      <c r="F165" s="229" t="s">
        <v>624</v>
      </c>
      <c r="G165" s="230" t="s">
        <v>165</v>
      </c>
      <c r="H165" s="231">
        <v>325.97300000000001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43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144</v>
      </c>
      <c r="AT165" s="239" t="s">
        <v>140</v>
      </c>
      <c r="AU165" s="239" t="s">
        <v>90</v>
      </c>
      <c r="AY165" s="17" t="s">
        <v>137</v>
      </c>
      <c r="BE165" s="240">
        <f>IF(N165="základná",J165,0)</f>
        <v>0</v>
      </c>
      <c r="BF165" s="240">
        <f>IF(N165="znížená",J165,0)</f>
        <v>0</v>
      </c>
      <c r="BG165" s="240">
        <f>IF(N165="zákl. prenesená",J165,0)</f>
        <v>0</v>
      </c>
      <c r="BH165" s="240">
        <f>IF(N165="zníž. prenesená",J165,0)</f>
        <v>0</v>
      </c>
      <c r="BI165" s="240">
        <f>IF(N165="nulová",J165,0)</f>
        <v>0</v>
      </c>
      <c r="BJ165" s="17" t="s">
        <v>90</v>
      </c>
      <c r="BK165" s="240">
        <f>ROUND(I165*H165,2)</f>
        <v>0</v>
      </c>
      <c r="BL165" s="17" t="s">
        <v>144</v>
      </c>
      <c r="BM165" s="239" t="s">
        <v>7</v>
      </c>
    </row>
    <row r="166" s="2" customFormat="1">
      <c r="A166" s="38"/>
      <c r="B166" s="39"/>
      <c r="C166" s="40"/>
      <c r="D166" s="252" t="s">
        <v>150</v>
      </c>
      <c r="E166" s="40"/>
      <c r="F166" s="253" t="s">
        <v>625</v>
      </c>
      <c r="G166" s="40"/>
      <c r="H166" s="40"/>
      <c r="I166" s="254"/>
      <c r="J166" s="40"/>
      <c r="K166" s="40"/>
      <c r="L166" s="44"/>
      <c r="M166" s="255"/>
      <c r="N166" s="256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90</v>
      </c>
    </row>
    <row r="167" s="14" customFormat="1">
      <c r="A167" s="14"/>
      <c r="B167" s="267"/>
      <c r="C167" s="268"/>
      <c r="D167" s="252" t="s">
        <v>228</v>
      </c>
      <c r="E167" s="269" t="s">
        <v>1</v>
      </c>
      <c r="F167" s="270" t="s">
        <v>620</v>
      </c>
      <c r="G167" s="268"/>
      <c r="H167" s="271">
        <v>325.97300000000001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7" t="s">
        <v>228</v>
      </c>
      <c r="AU167" s="277" t="s">
        <v>90</v>
      </c>
      <c r="AV167" s="14" t="s">
        <v>90</v>
      </c>
      <c r="AW167" s="14" t="s">
        <v>33</v>
      </c>
      <c r="AX167" s="14" t="s">
        <v>77</v>
      </c>
      <c r="AY167" s="277" t="s">
        <v>137</v>
      </c>
    </row>
    <row r="168" s="15" customFormat="1">
      <c r="A168" s="15"/>
      <c r="B168" s="278"/>
      <c r="C168" s="279"/>
      <c r="D168" s="252" t="s">
        <v>228</v>
      </c>
      <c r="E168" s="280" t="s">
        <v>1</v>
      </c>
      <c r="F168" s="281" t="s">
        <v>292</v>
      </c>
      <c r="G168" s="279"/>
      <c r="H168" s="282">
        <v>325.97300000000001</v>
      </c>
      <c r="I168" s="283"/>
      <c r="J168" s="279"/>
      <c r="K168" s="279"/>
      <c r="L168" s="284"/>
      <c r="M168" s="285"/>
      <c r="N168" s="286"/>
      <c r="O168" s="286"/>
      <c r="P168" s="286"/>
      <c r="Q168" s="286"/>
      <c r="R168" s="286"/>
      <c r="S168" s="286"/>
      <c r="T168" s="28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8" t="s">
        <v>228</v>
      </c>
      <c r="AU168" s="288" t="s">
        <v>90</v>
      </c>
      <c r="AV168" s="15" t="s">
        <v>149</v>
      </c>
      <c r="AW168" s="15" t="s">
        <v>33</v>
      </c>
      <c r="AX168" s="15" t="s">
        <v>84</v>
      </c>
      <c r="AY168" s="288" t="s">
        <v>137</v>
      </c>
    </row>
    <row r="169" s="2" customFormat="1" ht="37.8" customHeight="1">
      <c r="A169" s="38"/>
      <c r="B169" s="39"/>
      <c r="C169" s="241" t="s">
        <v>188</v>
      </c>
      <c r="D169" s="241" t="s">
        <v>145</v>
      </c>
      <c r="E169" s="242" t="s">
        <v>626</v>
      </c>
      <c r="F169" s="243" t="s">
        <v>627</v>
      </c>
      <c r="G169" s="244" t="s">
        <v>165</v>
      </c>
      <c r="H169" s="245">
        <v>325.97300000000001</v>
      </c>
      <c r="I169" s="246"/>
      <c r="J169" s="247">
        <f>ROUND(I169*H169,2)</f>
        <v>0</v>
      </c>
      <c r="K169" s="248"/>
      <c r="L169" s="249"/>
      <c r="M169" s="250" t="s">
        <v>1</v>
      </c>
      <c r="N169" s="251" t="s">
        <v>43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148</v>
      </c>
      <c r="AT169" s="239" t="s">
        <v>145</v>
      </c>
      <c r="AU169" s="239" t="s">
        <v>90</v>
      </c>
      <c r="AY169" s="17" t="s">
        <v>137</v>
      </c>
      <c r="BE169" s="240">
        <f>IF(N169="základná",J169,0)</f>
        <v>0</v>
      </c>
      <c r="BF169" s="240">
        <f>IF(N169="znížená",J169,0)</f>
        <v>0</v>
      </c>
      <c r="BG169" s="240">
        <f>IF(N169="zákl. prenesená",J169,0)</f>
        <v>0</v>
      </c>
      <c r="BH169" s="240">
        <f>IF(N169="zníž. prenesená",J169,0)</f>
        <v>0</v>
      </c>
      <c r="BI169" s="240">
        <f>IF(N169="nulová",J169,0)</f>
        <v>0</v>
      </c>
      <c r="BJ169" s="17" t="s">
        <v>90</v>
      </c>
      <c r="BK169" s="240">
        <f>ROUND(I169*H169,2)</f>
        <v>0</v>
      </c>
      <c r="BL169" s="17" t="s">
        <v>144</v>
      </c>
      <c r="BM169" s="239" t="s">
        <v>191</v>
      </c>
    </row>
    <row r="170" s="2" customFormat="1">
      <c r="A170" s="38"/>
      <c r="B170" s="39"/>
      <c r="C170" s="40"/>
      <c r="D170" s="252" t="s">
        <v>150</v>
      </c>
      <c r="E170" s="40"/>
      <c r="F170" s="253" t="s">
        <v>625</v>
      </c>
      <c r="G170" s="40"/>
      <c r="H170" s="40"/>
      <c r="I170" s="254"/>
      <c r="J170" s="40"/>
      <c r="K170" s="40"/>
      <c r="L170" s="44"/>
      <c r="M170" s="255"/>
      <c r="N170" s="256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90</v>
      </c>
    </row>
    <row r="171" s="14" customFormat="1">
      <c r="A171" s="14"/>
      <c r="B171" s="267"/>
      <c r="C171" s="268"/>
      <c r="D171" s="252" t="s">
        <v>228</v>
      </c>
      <c r="E171" s="269" t="s">
        <v>1</v>
      </c>
      <c r="F171" s="270" t="s">
        <v>620</v>
      </c>
      <c r="G171" s="268"/>
      <c r="H171" s="271">
        <v>325.97300000000001</v>
      </c>
      <c r="I171" s="272"/>
      <c r="J171" s="268"/>
      <c r="K171" s="268"/>
      <c r="L171" s="273"/>
      <c r="M171" s="274"/>
      <c r="N171" s="275"/>
      <c r="O171" s="275"/>
      <c r="P171" s="275"/>
      <c r="Q171" s="275"/>
      <c r="R171" s="275"/>
      <c r="S171" s="275"/>
      <c r="T171" s="27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7" t="s">
        <v>228</v>
      </c>
      <c r="AU171" s="277" t="s">
        <v>90</v>
      </c>
      <c r="AV171" s="14" t="s">
        <v>90</v>
      </c>
      <c r="AW171" s="14" t="s">
        <v>33</v>
      </c>
      <c r="AX171" s="14" t="s">
        <v>77</v>
      </c>
      <c r="AY171" s="277" t="s">
        <v>137</v>
      </c>
    </row>
    <row r="172" s="15" customFormat="1">
      <c r="A172" s="15"/>
      <c r="B172" s="278"/>
      <c r="C172" s="279"/>
      <c r="D172" s="252" t="s">
        <v>228</v>
      </c>
      <c r="E172" s="280" t="s">
        <v>1</v>
      </c>
      <c r="F172" s="281" t="s">
        <v>292</v>
      </c>
      <c r="G172" s="279"/>
      <c r="H172" s="282">
        <v>325.97300000000001</v>
      </c>
      <c r="I172" s="283"/>
      <c r="J172" s="279"/>
      <c r="K172" s="279"/>
      <c r="L172" s="284"/>
      <c r="M172" s="285"/>
      <c r="N172" s="286"/>
      <c r="O172" s="286"/>
      <c r="P172" s="286"/>
      <c r="Q172" s="286"/>
      <c r="R172" s="286"/>
      <c r="S172" s="286"/>
      <c r="T172" s="28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88" t="s">
        <v>228</v>
      </c>
      <c r="AU172" s="288" t="s">
        <v>90</v>
      </c>
      <c r="AV172" s="15" t="s">
        <v>149</v>
      </c>
      <c r="AW172" s="15" t="s">
        <v>33</v>
      </c>
      <c r="AX172" s="15" t="s">
        <v>84</v>
      </c>
      <c r="AY172" s="288" t="s">
        <v>137</v>
      </c>
    </row>
    <row r="173" s="2" customFormat="1" ht="24.15" customHeight="1">
      <c r="A173" s="38"/>
      <c r="B173" s="39"/>
      <c r="C173" s="227" t="s">
        <v>171</v>
      </c>
      <c r="D173" s="227" t="s">
        <v>140</v>
      </c>
      <c r="E173" s="228" t="s">
        <v>628</v>
      </c>
      <c r="F173" s="229" t="s">
        <v>629</v>
      </c>
      <c r="G173" s="230" t="s">
        <v>165</v>
      </c>
      <c r="H173" s="231">
        <v>100.703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43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144</v>
      </c>
      <c r="AT173" s="239" t="s">
        <v>140</v>
      </c>
      <c r="AU173" s="239" t="s">
        <v>90</v>
      </c>
      <c r="AY173" s="17" t="s">
        <v>137</v>
      </c>
      <c r="BE173" s="240">
        <f>IF(N173="základná",J173,0)</f>
        <v>0</v>
      </c>
      <c r="BF173" s="240">
        <f>IF(N173="znížená",J173,0)</f>
        <v>0</v>
      </c>
      <c r="BG173" s="240">
        <f>IF(N173="zákl. prenesená",J173,0)</f>
        <v>0</v>
      </c>
      <c r="BH173" s="240">
        <f>IF(N173="zníž. prenesená",J173,0)</f>
        <v>0</v>
      </c>
      <c r="BI173" s="240">
        <f>IF(N173="nulová",J173,0)</f>
        <v>0</v>
      </c>
      <c r="BJ173" s="17" t="s">
        <v>90</v>
      </c>
      <c r="BK173" s="240">
        <f>ROUND(I173*H173,2)</f>
        <v>0</v>
      </c>
      <c r="BL173" s="17" t="s">
        <v>144</v>
      </c>
      <c r="BM173" s="239" t="s">
        <v>195</v>
      </c>
    </row>
    <row r="174" s="2" customFormat="1">
      <c r="A174" s="38"/>
      <c r="B174" s="39"/>
      <c r="C174" s="40"/>
      <c r="D174" s="252" t="s">
        <v>150</v>
      </c>
      <c r="E174" s="40"/>
      <c r="F174" s="253" t="s">
        <v>630</v>
      </c>
      <c r="G174" s="40"/>
      <c r="H174" s="40"/>
      <c r="I174" s="254"/>
      <c r="J174" s="40"/>
      <c r="K174" s="40"/>
      <c r="L174" s="44"/>
      <c r="M174" s="255"/>
      <c r="N174" s="256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150</v>
      </c>
      <c r="AU174" s="17" t="s">
        <v>90</v>
      </c>
    </row>
    <row r="175" s="14" customFormat="1">
      <c r="A175" s="14"/>
      <c r="B175" s="267"/>
      <c r="C175" s="268"/>
      <c r="D175" s="252" t="s">
        <v>228</v>
      </c>
      <c r="E175" s="269" t="s">
        <v>1</v>
      </c>
      <c r="F175" s="270" t="s">
        <v>602</v>
      </c>
      <c r="G175" s="268"/>
      <c r="H175" s="271">
        <v>100.703</v>
      </c>
      <c r="I175" s="272"/>
      <c r="J175" s="268"/>
      <c r="K175" s="268"/>
      <c r="L175" s="273"/>
      <c r="M175" s="274"/>
      <c r="N175" s="275"/>
      <c r="O175" s="275"/>
      <c r="P175" s="275"/>
      <c r="Q175" s="275"/>
      <c r="R175" s="275"/>
      <c r="S175" s="275"/>
      <c r="T175" s="27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7" t="s">
        <v>228</v>
      </c>
      <c r="AU175" s="277" t="s">
        <v>90</v>
      </c>
      <c r="AV175" s="14" t="s">
        <v>90</v>
      </c>
      <c r="AW175" s="14" t="s">
        <v>33</v>
      </c>
      <c r="AX175" s="14" t="s">
        <v>77</v>
      </c>
      <c r="AY175" s="277" t="s">
        <v>137</v>
      </c>
    </row>
    <row r="176" s="15" customFormat="1">
      <c r="A176" s="15"/>
      <c r="B176" s="278"/>
      <c r="C176" s="279"/>
      <c r="D176" s="252" t="s">
        <v>228</v>
      </c>
      <c r="E176" s="280" t="s">
        <v>1</v>
      </c>
      <c r="F176" s="281" t="s">
        <v>292</v>
      </c>
      <c r="G176" s="279"/>
      <c r="H176" s="282">
        <v>100.703</v>
      </c>
      <c r="I176" s="283"/>
      <c r="J176" s="279"/>
      <c r="K176" s="279"/>
      <c r="L176" s="284"/>
      <c r="M176" s="285"/>
      <c r="N176" s="286"/>
      <c r="O176" s="286"/>
      <c r="P176" s="286"/>
      <c r="Q176" s="286"/>
      <c r="R176" s="286"/>
      <c r="S176" s="286"/>
      <c r="T176" s="28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88" t="s">
        <v>228</v>
      </c>
      <c r="AU176" s="288" t="s">
        <v>90</v>
      </c>
      <c r="AV176" s="15" t="s">
        <v>149</v>
      </c>
      <c r="AW176" s="15" t="s">
        <v>33</v>
      </c>
      <c r="AX176" s="15" t="s">
        <v>84</v>
      </c>
      <c r="AY176" s="288" t="s">
        <v>137</v>
      </c>
    </row>
    <row r="177" s="2" customFormat="1" ht="24.15" customHeight="1">
      <c r="A177" s="38"/>
      <c r="B177" s="39"/>
      <c r="C177" s="241" t="s">
        <v>197</v>
      </c>
      <c r="D177" s="241" t="s">
        <v>145</v>
      </c>
      <c r="E177" s="242" t="s">
        <v>631</v>
      </c>
      <c r="F177" s="243" t="s">
        <v>632</v>
      </c>
      <c r="G177" s="244" t="s">
        <v>165</v>
      </c>
      <c r="H177" s="245">
        <v>100.703</v>
      </c>
      <c r="I177" s="246"/>
      <c r="J177" s="247">
        <f>ROUND(I177*H177,2)</f>
        <v>0</v>
      </c>
      <c r="K177" s="248"/>
      <c r="L177" s="249"/>
      <c r="M177" s="250" t="s">
        <v>1</v>
      </c>
      <c r="N177" s="251" t="s">
        <v>43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148</v>
      </c>
      <c r="AT177" s="239" t="s">
        <v>145</v>
      </c>
      <c r="AU177" s="239" t="s">
        <v>90</v>
      </c>
      <c r="AY177" s="17" t="s">
        <v>137</v>
      </c>
      <c r="BE177" s="240">
        <f>IF(N177="základná",J177,0)</f>
        <v>0</v>
      </c>
      <c r="BF177" s="240">
        <f>IF(N177="znížená",J177,0)</f>
        <v>0</v>
      </c>
      <c r="BG177" s="240">
        <f>IF(N177="zákl. prenesená",J177,0)</f>
        <v>0</v>
      </c>
      <c r="BH177" s="240">
        <f>IF(N177="zníž. prenesená",J177,0)</f>
        <v>0</v>
      </c>
      <c r="BI177" s="240">
        <f>IF(N177="nulová",J177,0)</f>
        <v>0</v>
      </c>
      <c r="BJ177" s="17" t="s">
        <v>90</v>
      </c>
      <c r="BK177" s="240">
        <f>ROUND(I177*H177,2)</f>
        <v>0</v>
      </c>
      <c r="BL177" s="17" t="s">
        <v>144</v>
      </c>
      <c r="BM177" s="239" t="s">
        <v>200</v>
      </c>
    </row>
    <row r="178" s="2" customFormat="1">
      <c r="A178" s="38"/>
      <c r="B178" s="39"/>
      <c r="C178" s="40"/>
      <c r="D178" s="252" t="s">
        <v>150</v>
      </c>
      <c r="E178" s="40"/>
      <c r="F178" s="253" t="s">
        <v>630</v>
      </c>
      <c r="G178" s="40"/>
      <c r="H178" s="40"/>
      <c r="I178" s="254"/>
      <c r="J178" s="40"/>
      <c r="K178" s="40"/>
      <c r="L178" s="44"/>
      <c r="M178" s="255"/>
      <c r="N178" s="256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90</v>
      </c>
    </row>
    <row r="179" s="14" customFormat="1">
      <c r="A179" s="14"/>
      <c r="B179" s="267"/>
      <c r="C179" s="268"/>
      <c r="D179" s="252" t="s">
        <v>228</v>
      </c>
      <c r="E179" s="269" t="s">
        <v>1</v>
      </c>
      <c r="F179" s="270" t="s">
        <v>602</v>
      </c>
      <c r="G179" s="268"/>
      <c r="H179" s="271">
        <v>100.703</v>
      </c>
      <c r="I179" s="272"/>
      <c r="J179" s="268"/>
      <c r="K179" s="268"/>
      <c r="L179" s="273"/>
      <c r="M179" s="274"/>
      <c r="N179" s="275"/>
      <c r="O179" s="275"/>
      <c r="P179" s="275"/>
      <c r="Q179" s="275"/>
      <c r="R179" s="275"/>
      <c r="S179" s="275"/>
      <c r="T179" s="27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7" t="s">
        <v>228</v>
      </c>
      <c r="AU179" s="277" t="s">
        <v>90</v>
      </c>
      <c r="AV179" s="14" t="s">
        <v>90</v>
      </c>
      <c r="AW179" s="14" t="s">
        <v>33</v>
      </c>
      <c r="AX179" s="14" t="s">
        <v>77</v>
      </c>
      <c r="AY179" s="277" t="s">
        <v>137</v>
      </c>
    </row>
    <row r="180" s="15" customFormat="1">
      <c r="A180" s="15"/>
      <c r="B180" s="278"/>
      <c r="C180" s="279"/>
      <c r="D180" s="252" t="s">
        <v>228</v>
      </c>
      <c r="E180" s="280" t="s">
        <v>1</v>
      </c>
      <c r="F180" s="281" t="s">
        <v>292</v>
      </c>
      <c r="G180" s="279"/>
      <c r="H180" s="282">
        <v>100.703</v>
      </c>
      <c r="I180" s="283"/>
      <c r="J180" s="279"/>
      <c r="K180" s="279"/>
      <c r="L180" s="284"/>
      <c r="M180" s="285"/>
      <c r="N180" s="286"/>
      <c r="O180" s="286"/>
      <c r="P180" s="286"/>
      <c r="Q180" s="286"/>
      <c r="R180" s="286"/>
      <c r="S180" s="286"/>
      <c r="T180" s="28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8" t="s">
        <v>228</v>
      </c>
      <c r="AU180" s="288" t="s">
        <v>90</v>
      </c>
      <c r="AV180" s="15" t="s">
        <v>149</v>
      </c>
      <c r="AW180" s="15" t="s">
        <v>33</v>
      </c>
      <c r="AX180" s="15" t="s">
        <v>84</v>
      </c>
      <c r="AY180" s="288" t="s">
        <v>137</v>
      </c>
    </row>
    <row r="181" s="2" customFormat="1" ht="37.8" customHeight="1">
      <c r="A181" s="38"/>
      <c r="B181" s="39"/>
      <c r="C181" s="227" t="s">
        <v>176</v>
      </c>
      <c r="D181" s="227" t="s">
        <v>140</v>
      </c>
      <c r="E181" s="228" t="s">
        <v>633</v>
      </c>
      <c r="F181" s="229" t="s">
        <v>634</v>
      </c>
      <c r="G181" s="230" t="s">
        <v>165</v>
      </c>
      <c r="H181" s="231">
        <v>85.403000000000006</v>
      </c>
      <c r="I181" s="232"/>
      <c r="J181" s="233">
        <f>ROUND(I181*H181,2)</f>
        <v>0</v>
      </c>
      <c r="K181" s="234"/>
      <c r="L181" s="44"/>
      <c r="M181" s="235" t="s">
        <v>1</v>
      </c>
      <c r="N181" s="236" t="s">
        <v>43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144</v>
      </c>
      <c r="AT181" s="239" t="s">
        <v>140</v>
      </c>
      <c r="AU181" s="239" t="s">
        <v>90</v>
      </c>
      <c r="AY181" s="17" t="s">
        <v>137</v>
      </c>
      <c r="BE181" s="240">
        <f>IF(N181="základná",J181,0)</f>
        <v>0</v>
      </c>
      <c r="BF181" s="240">
        <f>IF(N181="znížená",J181,0)</f>
        <v>0</v>
      </c>
      <c r="BG181" s="240">
        <f>IF(N181="zákl. prenesená",J181,0)</f>
        <v>0</v>
      </c>
      <c r="BH181" s="240">
        <f>IF(N181="zníž. prenesená",J181,0)</f>
        <v>0</v>
      </c>
      <c r="BI181" s="240">
        <f>IF(N181="nulová",J181,0)</f>
        <v>0</v>
      </c>
      <c r="BJ181" s="17" t="s">
        <v>90</v>
      </c>
      <c r="BK181" s="240">
        <f>ROUND(I181*H181,2)</f>
        <v>0</v>
      </c>
      <c r="BL181" s="17" t="s">
        <v>144</v>
      </c>
      <c r="BM181" s="239" t="s">
        <v>204</v>
      </c>
    </row>
    <row r="182" s="2" customFormat="1">
      <c r="A182" s="38"/>
      <c r="B182" s="39"/>
      <c r="C182" s="40"/>
      <c r="D182" s="252" t="s">
        <v>150</v>
      </c>
      <c r="E182" s="40"/>
      <c r="F182" s="253" t="s">
        <v>635</v>
      </c>
      <c r="G182" s="40"/>
      <c r="H182" s="40"/>
      <c r="I182" s="254"/>
      <c r="J182" s="40"/>
      <c r="K182" s="40"/>
      <c r="L182" s="44"/>
      <c r="M182" s="255"/>
      <c r="N182" s="256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150</v>
      </c>
      <c r="AU182" s="17" t="s">
        <v>90</v>
      </c>
    </row>
    <row r="183" s="14" customFormat="1">
      <c r="A183" s="14"/>
      <c r="B183" s="267"/>
      <c r="C183" s="268"/>
      <c r="D183" s="252" t="s">
        <v>228</v>
      </c>
      <c r="E183" s="269" t="s">
        <v>1</v>
      </c>
      <c r="F183" s="270" t="s">
        <v>636</v>
      </c>
      <c r="G183" s="268"/>
      <c r="H183" s="271">
        <v>85.403000000000006</v>
      </c>
      <c r="I183" s="272"/>
      <c r="J183" s="268"/>
      <c r="K183" s="268"/>
      <c r="L183" s="273"/>
      <c r="M183" s="274"/>
      <c r="N183" s="275"/>
      <c r="O183" s="275"/>
      <c r="P183" s="275"/>
      <c r="Q183" s="275"/>
      <c r="R183" s="275"/>
      <c r="S183" s="275"/>
      <c r="T183" s="27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7" t="s">
        <v>228</v>
      </c>
      <c r="AU183" s="277" t="s">
        <v>90</v>
      </c>
      <c r="AV183" s="14" t="s">
        <v>90</v>
      </c>
      <c r="AW183" s="14" t="s">
        <v>33</v>
      </c>
      <c r="AX183" s="14" t="s">
        <v>77</v>
      </c>
      <c r="AY183" s="277" t="s">
        <v>137</v>
      </c>
    </row>
    <row r="184" s="15" customFormat="1">
      <c r="A184" s="15"/>
      <c r="B184" s="278"/>
      <c r="C184" s="279"/>
      <c r="D184" s="252" t="s">
        <v>228</v>
      </c>
      <c r="E184" s="280" t="s">
        <v>1</v>
      </c>
      <c r="F184" s="281" t="s">
        <v>292</v>
      </c>
      <c r="G184" s="279"/>
      <c r="H184" s="282">
        <v>85.403000000000006</v>
      </c>
      <c r="I184" s="283"/>
      <c r="J184" s="279"/>
      <c r="K184" s="279"/>
      <c r="L184" s="284"/>
      <c r="M184" s="285"/>
      <c r="N184" s="286"/>
      <c r="O184" s="286"/>
      <c r="P184" s="286"/>
      <c r="Q184" s="286"/>
      <c r="R184" s="286"/>
      <c r="S184" s="286"/>
      <c r="T184" s="28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8" t="s">
        <v>228</v>
      </c>
      <c r="AU184" s="288" t="s">
        <v>90</v>
      </c>
      <c r="AV184" s="15" t="s">
        <v>149</v>
      </c>
      <c r="AW184" s="15" t="s">
        <v>33</v>
      </c>
      <c r="AX184" s="15" t="s">
        <v>84</v>
      </c>
      <c r="AY184" s="288" t="s">
        <v>137</v>
      </c>
    </row>
    <row r="185" s="2" customFormat="1" ht="24.15" customHeight="1">
      <c r="A185" s="38"/>
      <c r="B185" s="39"/>
      <c r="C185" s="241" t="s">
        <v>206</v>
      </c>
      <c r="D185" s="241" t="s">
        <v>145</v>
      </c>
      <c r="E185" s="242" t="s">
        <v>637</v>
      </c>
      <c r="F185" s="243" t="s">
        <v>638</v>
      </c>
      <c r="G185" s="244" t="s">
        <v>165</v>
      </c>
      <c r="H185" s="245">
        <v>85.403000000000006</v>
      </c>
      <c r="I185" s="246"/>
      <c r="J185" s="247">
        <f>ROUND(I185*H185,2)</f>
        <v>0</v>
      </c>
      <c r="K185" s="248"/>
      <c r="L185" s="249"/>
      <c r="M185" s="250" t="s">
        <v>1</v>
      </c>
      <c r="N185" s="251" t="s">
        <v>43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148</v>
      </c>
      <c r="AT185" s="239" t="s">
        <v>145</v>
      </c>
      <c r="AU185" s="239" t="s">
        <v>90</v>
      </c>
      <c r="AY185" s="17" t="s">
        <v>137</v>
      </c>
      <c r="BE185" s="240">
        <f>IF(N185="základná",J185,0)</f>
        <v>0</v>
      </c>
      <c r="BF185" s="240">
        <f>IF(N185="znížená",J185,0)</f>
        <v>0</v>
      </c>
      <c r="BG185" s="240">
        <f>IF(N185="zákl. prenesená",J185,0)</f>
        <v>0</v>
      </c>
      <c r="BH185" s="240">
        <f>IF(N185="zníž. prenesená",J185,0)</f>
        <v>0</v>
      </c>
      <c r="BI185" s="240">
        <f>IF(N185="nulová",J185,0)</f>
        <v>0</v>
      </c>
      <c r="BJ185" s="17" t="s">
        <v>90</v>
      </c>
      <c r="BK185" s="240">
        <f>ROUND(I185*H185,2)</f>
        <v>0</v>
      </c>
      <c r="BL185" s="17" t="s">
        <v>144</v>
      </c>
      <c r="BM185" s="239" t="s">
        <v>209</v>
      </c>
    </row>
    <row r="186" s="2" customFormat="1">
      <c r="A186" s="38"/>
      <c r="B186" s="39"/>
      <c r="C186" s="40"/>
      <c r="D186" s="252" t="s">
        <v>150</v>
      </c>
      <c r="E186" s="40"/>
      <c r="F186" s="253" t="s">
        <v>639</v>
      </c>
      <c r="G186" s="40"/>
      <c r="H186" s="40"/>
      <c r="I186" s="254"/>
      <c r="J186" s="40"/>
      <c r="K186" s="40"/>
      <c r="L186" s="44"/>
      <c r="M186" s="255"/>
      <c r="N186" s="256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90</v>
      </c>
    </row>
    <row r="187" s="14" customFormat="1">
      <c r="A187" s="14"/>
      <c r="B187" s="267"/>
      <c r="C187" s="268"/>
      <c r="D187" s="252" t="s">
        <v>228</v>
      </c>
      <c r="E187" s="269" t="s">
        <v>1</v>
      </c>
      <c r="F187" s="270" t="s">
        <v>636</v>
      </c>
      <c r="G187" s="268"/>
      <c r="H187" s="271">
        <v>85.403000000000006</v>
      </c>
      <c r="I187" s="272"/>
      <c r="J187" s="268"/>
      <c r="K187" s="268"/>
      <c r="L187" s="273"/>
      <c r="M187" s="274"/>
      <c r="N187" s="275"/>
      <c r="O187" s="275"/>
      <c r="P187" s="275"/>
      <c r="Q187" s="275"/>
      <c r="R187" s="275"/>
      <c r="S187" s="275"/>
      <c r="T187" s="27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7" t="s">
        <v>228</v>
      </c>
      <c r="AU187" s="277" t="s">
        <v>90</v>
      </c>
      <c r="AV187" s="14" t="s">
        <v>90</v>
      </c>
      <c r="AW187" s="14" t="s">
        <v>33</v>
      </c>
      <c r="AX187" s="14" t="s">
        <v>77</v>
      </c>
      <c r="AY187" s="277" t="s">
        <v>137</v>
      </c>
    </row>
    <row r="188" s="15" customFormat="1">
      <c r="A188" s="15"/>
      <c r="B188" s="278"/>
      <c r="C188" s="279"/>
      <c r="D188" s="252" t="s">
        <v>228</v>
      </c>
      <c r="E188" s="280" t="s">
        <v>1</v>
      </c>
      <c r="F188" s="281" t="s">
        <v>292</v>
      </c>
      <c r="G188" s="279"/>
      <c r="H188" s="282">
        <v>85.403000000000006</v>
      </c>
      <c r="I188" s="283"/>
      <c r="J188" s="279"/>
      <c r="K188" s="279"/>
      <c r="L188" s="284"/>
      <c r="M188" s="285"/>
      <c r="N188" s="286"/>
      <c r="O188" s="286"/>
      <c r="P188" s="286"/>
      <c r="Q188" s="286"/>
      <c r="R188" s="286"/>
      <c r="S188" s="286"/>
      <c r="T188" s="28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8" t="s">
        <v>228</v>
      </c>
      <c r="AU188" s="288" t="s">
        <v>90</v>
      </c>
      <c r="AV188" s="15" t="s">
        <v>149</v>
      </c>
      <c r="AW188" s="15" t="s">
        <v>33</v>
      </c>
      <c r="AX188" s="15" t="s">
        <v>84</v>
      </c>
      <c r="AY188" s="288" t="s">
        <v>137</v>
      </c>
    </row>
    <row r="189" s="2" customFormat="1" ht="24.15" customHeight="1">
      <c r="A189" s="38"/>
      <c r="B189" s="39"/>
      <c r="C189" s="227" t="s">
        <v>144</v>
      </c>
      <c r="D189" s="227" t="s">
        <v>140</v>
      </c>
      <c r="E189" s="228" t="s">
        <v>640</v>
      </c>
      <c r="F189" s="229" t="s">
        <v>641</v>
      </c>
      <c r="G189" s="230" t="s">
        <v>165</v>
      </c>
      <c r="H189" s="231">
        <v>30.600000000000001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43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144</v>
      </c>
      <c r="AT189" s="239" t="s">
        <v>140</v>
      </c>
      <c r="AU189" s="239" t="s">
        <v>90</v>
      </c>
      <c r="AY189" s="17" t="s">
        <v>137</v>
      </c>
      <c r="BE189" s="240">
        <f>IF(N189="základná",J189,0)</f>
        <v>0</v>
      </c>
      <c r="BF189" s="240">
        <f>IF(N189="znížená",J189,0)</f>
        <v>0</v>
      </c>
      <c r="BG189" s="240">
        <f>IF(N189="zákl. prenesená",J189,0)</f>
        <v>0</v>
      </c>
      <c r="BH189" s="240">
        <f>IF(N189="zníž. prenesená",J189,0)</f>
        <v>0</v>
      </c>
      <c r="BI189" s="240">
        <f>IF(N189="nulová",J189,0)</f>
        <v>0</v>
      </c>
      <c r="BJ189" s="17" t="s">
        <v>90</v>
      </c>
      <c r="BK189" s="240">
        <f>ROUND(I189*H189,2)</f>
        <v>0</v>
      </c>
      <c r="BL189" s="17" t="s">
        <v>144</v>
      </c>
      <c r="BM189" s="239" t="s">
        <v>148</v>
      </c>
    </row>
    <row r="190" s="2" customFormat="1">
      <c r="A190" s="38"/>
      <c r="B190" s="39"/>
      <c r="C190" s="40"/>
      <c r="D190" s="252" t="s">
        <v>150</v>
      </c>
      <c r="E190" s="40"/>
      <c r="F190" s="253" t="s">
        <v>642</v>
      </c>
      <c r="G190" s="40"/>
      <c r="H190" s="40"/>
      <c r="I190" s="254"/>
      <c r="J190" s="40"/>
      <c r="K190" s="40"/>
      <c r="L190" s="44"/>
      <c r="M190" s="255"/>
      <c r="N190" s="256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90</v>
      </c>
    </row>
    <row r="191" s="2" customFormat="1" ht="24.15" customHeight="1">
      <c r="A191" s="38"/>
      <c r="B191" s="39"/>
      <c r="C191" s="241" t="s">
        <v>214</v>
      </c>
      <c r="D191" s="241" t="s">
        <v>145</v>
      </c>
      <c r="E191" s="242" t="s">
        <v>643</v>
      </c>
      <c r="F191" s="243" t="s">
        <v>644</v>
      </c>
      <c r="G191" s="244" t="s">
        <v>165</v>
      </c>
      <c r="H191" s="245">
        <v>30.600000000000001</v>
      </c>
      <c r="I191" s="246"/>
      <c r="J191" s="247">
        <f>ROUND(I191*H191,2)</f>
        <v>0</v>
      </c>
      <c r="K191" s="248"/>
      <c r="L191" s="249"/>
      <c r="M191" s="250" t="s">
        <v>1</v>
      </c>
      <c r="N191" s="251" t="s">
        <v>43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148</v>
      </c>
      <c r="AT191" s="239" t="s">
        <v>145</v>
      </c>
      <c r="AU191" s="239" t="s">
        <v>90</v>
      </c>
      <c r="AY191" s="17" t="s">
        <v>137</v>
      </c>
      <c r="BE191" s="240">
        <f>IF(N191="základná",J191,0)</f>
        <v>0</v>
      </c>
      <c r="BF191" s="240">
        <f>IF(N191="znížená",J191,0)</f>
        <v>0</v>
      </c>
      <c r="BG191" s="240">
        <f>IF(N191="zákl. prenesená",J191,0)</f>
        <v>0</v>
      </c>
      <c r="BH191" s="240">
        <f>IF(N191="zníž. prenesená",J191,0)</f>
        <v>0</v>
      </c>
      <c r="BI191" s="240">
        <f>IF(N191="nulová",J191,0)</f>
        <v>0</v>
      </c>
      <c r="BJ191" s="17" t="s">
        <v>90</v>
      </c>
      <c r="BK191" s="240">
        <f>ROUND(I191*H191,2)</f>
        <v>0</v>
      </c>
      <c r="BL191" s="17" t="s">
        <v>144</v>
      </c>
      <c r="BM191" s="239" t="s">
        <v>217</v>
      </c>
    </row>
    <row r="192" s="2" customFormat="1">
      <c r="A192" s="38"/>
      <c r="B192" s="39"/>
      <c r="C192" s="40"/>
      <c r="D192" s="252" t="s">
        <v>150</v>
      </c>
      <c r="E192" s="40"/>
      <c r="F192" s="253" t="s">
        <v>642</v>
      </c>
      <c r="G192" s="40"/>
      <c r="H192" s="40"/>
      <c r="I192" s="254"/>
      <c r="J192" s="40"/>
      <c r="K192" s="40"/>
      <c r="L192" s="44"/>
      <c r="M192" s="255"/>
      <c r="N192" s="256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150</v>
      </c>
      <c r="AU192" s="17" t="s">
        <v>90</v>
      </c>
    </row>
    <row r="193" s="2" customFormat="1" ht="24.15" customHeight="1">
      <c r="A193" s="38"/>
      <c r="B193" s="39"/>
      <c r="C193" s="227" t="s">
        <v>183</v>
      </c>
      <c r="D193" s="227" t="s">
        <v>140</v>
      </c>
      <c r="E193" s="228" t="s">
        <v>645</v>
      </c>
      <c r="F193" s="229" t="s">
        <v>646</v>
      </c>
      <c r="G193" s="230" t="s">
        <v>165</v>
      </c>
      <c r="H193" s="231">
        <v>15.300000000000001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43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144</v>
      </c>
      <c r="AT193" s="239" t="s">
        <v>140</v>
      </c>
      <c r="AU193" s="239" t="s">
        <v>90</v>
      </c>
      <c r="AY193" s="17" t="s">
        <v>137</v>
      </c>
      <c r="BE193" s="240">
        <f>IF(N193="základná",J193,0)</f>
        <v>0</v>
      </c>
      <c r="BF193" s="240">
        <f>IF(N193="znížená",J193,0)</f>
        <v>0</v>
      </c>
      <c r="BG193" s="240">
        <f>IF(N193="zákl. prenesená",J193,0)</f>
        <v>0</v>
      </c>
      <c r="BH193" s="240">
        <f>IF(N193="zníž. prenesená",J193,0)</f>
        <v>0</v>
      </c>
      <c r="BI193" s="240">
        <f>IF(N193="nulová",J193,0)</f>
        <v>0</v>
      </c>
      <c r="BJ193" s="17" t="s">
        <v>90</v>
      </c>
      <c r="BK193" s="240">
        <f>ROUND(I193*H193,2)</f>
        <v>0</v>
      </c>
      <c r="BL193" s="17" t="s">
        <v>144</v>
      </c>
      <c r="BM193" s="239" t="s">
        <v>221</v>
      </c>
    </row>
    <row r="194" s="2" customFormat="1">
      <c r="A194" s="38"/>
      <c r="B194" s="39"/>
      <c r="C194" s="40"/>
      <c r="D194" s="252" t="s">
        <v>150</v>
      </c>
      <c r="E194" s="40"/>
      <c r="F194" s="253" t="s">
        <v>647</v>
      </c>
      <c r="G194" s="40"/>
      <c r="H194" s="40"/>
      <c r="I194" s="254"/>
      <c r="J194" s="40"/>
      <c r="K194" s="40"/>
      <c r="L194" s="44"/>
      <c r="M194" s="255"/>
      <c r="N194" s="256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90</v>
      </c>
    </row>
    <row r="195" s="14" customFormat="1">
      <c r="A195" s="14"/>
      <c r="B195" s="267"/>
      <c r="C195" s="268"/>
      <c r="D195" s="252" t="s">
        <v>228</v>
      </c>
      <c r="E195" s="269" t="s">
        <v>1</v>
      </c>
      <c r="F195" s="270" t="s">
        <v>648</v>
      </c>
      <c r="G195" s="268"/>
      <c r="H195" s="271">
        <v>15.300000000000001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7" t="s">
        <v>228</v>
      </c>
      <c r="AU195" s="277" t="s">
        <v>90</v>
      </c>
      <c r="AV195" s="14" t="s">
        <v>90</v>
      </c>
      <c r="AW195" s="14" t="s">
        <v>33</v>
      </c>
      <c r="AX195" s="14" t="s">
        <v>77</v>
      </c>
      <c r="AY195" s="277" t="s">
        <v>137</v>
      </c>
    </row>
    <row r="196" s="15" customFormat="1">
      <c r="A196" s="15"/>
      <c r="B196" s="278"/>
      <c r="C196" s="279"/>
      <c r="D196" s="252" t="s">
        <v>228</v>
      </c>
      <c r="E196" s="280" t="s">
        <v>1</v>
      </c>
      <c r="F196" s="281" t="s">
        <v>292</v>
      </c>
      <c r="G196" s="279"/>
      <c r="H196" s="282">
        <v>15.300000000000001</v>
      </c>
      <c r="I196" s="283"/>
      <c r="J196" s="279"/>
      <c r="K196" s="279"/>
      <c r="L196" s="284"/>
      <c r="M196" s="285"/>
      <c r="N196" s="286"/>
      <c r="O196" s="286"/>
      <c r="P196" s="286"/>
      <c r="Q196" s="286"/>
      <c r="R196" s="286"/>
      <c r="S196" s="286"/>
      <c r="T196" s="28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88" t="s">
        <v>228</v>
      </c>
      <c r="AU196" s="288" t="s">
        <v>90</v>
      </c>
      <c r="AV196" s="15" t="s">
        <v>149</v>
      </c>
      <c r="AW196" s="15" t="s">
        <v>33</v>
      </c>
      <c r="AX196" s="15" t="s">
        <v>84</v>
      </c>
      <c r="AY196" s="288" t="s">
        <v>137</v>
      </c>
    </row>
    <row r="197" s="2" customFormat="1" ht="14.4" customHeight="1">
      <c r="A197" s="38"/>
      <c r="B197" s="39"/>
      <c r="C197" s="241" t="s">
        <v>223</v>
      </c>
      <c r="D197" s="241" t="s">
        <v>145</v>
      </c>
      <c r="E197" s="242" t="s">
        <v>649</v>
      </c>
      <c r="F197" s="243" t="s">
        <v>650</v>
      </c>
      <c r="G197" s="244" t="s">
        <v>165</v>
      </c>
      <c r="H197" s="245">
        <v>15.300000000000001</v>
      </c>
      <c r="I197" s="246"/>
      <c r="J197" s="247">
        <f>ROUND(I197*H197,2)</f>
        <v>0</v>
      </c>
      <c r="K197" s="248"/>
      <c r="L197" s="249"/>
      <c r="M197" s="250" t="s">
        <v>1</v>
      </c>
      <c r="N197" s="251" t="s">
        <v>43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148</v>
      </c>
      <c r="AT197" s="239" t="s">
        <v>145</v>
      </c>
      <c r="AU197" s="239" t="s">
        <v>90</v>
      </c>
      <c r="AY197" s="17" t="s">
        <v>137</v>
      </c>
      <c r="BE197" s="240">
        <f>IF(N197="základná",J197,0)</f>
        <v>0</v>
      </c>
      <c r="BF197" s="240">
        <f>IF(N197="znížená",J197,0)</f>
        <v>0</v>
      </c>
      <c r="BG197" s="240">
        <f>IF(N197="zákl. prenesená",J197,0)</f>
        <v>0</v>
      </c>
      <c r="BH197" s="240">
        <f>IF(N197="zníž. prenesená",J197,0)</f>
        <v>0</v>
      </c>
      <c r="BI197" s="240">
        <f>IF(N197="nulová",J197,0)</f>
        <v>0</v>
      </c>
      <c r="BJ197" s="17" t="s">
        <v>90</v>
      </c>
      <c r="BK197" s="240">
        <f>ROUND(I197*H197,2)</f>
        <v>0</v>
      </c>
      <c r="BL197" s="17" t="s">
        <v>144</v>
      </c>
      <c r="BM197" s="239" t="s">
        <v>226</v>
      </c>
    </row>
    <row r="198" s="2" customFormat="1">
      <c r="A198" s="38"/>
      <c r="B198" s="39"/>
      <c r="C198" s="40"/>
      <c r="D198" s="252" t="s">
        <v>150</v>
      </c>
      <c r="E198" s="40"/>
      <c r="F198" s="253" t="s">
        <v>651</v>
      </c>
      <c r="G198" s="40"/>
      <c r="H198" s="40"/>
      <c r="I198" s="254"/>
      <c r="J198" s="40"/>
      <c r="K198" s="40"/>
      <c r="L198" s="44"/>
      <c r="M198" s="255"/>
      <c r="N198" s="256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150</v>
      </c>
      <c r="AU198" s="17" t="s">
        <v>90</v>
      </c>
    </row>
    <row r="199" s="14" customFormat="1">
      <c r="A199" s="14"/>
      <c r="B199" s="267"/>
      <c r="C199" s="268"/>
      <c r="D199" s="252" t="s">
        <v>228</v>
      </c>
      <c r="E199" s="269" t="s">
        <v>1</v>
      </c>
      <c r="F199" s="270" t="s">
        <v>648</v>
      </c>
      <c r="G199" s="268"/>
      <c r="H199" s="271">
        <v>15.300000000000001</v>
      </c>
      <c r="I199" s="272"/>
      <c r="J199" s="268"/>
      <c r="K199" s="268"/>
      <c r="L199" s="273"/>
      <c r="M199" s="274"/>
      <c r="N199" s="275"/>
      <c r="O199" s="275"/>
      <c r="P199" s="275"/>
      <c r="Q199" s="275"/>
      <c r="R199" s="275"/>
      <c r="S199" s="275"/>
      <c r="T199" s="27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7" t="s">
        <v>228</v>
      </c>
      <c r="AU199" s="277" t="s">
        <v>90</v>
      </c>
      <c r="AV199" s="14" t="s">
        <v>90</v>
      </c>
      <c r="AW199" s="14" t="s">
        <v>33</v>
      </c>
      <c r="AX199" s="14" t="s">
        <v>77</v>
      </c>
      <c r="AY199" s="277" t="s">
        <v>137</v>
      </c>
    </row>
    <row r="200" s="15" customFormat="1">
      <c r="A200" s="15"/>
      <c r="B200" s="278"/>
      <c r="C200" s="279"/>
      <c r="D200" s="252" t="s">
        <v>228</v>
      </c>
      <c r="E200" s="280" t="s">
        <v>1</v>
      </c>
      <c r="F200" s="281" t="s">
        <v>292</v>
      </c>
      <c r="G200" s="279"/>
      <c r="H200" s="282">
        <v>15.300000000000001</v>
      </c>
      <c r="I200" s="283"/>
      <c r="J200" s="279"/>
      <c r="K200" s="279"/>
      <c r="L200" s="284"/>
      <c r="M200" s="285"/>
      <c r="N200" s="286"/>
      <c r="O200" s="286"/>
      <c r="P200" s="286"/>
      <c r="Q200" s="286"/>
      <c r="R200" s="286"/>
      <c r="S200" s="286"/>
      <c r="T200" s="28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88" t="s">
        <v>228</v>
      </c>
      <c r="AU200" s="288" t="s">
        <v>90</v>
      </c>
      <c r="AV200" s="15" t="s">
        <v>149</v>
      </c>
      <c r="AW200" s="15" t="s">
        <v>33</v>
      </c>
      <c r="AX200" s="15" t="s">
        <v>84</v>
      </c>
      <c r="AY200" s="288" t="s">
        <v>137</v>
      </c>
    </row>
    <row r="201" s="2" customFormat="1" ht="37.8" customHeight="1">
      <c r="A201" s="38"/>
      <c r="B201" s="39"/>
      <c r="C201" s="227" t="s">
        <v>7</v>
      </c>
      <c r="D201" s="227" t="s">
        <v>140</v>
      </c>
      <c r="E201" s="228" t="s">
        <v>652</v>
      </c>
      <c r="F201" s="229" t="s">
        <v>653</v>
      </c>
      <c r="G201" s="230" t="s">
        <v>165</v>
      </c>
      <c r="H201" s="231">
        <v>100.703</v>
      </c>
      <c r="I201" s="232"/>
      <c r="J201" s="233">
        <f>ROUND(I201*H201,2)</f>
        <v>0</v>
      </c>
      <c r="K201" s="234"/>
      <c r="L201" s="44"/>
      <c r="M201" s="235" t="s">
        <v>1</v>
      </c>
      <c r="N201" s="236" t="s">
        <v>43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144</v>
      </c>
      <c r="AT201" s="239" t="s">
        <v>140</v>
      </c>
      <c r="AU201" s="239" t="s">
        <v>90</v>
      </c>
      <c r="AY201" s="17" t="s">
        <v>137</v>
      </c>
      <c r="BE201" s="240">
        <f>IF(N201="základná",J201,0)</f>
        <v>0</v>
      </c>
      <c r="BF201" s="240">
        <f>IF(N201="znížená",J201,0)</f>
        <v>0</v>
      </c>
      <c r="BG201" s="240">
        <f>IF(N201="zákl. prenesená",J201,0)</f>
        <v>0</v>
      </c>
      <c r="BH201" s="240">
        <f>IF(N201="zníž. prenesená",J201,0)</f>
        <v>0</v>
      </c>
      <c r="BI201" s="240">
        <f>IF(N201="nulová",J201,0)</f>
        <v>0</v>
      </c>
      <c r="BJ201" s="17" t="s">
        <v>90</v>
      </c>
      <c r="BK201" s="240">
        <f>ROUND(I201*H201,2)</f>
        <v>0</v>
      </c>
      <c r="BL201" s="17" t="s">
        <v>144</v>
      </c>
      <c r="BM201" s="239" t="s">
        <v>234</v>
      </c>
    </row>
    <row r="202" s="2" customFormat="1">
      <c r="A202" s="38"/>
      <c r="B202" s="39"/>
      <c r="C202" s="40"/>
      <c r="D202" s="252" t="s">
        <v>150</v>
      </c>
      <c r="E202" s="40"/>
      <c r="F202" s="253" t="s">
        <v>654</v>
      </c>
      <c r="G202" s="40"/>
      <c r="H202" s="40"/>
      <c r="I202" s="254"/>
      <c r="J202" s="40"/>
      <c r="K202" s="40"/>
      <c r="L202" s="44"/>
      <c r="M202" s="255"/>
      <c r="N202" s="256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150</v>
      </c>
      <c r="AU202" s="17" t="s">
        <v>90</v>
      </c>
    </row>
    <row r="203" s="14" customFormat="1">
      <c r="A203" s="14"/>
      <c r="B203" s="267"/>
      <c r="C203" s="268"/>
      <c r="D203" s="252" t="s">
        <v>228</v>
      </c>
      <c r="E203" s="269" t="s">
        <v>1</v>
      </c>
      <c r="F203" s="270" t="s">
        <v>602</v>
      </c>
      <c r="G203" s="268"/>
      <c r="H203" s="271">
        <v>100.703</v>
      </c>
      <c r="I203" s="272"/>
      <c r="J203" s="268"/>
      <c r="K203" s="268"/>
      <c r="L203" s="273"/>
      <c r="M203" s="274"/>
      <c r="N203" s="275"/>
      <c r="O203" s="275"/>
      <c r="P203" s="275"/>
      <c r="Q203" s="275"/>
      <c r="R203" s="275"/>
      <c r="S203" s="275"/>
      <c r="T203" s="27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7" t="s">
        <v>228</v>
      </c>
      <c r="AU203" s="277" t="s">
        <v>90</v>
      </c>
      <c r="AV203" s="14" t="s">
        <v>90</v>
      </c>
      <c r="AW203" s="14" t="s">
        <v>33</v>
      </c>
      <c r="AX203" s="14" t="s">
        <v>77</v>
      </c>
      <c r="AY203" s="277" t="s">
        <v>137</v>
      </c>
    </row>
    <row r="204" s="15" customFormat="1">
      <c r="A204" s="15"/>
      <c r="B204" s="278"/>
      <c r="C204" s="279"/>
      <c r="D204" s="252" t="s">
        <v>228</v>
      </c>
      <c r="E204" s="280" t="s">
        <v>1</v>
      </c>
      <c r="F204" s="281" t="s">
        <v>292</v>
      </c>
      <c r="G204" s="279"/>
      <c r="H204" s="282">
        <v>100.703</v>
      </c>
      <c r="I204" s="283"/>
      <c r="J204" s="279"/>
      <c r="K204" s="279"/>
      <c r="L204" s="284"/>
      <c r="M204" s="285"/>
      <c r="N204" s="286"/>
      <c r="O204" s="286"/>
      <c r="P204" s="286"/>
      <c r="Q204" s="286"/>
      <c r="R204" s="286"/>
      <c r="S204" s="286"/>
      <c r="T204" s="28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8" t="s">
        <v>228</v>
      </c>
      <c r="AU204" s="288" t="s">
        <v>90</v>
      </c>
      <c r="AV204" s="15" t="s">
        <v>149</v>
      </c>
      <c r="AW204" s="15" t="s">
        <v>33</v>
      </c>
      <c r="AX204" s="15" t="s">
        <v>84</v>
      </c>
      <c r="AY204" s="288" t="s">
        <v>137</v>
      </c>
    </row>
    <row r="205" s="2" customFormat="1" ht="37.8" customHeight="1">
      <c r="A205" s="38"/>
      <c r="B205" s="39"/>
      <c r="C205" s="241" t="s">
        <v>238</v>
      </c>
      <c r="D205" s="241" t="s">
        <v>145</v>
      </c>
      <c r="E205" s="242" t="s">
        <v>655</v>
      </c>
      <c r="F205" s="243" t="s">
        <v>656</v>
      </c>
      <c r="G205" s="244" t="s">
        <v>165</v>
      </c>
      <c r="H205" s="245">
        <v>100.703</v>
      </c>
      <c r="I205" s="246"/>
      <c r="J205" s="247">
        <f>ROUND(I205*H205,2)</f>
        <v>0</v>
      </c>
      <c r="K205" s="248"/>
      <c r="L205" s="249"/>
      <c r="M205" s="250" t="s">
        <v>1</v>
      </c>
      <c r="N205" s="251" t="s">
        <v>43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148</v>
      </c>
      <c r="AT205" s="239" t="s">
        <v>145</v>
      </c>
      <c r="AU205" s="239" t="s">
        <v>90</v>
      </c>
      <c r="AY205" s="17" t="s">
        <v>137</v>
      </c>
      <c r="BE205" s="240">
        <f>IF(N205="základná",J205,0)</f>
        <v>0</v>
      </c>
      <c r="BF205" s="240">
        <f>IF(N205="znížená",J205,0)</f>
        <v>0</v>
      </c>
      <c r="BG205" s="240">
        <f>IF(N205="zákl. prenesená",J205,0)</f>
        <v>0</v>
      </c>
      <c r="BH205" s="240">
        <f>IF(N205="zníž. prenesená",J205,0)</f>
        <v>0</v>
      </c>
      <c r="BI205" s="240">
        <f>IF(N205="nulová",J205,0)</f>
        <v>0</v>
      </c>
      <c r="BJ205" s="17" t="s">
        <v>90</v>
      </c>
      <c r="BK205" s="240">
        <f>ROUND(I205*H205,2)</f>
        <v>0</v>
      </c>
      <c r="BL205" s="17" t="s">
        <v>144</v>
      </c>
      <c r="BM205" s="239" t="s">
        <v>241</v>
      </c>
    </row>
    <row r="206" s="2" customFormat="1">
      <c r="A206" s="38"/>
      <c r="B206" s="39"/>
      <c r="C206" s="40"/>
      <c r="D206" s="252" t="s">
        <v>150</v>
      </c>
      <c r="E206" s="40"/>
      <c r="F206" s="253" t="s">
        <v>654</v>
      </c>
      <c r="G206" s="40"/>
      <c r="H206" s="40"/>
      <c r="I206" s="254"/>
      <c r="J206" s="40"/>
      <c r="K206" s="40"/>
      <c r="L206" s="44"/>
      <c r="M206" s="255"/>
      <c r="N206" s="256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90</v>
      </c>
    </row>
    <row r="207" s="14" customFormat="1">
      <c r="A207" s="14"/>
      <c r="B207" s="267"/>
      <c r="C207" s="268"/>
      <c r="D207" s="252" t="s">
        <v>228</v>
      </c>
      <c r="E207" s="269" t="s">
        <v>1</v>
      </c>
      <c r="F207" s="270" t="s">
        <v>602</v>
      </c>
      <c r="G207" s="268"/>
      <c r="H207" s="271">
        <v>100.703</v>
      </c>
      <c r="I207" s="272"/>
      <c r="J207" s="268"/>
      <c r="K207" s="268"/>
      <c r="L207" s="273"/>
      <c r="M207" s="274"/>
      <c r="N207" s="275"/>
      <c r="O207" s="275"/>
      <c r="P207" s="275"/>
      <c r="Q207" s="275"/>
      <c r="R207" s="275"/>
      <c r="S207" s="275"/>
      <c r="T207" s="27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7" t="s">
        <v>228</v>
      </c>
      <c r="AU207" s="277" t="s">
        <v>90</v>
      </c>
      <c r="AV207" s="14" t="s">
        <v>90</v>
      </c>
      <c r="AW207" s="14" t="s">
        <v>33</v>
      </c>
      <c r="AX207" s="14" t="s">
        <v>77</v>
      </c>
      <c r="AY207" s="277" t="s">
        <v>137</v>
      </c>
    </row>
    <row r="208" s="15" customFormat="1">
      <c r="A208" s="15"/>
      <c r="B208" s="278"/>
      <c r="C208" s="279"/>
      <c r="D208" s="252" t="s">
        <v>228</v>
      </c>
      <c r="E208" s="280" t="s">
        <v>1</v>
      </c>
      <c r="F208" s="281" t="s">
        <v>292</v>
      </c>
      <c r="G208" s="279"/>
      <c r="H208" s="282">
        <v>100.703</v>
      </c>
      <c r="I208" s="283"/>
      <c r="J208" s="279"/>
      <c r="K208" s="279"/>
      <c r="L208" s="284"/>
      <c r="M208" s="285"/>
      <c r="N208" s="286"/>
      <c r="O208" s="286"/>
      <c r="P208" s="286"/>
      <c r="Q208" s="286"/>
      <c r="R208" s="286"/>
      <c r="S208" s="286"/>
      <c r="T208" s="28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88" t="s">
        <v>228</v>
      </c>
      <c r="AU208" s="288" t="s">
        <v>90</v>
      </c>
      <c r="AV208" s="15" t="s">
        <v>149</v>
      </c>
      <c r="AW208" s="15" t="s">
        <v>33</v>
      </c>
      <c r="AX208" s="15" t="s">
        <v>84</v>
      </c>
      <c r="AY208" s="288" t="s">
        <v>137</v>
      </c>
    </row>
    <row r="209" s="2" customFormat="1" ht="24.15" customHeight="1">
      <c r="A209" s="38"/>
      <c r="B209" s="39"/>
      <c r="C209" s="227" t="s">
        <v>191</v>
      </c>
      <c r="D209" s="227" t="s">
        <v>140</v>
      </c>
      <c r="E209" s="228" t="s">
        <v>657</v>
      </c>
      <c r="F209" s="229" t="s">
        <v>658</v>
      </c>
      <c r="G209" s="230" t="s">
        <v>165</v>
      </c>
      <c r="H209" s="231">
        <v>160</v>
      </c>
      <c r="I209" s="232"/>
      <c r="J209" s="233">
        <f>ROUND(I209*H209,2)</f>
        <v>0</v>
      </c>
      <c r="K209" s="234"/>
      <c r="L209" s="44"/>
      <c r="M209" s="235" t="s">
        <v>1</v>
      </c>
      <c r="N209" s="236" t="s">
        <v>43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144</v>
      </c>
      <c r="AT209" s="239" t="s">
        <v>140</v>
      </c>
      <c r="AU209" s="239" t="s">
        <v>90</v>
      </c>
      <c r="AY209" s="17" t="s">
        <v>137</v>
      </c>
      <c r="BE209" s="240">
        <f>IF(N209="základná",J209,0)</f>
        <v>0</v>
      </c>
      <c r="BF209" s="240">
        <f>IF(N209="znížená",J209,0)</f>
        <v>0</v>
      </c>
      <c r="BG209" s="240">
        <f>IF(N209="zákl. prenesená",J209,0)</f>
        <v>0</v>
      </c>
      <c r="BH209" s="240">
        <f>IF(N209="zníž. prenesená",J209,0)</f>
        <v>0</v>
      </c>
      <c r="BI209" s="240">
        <f>IF(N209="nulová",J209,0)</f>
        <v>0</v>
      </c>
      <c r="BJ209" s="17" t="s">
        <v>90</v>
      </c>
      <c r="BK209" s="240">
        <f>ROUND(I209*H209,2)</f>
        <v>0</v>
      </c>
      <c r="BL209" s="17" t="s">
        <v>144</v>
      </c>
      <c r="BM209" s="239" t="s">
        <v>247</v>
      </c>
    </row>
    <row r="210" s="2" customFormat="1">
      <c r="A210" s="38"/>
      <c r="B210" s="39"/>
      <c r="C210" s="40"/>
      <c r="D210" s="252" t="s">
        <v>150</v>
      </c>
      <c r="E210" s="40"/>
      <c r="F210" s="253" t="s">
        <v>659</v>
      </c>
      <c r="G210" s="40"/>
      <c r="H210" s="40"/>
      <c r="I210" s="254"/>
      <c r="J210" s="40"/>
      <c r="K210" s="40"/>
      <c r="L210" s="44"/>
      <c r="M210" s="255"/>
      <c r="N210" s="256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150</v>
      </c>
      <c r="AU210" s="17" t="s">
        <v>90</v>
      </c>
    </row>
    <row r="211" s="14" customFormat="1">
      <c r="A211" s="14"/>
      <c r="B211" s="267"/>
      <c r="C211" s="268"/>
      <c r="D211" s="252" t="s">
        <v>228</v>
      </c>
      <c r="E211" s="269" t="s">
        <v>1</v>
      </c>
      <c r="F211" s="270" t="s">
        <v>660</v>
      </c>
      <c r="G211" s="268"/>
      <c r="H211" s="271">
        <v>160</v>
      </c>
      <c r="I211" s="272"/>
      <c r="J211" s="268"/>
      <c r="K211" s="268"/>
      <c r="L211" s="273"/>
      <c r="M211" s="274"/>
      <c r="N211" s="275"/>
      <c r="O211" s="275"/>
      <c r="P211" s="275"/>
      <c r="Q211" s="275"/>
      <c r="R211" s="275"/>
      <c r="S211" s="275"/>
      <c r="T211" s="27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7" t="s">
        <v>228</v>
      </c>
      <c r="AU211" s="277" t="s">
        <v>90</v>
      </c>
      <c r="AV211" s="14" t="s">
        <v>90</v>
      </c>
      <c r="AW211" s="14" t="s">
        <v>33</v>
      </c>
      <c r="AX211" s="14" t="s">
        <v>77</v>
      </c>
      <c r="AY211" s="277" t="s">
        <v>137</v>
      </c>
    </row>
    <row r="212" s="15" customFormat="1">
      <c r="A212" s="15"/>
      <c r="B212" s="278"/>
      <c r="C212" s="279"/>
      <c r="D212" s="252" t="s">
        <v>228</v>
      </c>
      <c r="E212" s="280" t="s">
        <v>1</v>
      </c>
      <c r="F212" s="281" t="s">
        <v>292</v>
      </c>
      <c r="G212" s="279"/>
      <c r="H212" s="282">
        <v>160</v>
      </c>
      <c r="I212" s="283"/>
      <c r="J212" s="279"/>
      <c r="K212" s="279"/>
      <c r="L212" s="284"/>
      <c r="M212" s="285"/>
      <c r="N212" s="286"/>
      <c r="O212" s="286"/>
      <c r="P212" s="286"/>
      <c r="Q212" s="286"/>
      <c r="R212" s="286"/>
      <c r="S212" s="286"/>
      <c r="T212" s="28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88" t="s">
        <v>228</v>
      </c>
      <c r="AU212" s="288" t="s">
        <v>90</v>
      </c>
      <c r="AV212" s="15" t="s">
        <v>149</v>
      </c>
      <c r="AW212" s="15" t="s">
        <v>33</v>
      </c>
      <c r="AX212" s="15" t="s">
        <v>84</v>
      </c>
      <c r="AY212" s="288" t="s">
        <v>137</v>
      </c>
    </row>
    <row r="213" s="2" customFormat="1" ht="37.8" customHeight="1">
      <c r="A213" s="38"/>
      <c r="B213" s="39"/>
      <c r="C213" s="227" t="s">
        <v>249</v>
      </c>
      <c r="D213" s="227" t="s">
        <v>140</v>
      </c>
      <c r="E213" s="228" t="s">
        <v>661</v>
      </c>
      <c r="F213" s="229" t="s">
        <v>662</v>
      </c>
      <c r="G213" s="230" t="s">
        <v>165</v>
      </c>
      <c r="H213" s="231">
        <v>226.86000000000001</v>
      </c>
      <c r="I213" s="232"/>
      <c r="J213" s="233">
        <f>ROUND(I213*H213,2)</f>
        <v>0</v>
      </c>
      <c r="K213" s="234"/>
      <c r="L213" s="44"/>
      <c r="M213" s="235" t="s">
        <v>1</v>
      </c>
      <c r="N213" s="236" t="s">
        <v>43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144</v>
      </c>
      <c r="AT213" s="239" t="s">
        <v>140</v>
      </c>
      <c r="AU213" s="239" t="s">
        <v>90</v>
      </c>
      <c r="AY213" s="17" t="s">
        <v>137</v>
      </c>
      <c r="BE213" s="240">
        <f>IF(N213="základná",J213,0)</f>
        <v>0</v>
      </c>
      <c r="BF213" s="240">
        <f>IF(N213="znížená",J213,0)</f>
        <v>0</v>
      </c>
      <c r="BG213" s="240">
        <f>IF(N213="zákl. prenesená",J213,0)</f>
        <v>0</v>
      </c>
      <c r="BH213" s="240">
        <f>IF(N213="zníž. prenesená",J213,0)</f>
        <v>0</v>
      </c>
      <c r="BI213" s="240">
        <f>IF(N213="nulová",J213,0)</f>
        <v>0</v>
      </c>
      <c r="BJ213" s="17" t="s">
        <v>90</v>
      </c>
      <c r="BK213" s="240">
        <f>ROUND(I213*H213,2)</f>
        <v>0</v>
      </c>
      <c r="BL213" s="17" t="s">
        <v>144</v>
      </c>
      <c r="BM213" s="239" t="s">
        <v>252</v>
      </c>
    </row>
    <row r="214" s="2" customFormat="1">
      <c r="A214" s="38"/>
      <c r="B214" s="39"/>
      <c r="C214" s="40"/>
      <c r="D214" s="252" t="s">
        <v>150</v>
      </c>
      <c r="E214" s="40"/>
      <c r="F214" s="253" t="s">
        <v>663</v>
      </c>
      <c r="G214" s="40"/>
      <c r="H214" s="40"/>
      <c r="I214" s="254"/>
      <c r="J214" s="40"/>
      <c r="K214" s="40"/>
      <c r="L214" s="44"/>
      <c r="M214" s="255"/>
      <c r="N214" s="256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150</v>
      </c>
      <c r="AU214" s="17" t="s">
        <v>90</v>
      </c>
    </row>
    <row r="215" s="14" customFormat="1">
      <c r="A215" s="14"/>
      <c r="B215" s="267"/>
      <c r="C215" s="268"/>
      <c r="D215" s="252" t="s">
        <v>228</v>
      </c>
      <c r="E215" s="269" t="s">
        <v>1</v>
      </c>
      <c r="F215" s="270" t="s">
        <v>664</v>
      </c>
      <c r="G215" s="268"/>
      <c r="H215" s="271">
        <v>226.86000000000001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7" t="s">
        <v>228</v>
      </c>
      <c r="AU215" s="277" t="s">
        <v>90</v>
      </c>
      <c r="AV215" s="14" t="s">
        <v>90</v>
      </c>
      <c r="AW215" s="14" t="s">
        <v>33</v>
      </c>
      <c r="AX215" s="14" t="s">
        <v>77</v>
      </c>
      <c r="AY215" s="277" t="s">
        <v>137</v>
      </c>
    </row>
    <row r="216" s="15" customFormat="1">
      <c r="A216" s="15"/>
      <c r="B216" s="278"/>
      <c r="C216" s="279"/>
      <c r="D216" s="252" t="s">
        <v>228</v>
      </c>
      <c r="E216" s="280" t="s">
        <v>1</v>
      </c>
      <c r="F216" s="281" t="s">
        <v>292</v>
      </c>
      <c r="G216" s="279"/>
      <c r="H216" s="282">
        <v>226.86000000000001</v>
      </c>
      <c r="I216" s="283"/>
      <c r="J216" s="279"/>
      <c r="K216" s="279"/>
      <c r="L216" s="284"/>
      <c r="M216" s="285"/>
      <c r="N216" s="286"/>
      <c r="O216" s="286"/>
      <c r="P216" s="286"/>
      <c r="Q216" s="286"/>
      <c r="R216" s="286"/>
      <c r="S216" s="286"/>
      <c r="T216" s="287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88" t="s">
        <v>228</v>
      </c>
      <c r="AU216" s="288" t="s">
        <v>90</v>
      </c>
      <c r="AV216" s="15" t="s">
        <v>149</v>
      </c>
      <c r="AW216" s="15" t="s">
        <v>33</v>
      </c>
      <c r="AX216" s="15" t="s">
        <v>84</v>
      </c>
      <c r="AY216" s="288" t="s">
        <v>137</v>
      </c>
    </row>
    <row r="217" s="2" customFormat="1" ht="24.15" customHeight="1">
      <c r="A217" s="38"/>
      <c r="B217" s="39"/>
      <c r="C217" s="227" t="s">
        <v>195</v>
      </c>
      <c r="D217" s="227" t="s">
        <v>140</v>
      </c>
      <c r="E217" s="228" t="s">
        <v>665</v>
      </c>
      <c r="F217" s="229" t="s">
        <v>666</v>
      </c>
      <c r="G217" s="230" t="s">
        <v>165</v>
      </c>
      <c r="H217" s="231">
        <v>226.86000000000001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43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144</v>
      </c>
      <c r="AT217" s="239" t="s">
        <v>140</v>
      </c>
      <c r="AU217" s="239" t="s">
        <v>90</v>
      </c>
      <c r="AY217" s="17" t="s">
        <v>137</v>
      </c>
      <c r="BE217" s="240">
        <f>IF(N217="základná",J217,0)</f>
        <v>0</v>
      </c>
      <c r="BF217" s="240">
        <f>IF(N217="znížená",J217,0)</f>
        <v>0</v>
      </c>
      <c r="BG217" s="240">
        <f>IF(N217="zákl. prenesená",J217,0)</f>
        <v>0</v>
      </c>
      <c r="BH217" s="240">
        <f>IF(N217="zníž. prenesená",J217,0)</f>
        <v>0</v>
      </c>
      <c r="BI217" s="240">
        <f>IF(N217="nulová",J217,0)</f>
        <v>0</v>
      </c>
      <c r="BJ217" s="17" t="s">
        <v>90</v>
      </c>
      <c r="BK217" s="240">
        <f>ROUND(I217*H217,2)</f>
        <v>0</v>
      </c>
      <c r="BL217" s="17" t="s">
        <v>144</v>
      </c>
      <c r="BM217" s="239" t="s">
        <v>255</v>
      </c>
    </row>
    <row r="218" s="2" customFormat="1">
      <c r="A218" s="38"/>
      <c r="B218" s="39"/>
      <c r="C218" s="40"/>
      <c r="D218" s="252" t="s">
        <v>150</v>
      </c>
      <c r="E218" s="40"/>
      <c r="F218" s="253" t="s">
        <v>667</v>
      </c>
      <c r="G218" s="40"/>
      <c r="H218" s="40"/>
      <c r="I218" s="254"/>
      <c r="J218" s="40"/>
      <c r="K218" s="40"/>
      <c r="L218" s="44"/>
      <c r="M218" s="255"/>
      <c r="N218" s="256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150</v>
      </c>
      <c r="AU218" s="17" t="s">
        <v>90</v>
      </c>
    </row>
    <row r="219" s="14" customFormat="1">
      <c r="A219" s="14"/>
      <c r="B219" s="267"/>
      <c r="C219" s="268"/>
      <c r="D219" s="252" t="s">
        <v>228</v>
      </c>
      <c r="E219" s="269" t="s">
        <v>1</v>
      </c>
      <c r="F219" s="270" t="s">
        <v>664</v>
      </c>
      <c r="G219" s="268"/>
      <c r="H219" s="271">
        <v>226.86000000000001</v>
      </c>
      <c r="I219" s="272"/>
      <c r="J219" s="268"/>
      <c r="K219" s="268"/>
      <c r="L219" s="273"/>
      <c r="M219" s="274"/>
      <c r="N219" s="275"/>
      <c r="O219" s="275"/>
      <c r="P219" s="275"/>
      <c r="Q219" s="275"/>
      <c r="R219" s="275"/>
      <c r="S219" s="275"/>
      <c r="T219" s="27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7" t="s">
        <v>228</v>
      </c>
      <c r="AU219" s="277" t="s">
        <v>90</v>
      </c>
      <c r="AV219" s="14" t="s">
        <v>90</v>
      </c>
      <c r="AW219" s="14" t="s">
        <v>33</v>
      </c>
      <c r="AX219" s="14" t="s">
        <v>77</v>
      </c>
      <c r="AY219" s="277" t="s">
        <v>137</v>
      </c>
    </row>
    <row r="220" s="15" customFormat="1">
      <c r="A220" s="15"/>
      <c r="B220" s="278"/>
      <c r="C220" s="279"/>
      <c r="D220" s="252" t="s">
        <v>228</v>
      </c>
      <c r="E220" s="280" t="s">
        <v>1</v>
      </c>
      <c r="F220" s="281" t="s">
        <v>292</v>
      </c>
      <c r="G220" s="279"/>
      <c r="H220" s="282">
        <v>226.86000000000001</v>
      </c>
      <c r="I220" s="283"/>
      <c r="J220" s="279"/>
      <c r="K220" s="279"/>
      <c r="L220" s="284"/>
      <c r="M220" s="285"/>
      <c r="N220" s="286"/>
      <c r="O220" s="286"/>
      <c r="P220" s="286"/>
      <c r="Q220" s="286"/>
      <c r="R220" s="286"/>
      <c r="S220" s="286"/>
      <c r="T220" s="28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88" t="s">
        <v>228</v>
      </c>
      <c r="AU220" s="288" t="s">
        <v>90</v>
      </c>
      <c r="AV220" s="15" t="s">
        <v>149</v>
      </c>
      <c r="AW220" s="15" t="s">
        <v>33</v>
      </c>
      <c r="AX220" s="15" t="s">
        <v>84</v>
      </c>
      <c r="AY220" s="288" t="s">
        <v>137</v>
      </c>
    </row>
    <row r="221" s="2" customFormat="1" ht="37.8" customHeight="1">
      <c r="A221" s="38"/>
      <c r="B221" s="39"/>
      <c r="C221" s="227" t="s">
        <v>257</v>
      </c>
      <c r="D221" s="227" t="s">
        <v>140</v>
      </c>
      <c r="E221" s="228" t="s">
        <v>668</v>
      </c>
      <c r="F221" s="229" t="s">
        <v>669</v>
      </c>
      <c r="G221" s="230" t="s">
        <v>165</v>
      </c>
      <c r="H221" s="231">
        <v>226.86000000000001</v>
      </c>
      <c r="I221" s="232"/>
      <c r="J221" s="233">
        <f>ROUND(I221*H221,2)</f>
        <v>0</v>
      </c>
      <c r="K221" s="234"/>
      <c r="L221" s="44"/>
      <c r="M221" s="235" t="s">
        <v>1</v>
      </c>
      <c r="N221" s="236" t="s">
        <v>43</v>
      </c>
      <c r="O221" s="91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9" t="s">
        <v>144</v>
      </c>
      <c r="AT221" s="239" t="s">
        <v>140</v>
      </c>
      <c r="AU221" s="239" t="s">
        <v>90</v>
      </c>
      <c r="AY221" s="17" t="s">
        <v>137</v>
      </c>
      <c r="BE221" s="240">
        <f>IF(N221="základná",J221,0)</f>
        <v>0</v>
      </c>
      <c r="BF221" s="240">
        <f>IF(N221="znížená",J221,0)</f>
        <v>0</v>
      </c>
      <c r="BG221" s="240">
        <f>IF(N221="zákl. prenesená",J221,0)</f>
        <v>0</v>
      </c>
      <c r="BH221" s="240">
        <f>IF(N221="zníž. prenesená",J221,0)</f>
        <v>0</v>
      </c>
      <c r="BI221" s="240">
        <f>IF(N221="nulová",J221,0)</f>
        <v>0</v>
      </c>
      <c r="BJ221" s="17" t="s">
        <v>90</v>
      </c>
      <c r="BK221" s="240">
        <f>ROUND(I221*H221,2)</f>
        <v>0</v>
      </c>
      <c r="BL221" s="17" t="s">
        <v>144</v>
      </c>
      <c r="BM221" s="239" t="s">
        <v>260</v>
      </c>
    </row>
    <row r="222" s="2" customFormat="1">
      <c r="A222" s="38"/>
      <c r="B222" s="39"/>
      <c r="C222" s="40"/>
      <c r="D222" s="252" t="s">
        <v>150</v>
      </c>
      <c r="E222" s="40"/>
      <c r="F222" s="253" t="s">
        <v>670</v>
      </c>
      <c r="G222" s="40"/>
      <c r="H222" s="40"/>
      <c r="I222" s="254"/>
      <c r="J222" s="40"/>
      <c r="K222" s="40"/>
      <c r="L222" s="44"/>
      <c r="M222" s="255"/>
      <c r="N222" s="256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150</v>
      </c>
      <c r="AU222" s="17" t="s">
        <v>90</v>
      </c>
    </row>
    <row r="223" s="14" customFormat="1">
      <c r="A223" s="14"/>
      <c r="B223" s="267"/>
      <c r="C223" s="268"/>
      <c r="D223" s="252" t="s">
        <v>228</v>
      </c>
      <c r="E223" s="269" t="s">
        <v>1</v>
      </c>
      <c r="F223" s="270" t="s">
        <v>664</v>
      </c>
      <c r="G223" s="268"/>
      <c r="H223" s="271">
        <v>226.86000000000001</v>
      </c>
      <c r="I223" s="272"/>
      <c r="J223" s="268"/>
      <c r="K223" s="268"/>
      <c r="L223" s="273"/>
      <c r="M223" s="274"/>
      <c r="N223" s="275"/>
      <c r="O223" s="275"/>
      <c r="P223" s="275"/>
      <c r="Q223" s="275"/>
      <c r="R223" s="275"/>
      <c r="S223" s="275"/>
      <c r="T223" s="27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7" t="s">
        <v>228</v>
      </c>
      <c r="AU223" s="277" t="s">
        <v>90</v>
      </c>
      <c r="AV223" s="14" t="s">
        <v>90</v>
      </c>
      <c r="AW223" s="14" t="s">
        <v>33</v>
      </c>
      <c r="AX223" s="14" t="s">
        <v>77</v>
      </c>
      <c r="AY223" s="277" t="s">
        <v>137</v>
      </c>
    </row>
    <row r="224" s="15" customFormat="1">
      <c r="A224" s="15"/>
      <c r="B224" s="278"/>
      <c r="C224" s="279"/>
      <c r="D224" s="252" t="s">
        <v>228</v>
      </c>
      <c r="E224" s="280" t="s">
        <v>1</v>
      </c>
      <c r="F224" s="281" t="s">
        <v>292</v>
      </c>
      <c r="G224" s="279"/>
      <c r="H224" s="282">
        <v>226.86000000000001</v>
      </c>
      <c r="I224" s="283"/>
      <c r="J224" s="279"/>
      <c r="K224" s="279"/>
      <c r="L224" s="284"/>
      <c r="M224" s="285"/>
      <c r="N224" s="286"/>
      <c r="O224" s="286"/>
      <c r="P224" s="286"/>
      <c r="Q224" s="286"/>
      <c r="R224" s="286"/>
      <c r="S224" s="286"/>
      <c r="T224" s="28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8" t="s">
        <v>228</v>
      </c>
      <c r="AU224" s="288" t="s">
        <v>90</v>
      </c>
      <c r="AV224" s="15" t="s">
        <v>149</v>
      </c>
      <c r="AW224" s="15" t="s">
        <v>33</v>
      </c>
      <c r="AX224" s="15" t="s">
        <v>84</v>
      </c>
      <c r="AY224" s="288" t="s">
        <v>137</v>
      </c>
    </row>
    <row r="225" s="2" customFormat="1" ht="37.8" customHeight="1">
      <c r="A225" s="38"/>
      <c r="B225" s="39"/>
      <c r="C225" s="227" t="s">
        <v>200</v>
      </c>
      <c r="D225" s="227" t="s">
        <v>140</v>
      </c>
      <c r="E225" s="228" t="s">
        <v>671</v>
      </c>
      <c r="F225" s="229" t="s">
        <v>672</v>
      </c>
      <c r="G225" s="230" t="s">
        <v>165</v>
      </c>
      <c r="H225" s="231">
        <v>226.86000000000001</v>
      </c>
      <c r="I225" s="232"/>
      <c r="J225" s="233">
        <f>ROUND(I225*H225,2)</f>
        <v>0</v>
      </c>
      <c r="K225" s="234"/>
      <c r="L225" s="44"/>
      <c r="M225" s="235" t="s">
        <v>1</v>
      </c>
      <c r="N225" s="236" t="s">
        <v>43</v>
      </c>
      <c r="O225" s="91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9" t="s">
        <v>144</v>
      </c>
      <c r="AT225" s="239" t="s">
        <v>140</v>
      </c>
      <c r="AU225" s="239" t="s">
        <v>90</v>
      </c>
      <c r="AY225" s="17" t="s">
        <v>137</v>
      </c>
      <c r="BE225" s="240">
        <f>IF(N225="základná",J225,0)</f>
        <v>0</v>
      </c>
      <c r="BF225" s="240">
        <f>IF(N225="znížená",J225,0)</f>
        <v>0</v>
      </c>
      <c r="BG225" s="240">
        <f>IF(N225="zákl. prenesená",J225,0)</f>
        <v>0</v>
      </c>
      <c r="BH225" s="240">
        <f>IF(N225="zníž. prenesená",J225,0)</f>
        <v>0</v>
      </c>
      <c r="BI225" s="240">
        <f>IF(N225="nulová",J225,0)</f>
        <v>0</v>
      </c>
      <c r="BJ225" s="17" t="s">
        <v>90</v>
      </c>
      <c r="BK225" s="240">
        <f>ROUND(I225*H225,2)</f>
        <v>0</v>
      </c>
      <c r="BL225" s="17" t="s">
        <v>144</v>
      </c>
      <c r="BM225" s="239" t="s">
        <v>266</v>
      </c>
    </row>
    <row r="226" s="2" customFormat="1">
      <c r="A226" s="38"/>
      <c r="B226" s="39"/>
      <c r="C226" s="40"/>
      <c r="D226" s="252" t="s">
        <v>150</v>
      </c>
      <c r="E226" s="40"/>
      <c r="F226" s="253" t="s">
        <v>673</v>
      </c>
      <c r="G226" s="40"/>
      <c r="H226" s="40"/>
      <c r="I226" s="254"/>
      <c r="J226" s="40"/>
      <c r="K226" s="40"/>
      <c r="L226" s="44"/>
      <c r="M226" s="255"/>
      <c r="N226" s="256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150</v>
      </c>
      <c r="AU226" s="17" t="s">
        <v>90</v>
      </c>
    </row>
    <row r="227" s="14" customFormat="1">
      <c r="A227" s="14"/>
      <c r="B227" s="267"/>
      <c r="C227" s="268"/>
      <c r="D227" s="252" t="s">
        <v>228</v>
      </c>
      <c r="E227" s="269" t="s">
        <v>1</v>
      </c>
      <c r="F227" s="270" t="s">
        <v>664</v>
      </c>
      <c r="G227" s="268"/>
      <c r="H227" s="271">
        <v>226.86000000000001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7" t="s">
        <v>228</v>
      </c>
      <c r="AU227" s="277" t="s">
        <v>90</v>
      </c>
      <c r="AV227" s="14" t="s">
        <v>90</v>
      </c>
      <c r="AW227" s="14" t="s">
        <v>33</v>
      </c>
      <c r="AX227" s="14" t="s">
        <v>77</v>
      </c>
      <c r="AY227" s="277" t="s">
        <v>137</v>
      </c>
    </row>
    <row r="228" s="15" customFormat="1">
      <c r="A228" s="15"/>
      <c r="B228" s="278"/>
      <c r="C228" s="279"/>
      <c r="D228" s="252" t="s">
        <v>228</v>
      </c>
      <c r="E228" s="280" t="s">
        <v>1</v>
      </c>
      <c r="F228" s="281" t="s">
        <v>292</v>
      </c>
      <c r="G228" s="279"/>
      <c r="H228" s="282">
        <v>226.86000000000001</v>
      </c>
      <c r="I228" s="283"/>
      <c r="J228" s="279"/>
      <c r="K228" s="279"/>
      <c r="L228" s="284"/>
      <c r="M228" s="285"/>
      <c r="N228" s="286"/>
      <c r="O228" s="286"/>
      <c r="P228" s="286"/>
      <c r="Q228" s="286"/>
      <c r="R228" s="286"/>
      <c r="S228" s="286"/>
      <c r="T228" s="28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88" t="s">
        <v>228</v>
      </c>
      <c r="AU228" s="288" t="s">
        <v>90</v>
      </c>
      <c r="AV228" s="15" t="s">
        <v>149</v>
      </c>
      <c r="AW228" s="15" t="s">
        <v>33</v>
      </c>
      <c r="AX228" s="15" t="s">
        <v>84</v>
      </c>
      <c r="AY228" s="288" t="s">
        <v>137</v>
      </c>
    </row>
    <row r="229" s="12" customFormat="1" ht="22.8" customHeight="1">
      <c r="A229" s="12"/>
      <c r="B229" s="211"/>
      <c r="C229" s="212"/>
      <c r="D229" s="213" t="s">
        <v>76</v>
      </c>
      <c r="E229" s="225" t="s">
        <v>138</v>
      </c>
      <c r="F229" s="225" t="s">
        <v>139</v>
      </c>
      <c r="G229" s="212"/>
      <c r="H229" s="212"/>
      <c r="I229" s="215"/>
      <c r="J229" s="226">
        <f>BK229</f>
        <v>0</v>
      </c>
      <c r="K229" s="212"/>
      <c r="L229" s="217"/>
      <c r="M229" s="218"/>
      <c r="N229" s="219"/>
      <c r="O229" s="219"/>
      <c r="P229" s="220">
        <f>SUM(P230:P266)</f>
        <v>0</v>
      </c>
      <c r="Q229" s="219"/>
      <c r="R229" s="220">
        <f>SUM(R230:R266)</f>
        <v>0</v>
      </c>
      <c r="S229" s="219"/>
      <c r="T229" s="221">
        <f>SUM(T230:T266)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2" t="s">
        <v>90</v>
      </c>
      <c r="AT229" s="223" t="s">
        <v>76</v>
      </c>
      <c r="AU229" s="223" t="s">
        <v>84</v>
      </c>
      <c r="AY229" s="222" t="s">
        <v>137</v>
      </c>
      <c r="BK229" s="224">
        <f>SUM(BK230:BK266)</f>
        <v>0</v>
      </c>
    </row>
    <row r="230" s="2" customFormat="1" ht="24.15" customHeight="1">
      <c r="A230" s="38"/>
      <c r="B230" s="39"/>
      <c r="C230" s="227" t="s">
        <v>267</v>
      </c>
      <c r="D230" s="227" t="s">
        <v>140</v>
      </c>
      <c r="E230" s="228" t="s">
        <v>153</v>
      </c>
      <c r="F230" s="229" t="s">
        <v>674</v>
      </c>
      <c r="G230" s="230" t="s">
        <v>143</v>
      </c>
      <c r="H230" s="231">
        <v>75.579999999999998</v>
      </c>
      <c r="I230" s="232"/>
      <c r="J230" s="233">
        <f>ROUND(I230*H230,2)</f>
        <v>0</v>
      </c>
      <c r="K230" s="234"/>
      <c r="L230" s="44"/>
      <c r="M230" s="235" t="s">
        <v>1</v>
      </c>
      <c r="N230" s="236" t="s">
        <v>43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144</v>
      </c>
      <c r="AT230" s="239" t="s">
        <v>140</v>
      </c>
      <c r="AU230" s="239" t="s">
        <v>90</v>
      </c>
      <c r="AY230" s="17" t="s">
        <v>137</v>
      </c>
      <c r="BE230" s="240">
        <f>IF(N230="základná",J230,0)</f>
        <v>0</v>
      </c>
      <c r="BF230" s="240">
        <f>IF(N230="znížená",J230,0)</f>
        <v>0</v>
      </c>
      <c r="BG230" s="240">
        <f>IF(N230="zákl. prenesená",J230,0)</f>
        <v>0</v>
      </c>
      <c r="BH230" s="240">
        <f>IF(N230="zníž. prenesená",J230,0)</f>
        <v>0</v>
      </c>
      <c r="BI230" s="240">
        <f>IF(N230="nulová",J230,0)</f>
        <v>0</v>
      </c>
      <c r="BJ230" s="17" t="s">
        <v>90</v>
      </c>
      <c r="BK230" s="240">
        <f>ROUND(I230*H230,2)</f>
        <v>0</v>
      </c>
      <c r="BL230" s="17" t="s">
        <v>144</v>
      </c>
      <c r="BM230" s="239" t="s">
        <v>270</v>
      </c>
    </row>
    <row r="231" s="2" customFormat="1" ht="24.15" customHeight="1">
      <c r="A231" s="38"/>
      <c r="B231" s="39"/>
      <c r="C231" s="241" t="s">
        <v>204</v>
      </c>
      <c r="D231" s="241" t="s">
        <v>145</v>
      </c>
      <c r="E231" s="242" t="s">
        <v>157</v>
      </c>
      <c r="F231" s="243" t="s">
        <v>675</v>
      </c>
      <c r="G231" s="244" t="s">
        <v>159</v>
      </c>
      <c r="H231" s="245">
        <v>35.343000000000004</v>
      </c>
      <c r="I231" s="246"/>
      <c r="J231" s="247">
        <f>ROUND(I231*H231,2)</f>
        <v>0</v>
      </c>
      <c r="K231" s="248"/>
      <c r="L231" s="249"/>
      <c r="M231" s="250" t="s">
        <v>1</v>
      </c>
      <c r="N231" s="251" t="s">
        <v>43</v>
      </c>
      <c r="O231" s="91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9" t="s">
        <v>148</v>
      </c>
      <c r="AT231" s="239" t="s">
        <v>145</v>
      </c>
      <c r="AU231" s="239" t="s">
        <v>90</v>
      </c>
      <c r="AY231" s="17" t="s">
        <v>137</v>
      </c>
      <c r="BE231" s="240">
        <f>IF(N231="základná",J231,0)</f>
        <v>0</v>
      </c>
      <c r="BF231" s="240">
        <f>IF(N231="znížená",J231,0)</f>
        <v>0</v>
      </c>
      <c r="BG231" s="240">
        <f>IF(N231="zákl. prenesená",J231,0)</f>
        <v>0</v>
      </c>
      <c r="BH231" s="240">
        <f>IF(N231="zníž. prenesená",J231,0)</f>
        <v>0</v>
      </c>
      <c r="BI231" s="240">
        <f>IF(N231="nulová",J231,0)</f>
        <v>0</v>
      </c>
      <c r="BJ231" s="17" t="s">
        <v>90</v>
      </c>
      <c r="BK231" s="240">
        <f>ROUND(I231*H231,2)</f>
        <v>0</v>
      </c>
      <c r="BL231" s="17" t="s">
        <v>144</v>
      </c>
      <c r="BM231" s="239" t="s">
        <v>273</v>
      </c>
    </row>
    <row r="232" s="2" customFormat="1">
      <c r="A232" s="38"/>
      <c r="B232" s="39"/>
      <c r="C232" s="40"/>
      <c r="D232" s="252" t="s">
        <v>150</v>
      </c>
      <c r="E232" s="40"/>
      <c r="F232" s="253" t="s">
        <v>676</v>
      </c>
      <c r="G232" s="40"/>
      <c r="H232" s="40"/>
      <c r="I232" s="254"/>
      <c r="J232" s="40"/>
      <c r="K232" s="40"/>
      <c r="L232" s="44"/>
      <c r="M232" s="255"/>
      <c r="N232" s="256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150</v>
      </c>
      <c r="AU232" s="17" t="s">
        <v>90</v>
      </c>
    </row>
    <row r="233" s="2" customFormat="1" ht="37.8" customHeight="1">
      <c r="A233" s="38"/>
      <c r="B233" s="39"/>
      <c r="C233" s="227" t="s">
        <v>276</v>
      </c>
      <c r="D233" s="227" t="s">
        <v>140</v>
      </c>
      <c r="E233" s="228" t="s">
        <v>181</v>
      </c>
      <c r="F233" s="229" t="s">
        <v>677</v>
      </c>
      <c r="G233" s="230" t="s">
        <v>165</v>
      </c>
      <c r="H233" s="231">
        <v>142.91999999999999</v>
      </c>
      <c r="I233" s="232"/>
      <c r="J233" s="233">
        <f>ROUND(I233*H233,2)</f>
        <v>0</v>
      </c>
      <c r="K233" s="234"/>
      <c r="L233" s="44"/>
      <c r="M233" s="235" t="s">
        <v>1</v>
      </c>
      <c r="N233" s="236" t="s">
        <v>43</v>
      </c>
      <c r="O233" s="91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9" t="s">
        <v>144</v>
      </c>
      <c r="AT233" s="239" t="s">
        <v>140</v>
      </c>
      <c r="AU233" s="239" t="s">
        <v>90</v>
      </c>
      <c r="AY233" s="17" t="s">
        <v>137</v>
      </c>
      <c r="BE233" s="240">
        <f>IF(N233="základná",J233,0)</f>
        <v>0</v>
      </c>
      <c r="BF233" s="240">
        <f>IF(N233="znížená",J233,0)</f>
        <v>0</v>
      </c>
      <c r="BG233" s="240">
        <f>IF(N233="zákl. prenesená",J233,0)</f>
        <v>0</v>
      </c>
      <c r="BH233" s="240">
        <f>IF(N233="zníž. prenesená",J233,0)</f>
        <v>0</v>
      </c>
      <c r="BI233" s="240">
        <f>IF(N233="nulová",J233,0)</f>
        <v>0</v>
      </c>
      <c r="BJ233" s="17" t="s">
        <v>90</v>
      </c>
      <c r="BK233" s="240">
        <f>ROUND(I233*H233,2)</f>
        <v>0</v>
      </c>
      <c r="BL233" s="17" t="s">
        <v>144</v>
      </c>
      <c r="BM233" s="239" t="s">
        <v>281</v>
      </c>
    </row>
    <row r="234" s="14" customFormat="1">
      <c r="A234" s="14"/>
      <c r="B234" s="267"/>
      <c r="C234" s="268"/>
      <c r="D234" s="252" t="s">
        <v>228</v>
      </c>
      <c r="E234" s="269" t="s">
        <v>1</v>
      </c>
      <c r="F234" s="270" t="s">
        <v>678</v>
      </c>
      <c r="G234" s="268"/>
      <c r="H234" s="271">
        <v>142.91999999999999</v>
      </c>
      <c r="I234" s="272"/>
      <c r="J234" s="268"/>
      <c r="K234" s="268"/>
      <c r="L234" s="273"/>
      <c r="M234" s="274"/>
      <c r="N234" s="275"/>
      <c r="O234" s="275"/>
      <c r="P234" s="275"/>
      <c r="Q234" s="275"/>
      <c r="R234" s="275"/>
      <c r="S234" s="275"/>
      <c r="T234" s="27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7" t="s">
        <v>228</v>
      </c>
      <c r="AU234" s="277" t="s">
        <v>90</v>
      </c>
      <c r="AV234" s="14" t="s">
        <v>90</v>
      </c>
      <c r="AW234" s="14" t="s">
        <v>33</v>
      </c>
      <c r="AX234" s="14" t="s">
        <v>77</v>
      </c>
      <c r="AY234" s="277" t="s">
        <v>137</v>
      </c>
    </row>
    <row r="235" s="15" customFormat="1">
      <c r="A235" s="15"/>
      <c r="B235" s="278"/>
      <c r="C235" s="279"/>
      <c r="D235" s="252" t="s">
        <v>228</v>
      </c>
      <c r="E235" s="280" t="s">
        <v>1</v>
      </c>
      <c r="F235" s="281" t="s">
        <v>292</v>
      </c>
      <c r="G235" s="279"/>
      <c r="H235" s="282">
        <v>142.91999999999999</v>
      </c>
      <c r="I235" s="283"/>
      <c r="J235" s="279"/>
      <c r="K235" s="279"/>
      <c r="L235" s="284"/>
      <c r="M235" s="285"/>
      <c r="N235" s="286"/>
      <c r="O235" s="286"/>
      <c r="P235" s="286"/>
      <c r="Q235" s="286"/>
      <c r="R235" s="286"/>
      <c r="S235" s="286"/>
      <c r="T235" s="28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88" t="s">
        <v>228</v>
      </c>
      <c r="AU235" s="288" t="s">
        <v>90</v>
      </c>
      <c r="AV235" s="15" t="s">
        <v>149</v>
      </c>
      <c r="AW235" s="15" t="s">
        <v>33</v>
      </c>
      <c r="AX235" s="15" t="s">
        <v>84</v>
      </c>
      <c r="AY235" s="288" t="s">
        <v>137</v>
      </c>
    </row>
    <row r="236" s="2" customFormat="1" ht="24.15" customHeight="1">
      <c r="A236" s="38"/>
      <c r="B236" s="39"/>
      <c r="C236" s="241" t="s">
        <v>209</v>
      </c>
      <c r="D236" s="241" t="s">
        <v>145</v>
      </c>
      <c r="E236" s="242" t="s">
        <v>185</v>
      </c>
      <c r="F236" s="243" t="s">
        <v>679</v>
      </c>
      <c r="G236" s="244" t="s">
        <v>165</v>
      </c>
      <c r="H236" s="245">
        <v>5.891</v>
      </c>
      <c r="I236" s="246"/>
      <c r="J236" s="247">
        <f>ROUND(I236*H236,2)</f>
        <v>0</v>
      </c>
      <c r="K236" s="248"/>
      <c r="L236" s="249"/>
      <c r="M236" s="250" t="s">
        <v>1</v>
      </c>
      <c r="N236" s="251" t="s">
        <v>43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148</v>
      </c>
      <c r="AT236" s="239" t="s">
        <v>145</v>
      </c>
      <c r="AU236" s="239" t="s">
        <v>90</v>
      </c>
      <c r="AY236" s="17" t="s">
        <v>137</v>
      </c>
      <c r="BE236" s="240">
        <f>IF(N236="základná",J236,0)</f>
        <v>0</v>
      </c>
      <c r="BF236" s="240">
        <f>IF(N236="znížená",J236,0)</f>
        <v>0</v>
      </c>
      <c r="BG236" s="240">
        <f>IF(N236="zákl. prenesená",J236,0)</f>
        <v>0</v>
      </c>
      <c r="BH236" s="240">
        <f>IF(N236="zníž. prenesená",J236,0)</f>
        <v>0</v>
      </c>
      <c r="BI236" s="240">
        <f>IF(N236="nulová",J236,0)</f>
        <v>0</v>
      </c>
      <c r="BJ236" s="17" t="s">
        <v>90</v>
      </c>
      <c r="BK236" s="240">
        <f>ROUND(I236*H236,2)</f>
        <v>0</v>
      </c>
      <c r="BL236" s="17" t="s">
        <v>144</v>
      </c>
      <c r="BM236" s="239" t="s">
        <v>287</v>
      </c>
    </row>
    <row r="237" s="2" customFormat="1">
      <c r="A237" s="38"/>
      <c r="B237" s="39"/>
      <c r="C237" s="40"/>
      <c r="D237" s="252" t="s">
        <v>150</v>
      </c>
      <c r="E237" s="40"/>
      <c r="F237" s="253" t="s">
        <v>680</v>
      </c>
      <c r="G237" s="40"/>
      <c r="H237" s="40"/>
      <c r="I237" s="254"/>
      <c r="J237" s="40"/>
      <c r="K237" s="40"/>
      <c r="L237" s="44"/>
      <c r="M237" s="255"/>
      <c r="N237" s="256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150</v>
      </c>
      <c r="AU237" s="17" t="s">
        <v>90</v>
      </c>
    </row>
    <row r="238" s="2" customFormat="1" ht="24.15" customHeight="1">
      <c r="A238" s="38"/>
      <c r="B238" s="39"/>
      <c r="C238" s="241" t="s">
        <v>421</v>
      </c>
      <c r="D238" s="241" t="s">
        <v>145</v>
      </c>
      <c r="E238" s="242" t="s">
        <v>681</v>
      </c>
      <c r="F238" s="243" t="s">
        <v>682</v>
      </c>
      <c r="G238" s="244" t="s">
        <v>165</v>
      </c>
      <c r="H238" s="245">
        <v>98.670000000000002</v>
      </c>
      <c r="I238" s="246"/>
      <c r="J238" s="247">
        <f>ROUND(I238*H238,2)</f>
        <v>0</v>
      </c>
      <c r="K238" s="248"/>
      <c r="L238" s="249"/>
      <c r="M238" s="250" t="s">
        <v>1</v>
      </c>
      <c r="N238" s="251" t="s">
        <v>43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148</v>
      </c>
      <c r="AT238" s="239" t="s">
        <v>145</v>
      </c>
      <c r="AU238" s="239" t="s">
        <v>90</v>
      </c>
      <c r="AY238" s="17" t="s">
        <v>137</v>
      </c>
      <c r="BE238" s="240">
        <f>IF(N238="základná",J238,0)</f>
        <v>0</v>
      </c>
      <c r="BF238" s="240">
        <f>IF(N238="znížená",J238,0)</f>
        <v>0</v>
      </c>
      <c r="BG238" s="240">
        <f>IF(N238="zákl. prenesená",J238,0)</f>
        <v>0</v>
      </c>
      <c r="BH238" s="240">
        <f>IF(N238="zníž. prenesená",J238,0)</f>
        <v>0</v>
      </c>
      <c r="BI238" s="240">
        <f>IF(N238="nulová",J238,0)</f>
        <v>0</v>
      </c>
      <c r="BJ238" s="17" t="s">
        <v>90</v>
      </c>
      <c r="BK238" s="240">
        <f>ROUND(I238*H238,2)</f>
        <v>0</v>
      </c>
      <c r="BL238" s="17" t="s">
        <v>144</v>
      </c>
      <c r="BM238" s="239" t="s">
        <v>406</v>
      </c>
    </row>
    <row r="239" s="2" customFormat="1">
      <c r="A239" s="38"/>
      <c r="B239" s="39"/>
      <c r="C239" s="40"/>
      <c r="D239" s="252" t="s">
        <v>150</v>
      </c>
      <c r="E239" s="40"/>
      <c r="F239" s="253" t="s">
        <v>683</v>
      </c>
      <c r="G239" s="40"/>
      <c r="H239" s="40"/>
      <c r="I239" s="254"/>
      <c r="J239" s="40"/>
      <c r="K239" s="40"/>
      <c r="L239" s="44"/>
      <c r="M239" s="255"/>
      <c r="N239" s="256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90</v>
      </c>
    </row>
    <row r="240" s="14" customFormat="1">
      <c r="A240" s="14"/>
      <c r="B240" s="267"/>
      <c r="C240" s="268"/>
      <c r="D240" s="252" t="s">
        <v>228</v>
      </c>
      <c r="E240" s="269" t="s">
        <v>1</v>
      </c>
      <c r="F240" s="270" t="s">
        <v>684</v>
      </c>
      <c r="G240" s="268"/>
      <c r="H240" s="271">
        <v>98.670000000000002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77" t="s">
        <v>228</v>
      </c>
      <c r="AU240" s="277" t="s">
        <v>90</v>
      </c>
      <c r="AV240" s="14" t="s">
        <v>90</v>
      </c>
      <c r="AW240" s="14" t="s">
        <v>33</v>
      </c>
      <c r="AX240" s="14" t="s">
        <v>77</v>
      </c>
      <c r="AY240" s="277" t="s">
        <v>137</v>
      </c>
    </row>
    <row r="241" s="15" customFormat="1">
      <c r="A241" s="15"/>
      <c r="B241" s="278"/>
      <c r="C241" s="279"/>
      <c r="D241" s="252" t="s">
        <v>228</v>
      </c>
      <c r="E241" s="280" t="s">
        <v>1</v>
      </c>
      <c r="F241" s="281" t="s">
        <v>292</v>
      </c>
      <c r="G241" s="279"/>
      <c r="H241" s="282">
        <v>98.670000000000002</v>
      </c>
      <c r="I241" s="283"/>
      <c r="J241" s="279"/>
      <c r="K241" s="279"/>
      <c r="L241" s="284"/>
      <c r="M241" s="285"/>
      <c r="N241" s="286"/>
      <c r="O241" s="286"/>
      <c r="P241" s="286"/>
      <c r="Q241" s="286"/>
      <c r="R241" s="286"/>
      <c r="S241" s="286"/>
      <c r="T241" s="28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88" t="s">
        <v>228</v>
      </c>
      <c r="AU241" s="288" t="s">
        <v>90</v>
      </c>
      <c r="AV241" s="15" t="s">
        <v>149</v>
      </c>
      <c r="AW241" s="15" t="s">
        <v>33</v>
      </c>
      <c r="AX241" s="15" t="s">
        <v>84</v>
      </c>
      <c r="AY241" s="288" t="s">
        <v>137</v>
      </c>
    </row>
    <row r="242" s="2" customFormat="1" ht="24.15" customHeight="1">
      <c r="A242" s="38"/>
      <c r="B242" s="39"/>
      <c r="C242" s="241" t="s">
        <v>148</v>
      </c>
      <c r="D242" s="241" t="s">
        <v>145</v>
      </c>
      <c r="E242" s="242" t="s">
        <v>189</v>
      </c>
      <c r="F242" s="243" t="s">
        <v>685</v>
      </c>
      <c r="G242" s="244" t="s">
        <v>165</v>
      </c>
      <c r="H242" s="245">
        <v>17.699000000000002</v>
      </c>
      <c r="I242" s="246"/>
      <c r="J242" s="247">
        <f>ROUND(I242*H242,2)</f>
        <v>0</v>
      </c>
      <c r="K242" s="248"/>
      <c r="L242" s="249"/>
      <c r="M242" s="250" t="s">
        <v>1</v>
      </c>
      <c r="N242" s="251" t="s">
        <v>43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148</v>
      </c>
      <c r="AT242" s="239" t="s">
        <v>145</v>
      </c>
      <c r="AU242" s="239" t="s">
        <v>90</v>
      </c>
      <c r="AY242" s="17" t="s">
        <v>137</v>
      </c>
      <c r="BE242" s="240">
        <f>IF(N242="základná",J242,0)</f>
        <v>0</v>
      </c>
      <c r="BF242" s="240">
        <f>IF(N242="znížená",J242,0)</f>
        <v>0</v>
      </c>
      <c r="BG242" s="240">
        <f>IF(N242="zákl. prenesená",J242,0)</f>
        <v>0</v>
      </c>
      <c r="BH242" s="240">
        <f>IF(N242="zníž. prenesená",J242,0)</f>
        <v>0</v>
      </c>
      <c r="BI242" s="240">
        <f>IF(N242="nulová",J242,0)</f>
        <v>0</v>
      </c>
      <c r="BJ242" s="17" t="s">
        <v>90</v>
      </c>
      <c r="BK242" s="240">
        <f>ROUND(I242*H242,2)</f>
        <v>0</v>
      </c>
      <c r="BL242" s="17" t="s">
        <v>144</v>
      </c>
      <c r="BM242" s="239" t="s">
        <v>410</v>
      </c>
    </row>
    <row r="243" s="2" customFormat="1">
      <c r="A243" s="38"/>
      <c r="B243" s="39"/>
      <c r="C243" s="40"/>
      <c r="D243" s="252" t="s">
        <v>150</v>
      </c>
      <c r="E243" s="40"/>
      <c r="F243" s="253" t="s">
        <v>686</v>
      </c>
      <c r="G243" s="40"/>
      <c r="H243" s="40"/>
      <c r="I243" s="254"/>
      <c r="J243" s="40"/>
      <c r="K243" s="40"/>
      <c r="L243" s="44"/>
      <c r="M243" s="255"/>
      <c r="N243" s="256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90</v>
      </c>
    </row>
    <row r="244" s="14" customFormat="1">
      <c r="A244" s="14"/>
      <c r="B244" s="267"/>
      <c r="C244" s="268"/>
      <c r="D244" s="252" t="s">
        <v>228</v>
      </c>
      <c r="E244" s="269" t="s">
        <v>1</v>
      </c>
      <c r="F244" s="270" t="s">
        <v>687</v>
      </c>
      <c r="G244" s="268"/>
      <c r="H244" s="271">
        <v>17.699000000000002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7" t="s">
        <v>228</v>
      </c>
      <c r="AU244" s="277" t="s">
        <v>90</v>
      </c>
      <c r="AV244" s="14" t="s">
        <v>90</v>
      </c>
      <c r="AW244" s="14" t="s">
        <v>33</v>
      </c>
      <c r="AX244" s="14" t="s">
        <v>77</v>
      </c>
      <c r="AY244" s="277" t="s">
        <v>137</v>
      </c>
    </row>
    <row r="245" s="15" customFormat="1">
      <c r="A245" s="15"/>
      <c r="B245" s="278"/>
      <c r="C245" s="279"/>
      <c r="D245" s="252" t="s">
        <v>228</v>
      </c>
      <c r="E245" s="280" t="s">
        <v>1</v>
      </c>
      <c r="F245" s="281" t="s">
        <v>292</v>
      </c>
      <c r="G245" s="279"/>
      <c r="H245" s="282">
        <v>17.699000000000002</v>
      </c>
      <c r="I245" s="283"/>
      <c r="J245" s="279"/>
      <c r="K245" s="279"/>
      <c r="L245" s="284"/>
      <c r="M245" s="285"/>
      <c r="N245" s="286"/>
      <c r="O245" s="286"/>
      <c r="P245" s="286"/>
      <c r="Q245" s="286"/>
      <c r="R245" s="286"/>
      <c r="S245" s="286"/>
      <c r="T245" s="28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8" t="s">
        <v>228</v>
      </c>
      <c r="AU245" s="288" t="s">
        <v>90</v>
      </c>
      <c r="AV245" s="15" t="s">
        <v>149</v>
      </c>
      <c r="AW245" s="15" t="s">
        <v>33</v>
      </c>
      <c r="AX245" s="15" t="s">
        <v>84</v>
      </c>
      <c r="AY245" s="288" t="s">
        <v>137</v>
      </c>
    </row>
    <row r="246" s="2" customFormat="1" ht="24.15" customHeight="1">
      <c r="A246" s="38"/>
      <c r="B246" s="39"/>
      <c r="C246" s="241" t="s">
        <v>431</v>
      </c>
      <c r="D246" s="241" t="s">
        <v>145</v>
      </c>
      <c r="E246" s="242" t="s">
        <v>688</v>
      </c>
      <c r="F246" s="243" t="s">
        <v>689</v>
      </c>
      <c r="G246" s="244" t="s">
        <v>165</v>
      </c>
      <c r="H246" s="245">
        <v>0.33000000000000002</v>
      </c>
      <c r="I246" s="246"/>
      <c r="J246" s="247">
        <f>ROUND(I246*H246,2)</f>
        <v>0</v>
      </c>
      <c r="K246" s="248"/>
      <c r="L246" s="249"/>
      <c r="M246" s="250" t="s">
        <v>1</v>
      </c>
      <c r="N246" s="251" t="s">
        <v>43</v>
      </c>
      <c r="O246" s="91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9" t="s">
        <v>148</v>
      </c>
      <c r="AT246" s="239" t="s">
        <v>145</v>
      </c>
      <c r="AU246" s="239" t="s">
        <v>90</v>
      </c>
      <c r="AY246" s="17" t="s">
        <v>137</v>
      </c>
      <c r="BE246" s="240">
        <f>IF(N246="základná",J246,0)</f>
        <v>0</v>
      </c>
      <c r="BF246" s="240">
        <f>IF(N246="znížená",J246,0)</f>
        <v>0</v>
      </c>
      <c r="BG246" s="240">
        <f>IF(N246="zákl. prenesená",J246,0)</f>
        <v>0</v>
      </c>
      <c r="BH246" s="240">
        <f>IF(N246="zníž. prenesená",J246,0)</f>
        <v>0</v>
      </c>
      <c r="BI246" s="240">
        <f>IF(N246="nulová",J246,0)</f>
        <v>0</v>
      </c>
      <c r="BJ246" s="17" t="s">
        <v>90</v>
      </c>
      <c r="BK246" s="240">
        <f>ROUND(I246*H246,2)</f>
        <v>0</v>
      </c>
      <c r="BL246" s="17" t="s">
        <v>144</v>
      </c>
      <c r="BM246" s="239" t="s">
        <v>413</v>
      </c>
    </row>
    <row r="247" s="2" customFormat="1">
      <c r="A247" s="38"/>
      <c r="B247" s="39"/>
      <c r="C247" s="40"/>
      <c r="D247" s="252" t="s">
        <v>150</v>
      </c>
      <c r="E247" s="40"/>
      <c r="F247" s="253" t="s">
        <v>690</v>
      </c>
      <c r="G247" s="40"/>
      <c r="H247" s="40"/>
      <c r="I247" s="254"/>
      <c r="J247" s="40"/>
      <c r="K247" s="40"/>
      <c r="L247" s="44"/>
      <c r="M247" s="255"/>
      <c r="N247" s="256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150</v>
      </c>
      <c r="AU247" s="17" t="s">
        <v>90</v>
      </c>
    </row>
    <row r="248" s="14" customFormat="1">
      <c r="A248" s="14"/>
      <c r="B248" s="267"/>
      <c r="C248" s="268"/>
      <c r="D248" s="252" t="s">
        <v>228</v>
      </c>
      <c r="E248" s="269" t="s">
        <v>1</v>
      </c>
      <c r="F248" s="270" t="s">
        <v>691</v>
      </c>
      <c r="G248" s="268"/>
      <c r="H248" s="271">
        <v>0.33000000000000002</v>
      </c>
      <c r="I248" s="272"/>
      <c r="J248" s="268"/>
      <c r="K248" s="268"/>
      <c r="L248" s="273"/>
      <c r="M248" s="274"/>
      <c r="N248" s="275"/>
      <c r="O248" s="275"/>
      <c r="P248" s="275"/>
      <c r="Q248" s="275"/>
      <c r="R248" s="275"/>
      <c r="S248" s="275"/>
      <c r="T248" s="27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7" t="s">
        <v>228</v>
      </c>
      <c r="AU248" s="277" t="s">
        <v>90</v>
      </c>
      <c r="AV248" s="14" t="s">
        <v>90</v>
      </c>
      <c r="AW248" s="14" t="s">
        <v>33</v>
      </c>
      <c r="AX248" s="14" t="s">
        <v>77</v>
      </c>
      <c r="AY248" s="277" t="s">
        <v>137</v>
      </c>
    </row>
    <row r="249" s="15" customFormat="1">
      <c r="A249" s="15"/>
      <c r="B249" s="278"/>
      <c r="C249" s="279"/>
      <c r="D249" s="252" t="s">
        <v>228</v>
      </c>
      <c r="E249" s="280" t="s">
        <v>1</v>
      </c>
      <c r="F249" s="281" t="s">
        <v>292</v>
      </c>
      <c r="G249" s="279"/>
      <c r="H249" s="282">
        <v>0.33000000000000002</v>
      </c>
      <c r="I249" s="283"/>
      <c r="J249" s="279"/>
      <c r="K249" s="279"/>
      <c r="L249" s="284"/>
      <c r="M249" s="285"/>
      <c r="N249" s="286"/>
      <c r="O249" s="286"/>
      <c r="P249" s="286"/>
      <c r="Q249" s="286"/>
      <c r="R249" s="286"/>
      <c r="S249" s="286"/>
      <c r="T249" s="28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8" t="s">
        <v>228</v>
      </c>
      <c r="AU249" s="288" t="s">
        <v>90</v>
      </c>
      <c r="AV249" s="15" t="s">
        <v>149</v>
      </c>
      <c r="AW249" s="15" t="s">
        <v>33</v>
      </c>
      <c r="AX249" s="15" t="s">
        <v>84</v>
      </c>
      <c r="AY249" s="288" t="s">
        <v>137</v>
      </c>
    </row>
    <row r="250" s="2" customFormat="1" ht="24.15" customHeight="1">
      <c r="A250" s="38"/>
      <c r="B250" s="39"/>
      <c r="C250" s="241" t="s">
        <v>217</v>
      </c>
      <c r="D250" s="241" t="s">
        <v>145</v>
      </c>
      <c r="E250" s="242" t="s">
        <v>692</v>
      </c>
      <c r="F250" s="243" t="s">
        <v>693</v>
      </c>
      <c r="G250" s="244" t="s">
        <v>165</v>
      </c>
      <c r="H250" s="245">
        <v>3.6629999999999998</v>
      </c>
      <c r="I250" s="246"/>
      <c r="J250" s="247">
        <f>ROUND(I250*H250,2)</f>
        <v>0</v>
      </c>
      <c r="K250" s="248"/>
      <c r="L250" s="249"/>
      <c r="M250" s="250" t="s">
        <v>1</v>
      </c>
      <c r="N250" s="251" t="s">
        <v>43</v>
      </c>
      <c r="O250" s="91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9" t="s">
        <v>148</v>
      </c>
      <c r="AT250" s="239" t="s">
        <v>145</v>
      </c>
      <c r="AU250" s="239" t="s">
        <v>90</v>
      </c>
      <c r="AY250" s="17" t="s">
        <v>137</v>
      </c>
      <c r="BE250" s="240">
        <f>IF(N250="základná",J250,0)</f>
        <v>0</v>
      </c>
      <c r="BF250" s="240">
        <f>IF(N250="znížená",J250,0)</f>
        <v>0</v>
      </c>
      <c r="BG250" s="240">
        <f>IF(N250="zákl. prenesená",J250,0)</f>
        <v>0</v>
      </c>
      <c r="BH250" s="240">
        <f>IF(N250="zníž. prenesená",J250,0)</f>
        <v>0</v>
      </c>
      <c r="BI250" s="240">
        <f>IF(N250="nulová",J250,0)</f>
        <v>0</v>
      </c>
      <c r="BJ250" s="17" t="s">
        <v>90</v>
      </c>
      <c r="BK250" s="240">
        <f>ROUND(I250*H250,2)</f>
        <v>0</v>
      </c>
      <c r="BL250" s="17" t="s">
        <v>144</v>
      </c>
      <c r="BM250" s="239" t="s">
        <v>416</v>
      </c>
    </row>
    <row r="251" s="2" customFormat="1">
      <c r="A251" s="38"/>
      <c r="B251" s="39"/>
      <c r="C251" s="40"/>
      <c r="D251" s="252" t="s">
        <v>150</v>
      </c>
      <c r="E251" s="40"/>
      <c r="F251" s="253" t="s">
        <v>694</v>
      </c>
      <c r="G251" s="40"/>
      <c r="H251" s="40"/>
      <c r="I251" s="254"/>
      <c r="J251" s="40"/>
      <c r="K251" s="40"/>
      <c r="L251" s="44"/>
      <c r="M251" s="255"/>
      <c r="N251" s="256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150</v>
      </c>
      <c r="AU251" s="17" t="s">
        <v>90</v>
      </c>
    </row>
    <row r="252" s="14" customFormat="1">
      <c r="A252" s="14"/>
      <c r="B252" s="267"/>
      <c r="C252" s="268"/>
      <c r="D252" s="252" t="s">
        <v>228</v>
      </c>
      <c r="E252" s="269" t="s">
        <v>1</v>
      </c>
      <c r="F252" s="270" t="s">
        <v>695</v>
      </c>
      <c r="G252" s="268"/>
      <c r="H252" s="271">
        <v>3.6629999999999998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77" t="s">
        <v>228</v>
      </c>
      <c r="AU252" s="277" t="s">
        <v>90</v>
      </c>
      <c r="AV252" s="14" t="s">
        <v>90</v>
      </c>
      <c r="AW252" s="14" t="s">
        <v>33</v>
      </c>
      <c r="AX252" s="14" t="s">
        <v>77</v>
      </c>
      <c r="AY252" s="277" t="s">
        <v>137</v>
      </c>
    </row>
    <row r="253" s="15" customFormat="1">
      <c r="A253" s="15"/>
      <c r="B253" s="278"/>
      <c r="C253" s="279"/>
      <c r="D253" s="252" t="s">
        <v>228</v>
      </c>
      <c r="E253" s="280" t="s">
        <v>1</v>
      </c>
      <c r="F253" s="281" t="s">
        <v>292</v>
      </c>
      <c r="G253" s="279"/>
      <c r="H253" s="282">
        <v>3.6629999999999998</v>
      </c>
      <c r="I253" s="283"/>
      <c r="J253" s="279"/>
      <c r="K253" s="279"/>
      <c r="L253" s="284"/>
      <c r="M253" s="285"/>
      <c r="N253" s="286"/>
      <c r="O253" s="286"/>
      <c r="P253" s="286"/>
      <c r="Q253" s="286"/>
      <c r="R253" s="286"/>
      <c r="S253" s="286"/>
      <c r="T253" s="28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88" t="s">
        <v>228</v>
      </c>
      <c r="AU253" s="288" t="s">
        <v>90</v>
      </c>
      <c r="AV253" s="15" t="s">
        <v>149</v>
      </c>
      <c r="AW253" s="15" t="s">
        <v>33</v>
      </c>
      <c r="AX253" s="15" t="s">
        <v>84</v>
      </c>
      <c r="AY253" s="288" t="s">
        <v>137</v>
      </c>
    </row>
    <row r="254" s="2" customFormat="1" ht="24.15" customHeight="1">
      <c r="A254" s="38"/>
      <c r="B254" s="39"/>
      <c r="C254" s="241" t="s">
        <v>441</v>
      </c>
      <c r="D254" s="241" t="s">
        <v>145</v>
      </c>
      <c r="E254" s="242" t="s">
        <v>193</v>
      </c>
      <c r="F254" s="243" t="s">
        <v>696</v>
      </c>
      <c r="G254" s="244" t="s">
        <v>165</v>
      </c>
      <c r="H254" s="245">
        <v>31.074999999999999</v>
      </c>
      <c r="I254" s="246"/>
      <c r="J254" s="247">
        <f>ROUND(I254*H254,2)</f>
        <v>0</v>
      </c>
      <c r="K254" s="248"/>
      <c r="L254" s="249"/>
      <c r="M254" s="250" t="s">
        <v>1</v>
      </c>
      <c r="N254" s="251" t="s">
        <v>43</v>
      </c>
      <c r="O254" s="91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148</v>
      </c>
      <c r="AT254" s="239" t="s">
        <v>145</v>
      </c>
      <c r="AU254" s="239" t="s">
        <v>90</v>
      </c>
      <c r="AY254" s="17" t="s">
        <v>137</v>
      </c>
      <c r="BE254" s="240">
        <f>IF(N254="základná",J254,0)</f>
        <v>0</v>
      </c>
      <c r="BF254" s="240">
        <f>IF(N254="znížená",J254,0)</f>
        <v>0</v>
      </c>
      <c r="BG254" s="240">
        <f>IF(N254="zákl. prenesená",J254,0)</f>
        <v>0</v>
      </c>
      <c r="BH254" s="240">
        <f>IF(N254="zníž. prenesená",J254,0)</f>
        <v>0</v>
      </c>
      <c r="BI254" s="240">
        <f>IF(N254="nulová",J254,0)</f>
        <v>0</v>
      </c>
      <c r="BJ254" s="17" t="s">
        <v>90</v>
      </c>
      <c r="BK254" s="240">
        <f>ROUND(I254*H254,2)</f>
        <v>0</v>
      </c>
      <c r="BL254" s="17" t="s">
        <v>144</v>
      </c>
      <c r="BM254" s="239" t="s">
        <v>419</v>
      </c>
    </row>
    <row r="255" s="2" customFormat="1">
      <c r="A255" s="38"/>
      <c r="B255" s="39"/>
      <c r="C255" s="40"/>
      <c r="D255" s="252" t="s">
        <v>150</v>
      </c>
      <c r="E255" s="40"/>
      <c r="F255" s="253" t="s">
        <v>697</v>
      </c>
      <c r="G255" s="40"/>
      <c r="H255" s="40"/>
      <c r="I255" s="254"/>
      <c r="J255" s="40"/>
      <c r="K255" s="40"/>
      <c r="L255" s="44"/>
      <c r="M255" s="255"/>
      <c r="N255" s="256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150</v>
      </c>
      <c r="AU255" s="17" t="s">
        <v>90</v>
      </c>
    </row>
    <row r="256" s="14" customFormat="1">
      <c r="A256" s="14"/>
      <c r="B256" s="267"/>
      <c r="C256" s="268"/>
      <c r="D256" s="252" t="s">
        <v>228</v>
      </c>
      <c r="E256" s="269" t="s">
        <v>1</v>
      </c>
      <c r="F256" s="270" t="s">
        <v>698</v>
      </c>
      <c r="G256" s="268"/>
      <c r="H256" s="271">
        <v>31.074999999999999</v>
      </c>
      <c r="I256" s="272"/>
      <c r="J256" s="268"/>
      <c r="K256" s="268"/>
      <c r="L256" s="273"/>
      <c r="M256" s="274"/>
      <c r="N256" s="275"/>
      <c r="O256" s="275"/>
      <c r="P256" s="275"/>
      <c r="Q256" s="275"/>
      <c r="R256" s="275"/>
      <c r="S256" s="275"/>
      <c r="T256" s="27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77" t="s">
        <v>228</v>
      </c>
      <c r="AU256" s="277" t="s">
        <v>90</v>
      </c>
      <c r="AV256" s="14" t="s">
        <v>90</v>
      </c>
      <c r="AW256" s="14" t="s">
        <v>33</v>
      </c>
      <c r="AX256" s="14" t="s">
        <v>77</v>
      </c>
      <c r="AY256" s="277" t="s">
        <v>137</v>
      </c>
    </row>
    <row r="257" s="15" customFormat="1">
      <c r="A257" s="15"/>
      <c r="B257" s="278"/>
      <c r="C257" s="279"/>
      <c r="D257" s="252" t="s">
        <v>228</v>
      </c>
      <c r="E257" s="280" t="s">
        <v>1</v>
      </c>
      <c r="F257" s="281" t="s">
        <v>292</v>
      </c>
      <c r="G257" s="279"/>
      <c r="H257" s="282">
        <v>31.074999999999999</v>
      </c>
      <c r="I257" s="283"/>
      <c r="J257" s="279"/>
      <c r="K257" s="279"/>
      <c r="L257" s="284"/>
      <c r="M257" s="285"/>
      <c r="N257" s="286"/>
      <c r="O257" s="286"/>
      <c r="P257" s="286"/>
      <c r="Q257" s="286"/>
      <c r="R257" s="286"/>
      <c r="S257" s="286"/>
      <c r="T257" s="28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88" t="s">
        <v>228</v>
      </c>
      <c r="AU257" s="288" t="s">
        <v>90</v>
      </c>
      <c r="AV257" s="15" t="s">
        <v>149</v>
      </c>
      <c r="AW257" s="15" t="s">
        <v>33</v>
      </c>
      <c r="AX257" s="15" t="s">
        <v>84</v>
      </c>
      <c r="AY257" s="288" t="s">
        <v>137</v>
      </c>
    </row>
    <row r="258" s="2" customFormat="1" ht="14.4" customHeight="1">
      <c r="A258" s="38"/>
      <c r="B258" s="39"/>
      <c r="C258" s="227" t="s">
        <v>221</v>
      </c>
      <c r="D258" s="227" t="s">
        <v>140</v>
      </c>
      <c r="E258" s="228" t="s">
        <v>141</v>
      </c>
      <c r="F258" s="229" t="s">
        <v>699</v>
      </c>
      <c r="G258" s="230" t="s">
        <v>143</v>
      </c>
      <c r="H258" s="231">
        <v>99.700000000000003</v>
      </c>
      <c r="I258" s="232"/>
      <c r="J258" s="233">
        <f>ROUND(I258*H258,2)</f>
        <v>0</v>
      </c>
      <c r="K258" s="234"/>
      <c r="L258" s="44"/>
      <c r="M258" s="235" t="s">
        <v>1</v>
      </c>
      <c r="N258" s="236" t="s">
        <v>43</v>
      </c>
      <c r="O258" s="91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9" t="s">
        <v>144</v>
      </c>
      <c r="AT258" s="239" t="s">
        <v>140</v>
      </c>
      <c r="AU258" s="239" t="s">
        <v>90</v>
      </c>
      <c r="AY258" s="17" t="s">
        <v>137</v>
      </c>
      <c r="BE258" s="240">
        <f>IF(N258="základná",J258,0)</f>
        <v>0</v>
      </c>
      <c r="BF258" s="240">
        <f>IF(N258="znížená",J258,0)</f>
        <v>0</v>
      </c>
      <c r="BG258" s="240">
        <f>IF(N258="zákl. prenesená",J258,0)</f>
        <v>0</v>
      </c>
      <c r="BH258" s="240">
        <f>IF(N258="zníž. prenesená",J258,0)</f>
        <v>0</v>
      </c>
      <c r="BI258" s="240">
        <f>IF(N258="nulová",J258,0)</f>
        <v>0</v>
      </c>
      <c r="BJ258" s="17" t="s">
        <v>90</v>
      </c>
      <c r="BK258" s="240">
        <f>ROUND(I258*H258,2)</f>
        <v>0</v>
      </c>
      <c r="BL258" s="17" t="s">
        <v>144</v>
      </c>
      <c r="BM258" s="239" t="s">
        <v>423</v>
      </c>
    </row>
    <row r="259" s="14" customFormat="1">
      <c r="A259" s="14"/>
      <c r="B259" s="267"/>
      <c r="C259" s="268"/>
      <c r="D259" s="252" t="s">
        <v>228</v>
      </c>
      <c r="E259" s="269" t="s">
        <v>1</v>
      </c>
      <c r="F259" s="270" t="s">
        <v>700</v>
      </c>
      <c r="G259" s="268"/>
      <c r="H259" s="271">
        <v>99.700000000000003</v>
      </c>
      <c r="I259" s="272"/>
      <c r="J259" s="268"/>
      <c r="K259" s="268"/>
      <c r="L259" s="273"/>
      <c r="M259" s="274"/>
      <c r="N259" s="275"/>
      <c r="O259" s="275"/>
      <c r="P259" s="275"/>
      <c r="Q259" s="275"/>
      <c r="R259" s="275"/>
      <c r="S259" s="275"/>
      <c r="T259" s="27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7" t="s">
        <v>228</v>
      </c>
      <c r="AU259" s="277" t="s">
        <v>90</v>
      </c>
      <c r="AV259" s="14" t="s">
        <v>90</v>
      </c>
      <c r="AW259" s="14" t="s">
        <v>33</v>
      </c>
      <c r="AX259" s="14" t="s">
        <v>77</v>
      </c>
      <c r="AY259" s="277" t="s">
        <v>137</v>
      </c>
    </row>
    <row r="260" s="15" customFormat="1">
      <c r="A260" s="15"/>
      <c r="B260" s="278"/>
      <c r="C260" s="279"/>
      <c r="D260" s="252" t="s">
        <v>228</v>
      </c>
      <c r="E260" s="280" t="s">
        <v>1</v>
      </c>
      <c r="F260" s="281" t="s">
        <v>292</v>
      </c>
      <c r="G260" s="279"/>
      <c r="H260" s="282">
        <v>99.700000000000003</v>
      </c>
      <c r="I260" s="283"/>
      <c r="J260" s="279"/>
      <c r="K260" s="279"/>
      <c r="L260" s="284"/>
      <c r="M260" s="285"/>
      <c r="N260" s="286"/>
      <c r="O260" s="286"/>
      <c r="P260" s="286"/>
      <c r="Q260" s="286"/>
      <c r="R260" s="286"/>
      <c r="S260" s="286"/>
      <c r="T260" s="28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88" t="s">
        <v>228</v>
      </c>
      <c r="AU260" s="288" t="s">
        <v>90</v>
      </c>
      <c r="AV260" s="15" t="s">
        <v>149</v>
      </c>
      <c r="AW260" s="15" t="s">
        <v>33</v>
      </c>
      <c r="AX260" s="15" t="s">
        <v>84</v>
      </c>
      <c r="AY260" s="288" t="s">
        <v>137</v>
      </c>
    </row>
    <row r="261" s="2" customFormat="1" ht="24.15" customHeight="1">
      <c r="A261" s="38"/>
      <c r="B261" s="39"/>
      <c r="C261" s="241" t="s">
        <v>448</v>
      </c>
      <c r="D261" s="241" t="s">
        <v>145</v>
      </c>
      <c r="E261" s="242" t="s">
        <v>146</v>
      </c>
      <c r="F261" s="243" t="s">
        <v>701</v>
      </c>
      <c r="G261" s="244" t="s">
        <v>143</v>
      </c>
      <c r="H261" s="245">
        <v>102.691</v>
      </c>
      <c r="I261" s="246"/>
      <c r="J261" s="247">
        <f>ROUND(I261*H261,2)</f>
        <v>0</v>
      </c>
      <c r="K261" s="248"/>
      <c r="L261" s="249"/>
      <c r="M261" s="250" t="s">
        <v>1</v>
      </c>
      <c r="N261" s="251" t="s">
        <v>43</v>
      </c>
      <c r="O261" s="91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9" t="s">
        <v>148</v>
      </c>
      <c r="AT261" s="239" t="s">
        <v>145</v>
      </c>
      <c r="AU261" s="239" t="s">
        <v>90</v>
      </c>
      <c r="AY261" s="17" t="s">
        <v>137</v>
      </c>
      <c r="BE261" s="240">
        <f>IF(N261="základná",J261,0)</f>
        <v>0</v>
      </c>
      <c r="BF261" s="240">
        <f>IF(N261="znížená",J261,0)</f>
        <v>0</v>
      </c>
      <c r="BG261" s="240">
        <f>IF(N261="zákl. prenesená",J261,0)</f>
        <v>0</v>
      </c>
      <c r="BH261" s="240">
        <f>IF(N261="zníž. prenesená",J261,0)</f>
        <v>0</v>
      </c>
      <c r="BI261" s="240">
        <f>IF(N261="nulová",J261,0)</f>
        <v>0</v>
      </c>
      <c r="BJ261" s="17" t="s">
        <v>90</v>
      </c>
      <c r="BK261" s="240">
        <f>ROUND(I261*H261,2)</f>
        <v>0</v>
      </c>
      <c r="BL261" s="17" t="s">
        <v>144</v>
      </c>
      <c r="BM261" s="239" t="s">
        <v>429</v>
      </c>
    </row>
    <row r="262" s="2" customFormat="1">
      <c r="A262" s="38"/>
      <c r="B262" s="39"/>
      <c r="C262" s="40"/>
      <c r="D262" s="252" t="s">
        <v>150</v>
      </c>
      <c r="E262" s="40"/>
      <c r="F262" s="253" t="s">
        <v>702</v>
      </c>
      <c r="G262" s="40"/>
      <c r="H262" s="40"/>
      <c r="I262" s="254"/>
      <c r="J262" s="40"/>
      <c r="K262" s="40"/>
      <c r="L262" s="44"/>
      <c r="M262" s="255"/>
      <c r="N262" s="256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150</v>
      </c>
      <c r="AU262" s="17" t="s">
        <v>90</v>
      </c>
    </row>
    <row r="263" s="14" customFormat="1">
      <c r="A263" s="14"/>
      <c r="B263" s="267"/>
      <c r="C263" s="268"/>
      <c r="D263" s="252" t="s">
        <v>228</v>
      </c>
      <c r="E263" s="269" t="s">
        <v>1</v>
      </c>
      <c r="F263" s="270" t="s">
        <v>703</v>
      </c>
      <c r="G263" s="268"/>
      <c r="H263" s="271">
        <v>102.691</v>
      </c>
      <c r="I263" s="272"/>
      <c r="J263" s="268"/>
      <c r="K263" s="268"/>
      <c r="L263" s="273"/>
      <c r="M263" s="274"/>
      <c r="N263" s="275"/>
      <c r="O263" s="275"/>
      <c r="P263" s="275"/>
      <c r="Q263" s="275"/>
      <c r="R263" s="275"/>
      <c r="S263" s="275"/>
      <c r="T263" s="27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77" t="s">
        <v>228</v>
      </c>
      <c r="AU263" s="277" t="s">
        <v>90</v>
      </c>
      <c r="AV263" s="14" t="s">
        <v>90</v>
      </c>
      <c r="AW263" s="14" t="s">
        <v>33</v>
      </c>
      <c r="AX263" s="14" t="s">
        <v>77</v>
      </c>
      <c r="AY263" s="277" t="s">
        <v>137</v>
      </c>
    </row>
    <row r="264" s="15" customFormat="1">
      <c r="A264" s="15"/>
      <c r="B264" s="278"/>
      <c r="C264" s="279"/>
      <c r="D264" s="252" t="s">
        <v>228</v>
      </c>
      <c r="E264" s="280" t="s">
        <v>1</v>
      </c>
      <c r="F264" s="281" t="s">
        <v>292</v>
      </c>
      <c r="G264" s="279"/>
      <c r="H264" s="282">
        <v>102.691</v>
      </c>
      <c r="I264" s="283"/>
      <c r="J264" s="279"/>
      <c r="K264" s="279"/>
      <c r="L264" s="284"/>
      <c r="M264" s="285"/>
      <c r="N264" s="286"/>
      <c r="O264" s="286"/>
      <c r="P264" s="286"/>
      <c r="Q264" s="286"/>
      <c r="R264" s="286"/>
      <c r="S264" s="286"/>
      <c r="T264" s="28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88" t="s">
        <v>228</v>
      </c>
      <c r="AU264" s="288" t="s">
        <v>90</v>
      </c>
      <c r="AV264" s="15" t="s">
        <v>149</v>
      </c>
      <c r="AW264" s="15" t="s">
        <v>33</v>
      </c>
      <c r="AX264" s="15" t="s">
        <v>84</v>
      </c>
      <c r="AY264" s="288" t="s">
        <v>137</v>
      </c>
    </row>
    <row r="265" s="2" customFormat="1" ht="24.15" customHeight="1">
      <c r="A265" s="38"/>
      <c r="B265" s="39"/>
      <c r="C265" s="227" t="s">
        <v>226</v>
      </c>
      <c r="D265" s="227" t="s">
        <v>140</v>
      </c>
      <c r="E265" s="228" t="s">
        <v>704</v>
      </c>
      <c r="F265" s="229" t="s">
        <v>705</v>
      </c>
      <c r="G265" s="230" t="s">
        <v>706</v>
      </c>
      <c r="H265" s="294"/>
      <c r="I265" s="232"/>
      <c r="J265" s="233">
        <f>ROUND(I265*H265,2)</f>
        <v>0</v>
      </c>
      <c r="K265" s="234"/>
      <c r="L265" s="44"/>
      <c r="M265" s="235" t="s">
        <v>1</v>
      </c>
      <c r="N265" s="236" t="s">
        <v>43</v>
      </c>
      <c r="O265" s="91"/>
      <c r="P265" s="237">
        <f>O265*H265</f>
        <v>0</v>
      </c>
      <c r="Q265" s="237">
        <v>0</v>
      </c>
      <c r="R265" s="237">
        <f>Q265*H265</f>
        <v>0</v>
      </c>
      <c r="S265" s="237">
        <v>0</v>
      </c>
      <c r="T265" s="23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9" t="s">
        <v>144</v>
      </c>
      <c r="AT265" s="239" t="s">
        <v>140</v>
      </c>
      <c r="AU265" s="239" t="s">
        <v>90</v>
      </c>
      <c r="AY265" s="17" t="s">
        <v>137</v>
      </c>
      <c r="BE265" s="240">
        <f>IF(N265="základná",J265,0)</f>
        <v>0</v>
      </c>
      <c r="BF265" s="240">
        <f>IF(N265="znížená",J265,0)</f>
        <v>0</v>
      </c>
      <c r="BG265" s="240">
        <f>IF(N265="zákl. prenesená",J265,0)</f>
        <v>0</v>
      </c>
      <c r="BH265" s="240">
        <f>IF(N265="zníž. prenesená",J265,0)</f>
        <v>0</v>
      </c>
      <c r="BI265" s="240">
        <f>IF(N265="nulová",J265,0)</f>
        <v>0</v>
      </c>
      <c r="BJ265" s="17" t="s">
        <v>90</v>
      </c>
      <c r="BK265" s="240">
        <f>ROUND(I265*H265,2)</f>
        <v>0</v>
      </c>
      <c r="BL265" s="17" t="s">
        <v>144</v>
      </c>
      <c r="BM265" s="239" t="s">
        <v>434</v>
      </c>
    </row>
    <row r="266" s="2" customFormat="1" ht="24.15" customHeight="1">
      <c r="A266" s="38"/>
      <c r="B266" s="39"/>
      <c r="C266" s="227" t="s">
        <v>456</v>
      </c>
      <c r="D266" s="227" t="s">
        <v>140</v>
      </c>
      <c r="E266" s="228" t="s">
        <v>707</v>
      </c>
      <c r="F266" s="229" t="s">
        <v>708</v>
      </c>
      <c r="G266" s="230" t="s">
        <v>706</v>
      </c>
      <c r="H266" s="294"/>
      <c r="I266" s="232"/>
      <c r="J266" s="233">
        <f>ROUND(I266*H266,2)</f>
        <v>0</v>
      </c>
      <c r="K266" s="234"/>
      <c r="L266" s="44"/>
      <c r="M266" s="235" t="s">
        <v>1</v>
      </c>
      <c r="N266" s="236" t="s">
        <v>43</v>
      </c>
      <c r="O266" s="91"/>
      <c r="P266" s="237">
        <f>O266*H266</f>
        <v>0</v>
      </c>
      <c r="Q266" s="237">
        <v>0</v>
      </c>
      <c r="R266" s="237">
        <f>Q266*H266</f>
        <v>0</v>
      </c>
      <c r="S266" s="237">
        <v>0</v>
      </c>
      <c r="T266" s="23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9" t="s">
        <v>144</v>
      </c>
      <c r="AT266" s="239" t="s">
        <v>140</v>
      </c>
      <c r="AU266" s="239" t="s">
        <v>90</v>
      </c>
      <c r="AY266" s="17" t="s">
        <v>137</v>
      </c>
      <c r="BE266" s="240">
        <f>IF(N266="základná",J266,0)</f>
        <v>0</v>
      </c>
      <c r="BF266" s="240">
        <f>IF(N266="znížená",J266,0)</f>
        <v>0</v>
      </c>
      <c r="BG266" s="240">
        <f>IF(N266="zákl. prenesená",J266,0)</f>
        <v>0</v>
      </c>
      <c r="BH266" s="240">
        <f>IF(N266="zníž. prenesená",J266,0)</f>
        <v>0</v>
      </c>
      <c r="BI266" s="240">
        <f>IF(N266="nulová",J266,0)</f>
        <v>0</v>
      </c>
      <c r="BJ266" s="17" t="s">
        <v>90</v>
      </c>
      <c r="BK266" s="240">
        <f>ROUND(I266*H266,2)</f>
        <v>0</v>
      </c>
      <c r="BL266" s="17" t="s">
        <v>144</v>
      </c>
      <c r="BM266" s="239" t="s">
        <v>439</v>
      </c>
    </row>
    <row r="267" s="12" customFormat="1" ht="22.8" customHeight="1">
      <c r="A267" s="12"/>
      <c r="B267" s="211"/>
      <c r="C267" s="212"/>
      <c r="D267" s="213" t="s">
        <v>76</v>
      </c>
      <c r="E267" s="225" t="s">
        <v>262</v>
      </c>
      <c r="F267" s="225" t="s">
        <v>709</v>
      </c>
      <c r="G267" s="212"/>
      <c r="H267" s="212"/>
      <c r="I267" s="215"/>
      <c r="J267" s="226">
        <f>BK267</f>
        <v>0</v>
      </c>
      <c r="K267" s="212"/>
      <c r="L267" s="217"/>
      <c r="M267" s="218"/>
      <c r="N267" s="219"/>
      <c r="O267" s="219"/>
      <c r="P267" s="220">
        <f>SUM(P268:P287)</f>
        <v>0</v>
      </c>
      <c r="Q267" s="219"/>
      <c r="R267" s="220">
        <f>SUM(R268:R287)</f>
        <v>0</v>
      </c>
      <c r="S267" s="219"/>
      <c r="T267" s="221">
        <f>SUM(T268:T287)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22" t="s">
        <v>90</v>
      </c>
      <c r="AT267" s="223" t="s">
        <v>76</v>
      </c>
      <c r="AU267" s="223" t="s">
        <v>84</v>
      </c>
      <c r="AY267" s="222" t="s">
        <v>137</v>
      </c>
      <c r="BK267" s="224">
        <f>SUM(BK268:BK287)</f>
        <v>0</v>
      </c>
    </row>
    <row r="268" s="2" customFormat="1" ht="24.15" customHeight="1">
      <c r="A268" s="38"/>
      <c r="B268" s="39"/>
      <c r="C268" s="227" t="s">
        <v>234</v>
      </c>
      <c r="D268" s="227" t="s">
        <v>140</v>
      </c>
      <c r="E268" s="228" t="s">
        <v>344</v>
      </c>
      <c r="F268" s="229" t="s">
        <v>710</v>
      </c>
      <c r="G268" s="230" t="s">
        <v>165</v>
      </c>
      <c r="H268" s="231">
        <v>73.840000000000003</v>
      </c>
      <c r="I268" s="232"/>
      <c r="J268" s="233">
        <f>ROUND(I268*H268,2)</f>
        <v>0</v>
      </c>
      <c r="K268" s="234"/>
      <c r="L268" s="44"/>
      <c r="M268" s="235" t="s">
        <v>1</v>
      </c>
      <c r="N268" s="236" t="s">
        <v>43</v>
      </c>
      <c r="O268" s="91"/>
      <c r="P268" s="237">
        <f>O268*H268</f>
        <v>0</v>
      </c>
      <c r="Q268" s="237">
        <v>0</v>
      </c>
      <c r="R268" s="237">
        <f>Q268*H268</f>
        <v>0</v>
      </c>
      <c r="S268" s="237">
        <v>0</v>
      </c>
      <c r="T268" s="23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9" t="s">
        <v>144</v>
      </c>
      <c r="AT268" s="239" t="s">
        <v>140</v>
      </c>
      <c r="AU268" s="239" t="s">
        <v>90</v>
      </c>
      <c r="AY268" s="17" t="s">
        <v>137</v>
      </c>
      <c r="BE268" s="240">
        <f>IF(N268="základná",J268,0)</f>
        <v>0</v>
      </c>
      <c r="BF268" s="240">
        <f>IF(N268="znížená",J268,0)</f>
        <v>0</v>
      </c>
      <c r="BG268" s="240">
        <f>IF(N268="zákl. prenesená",J268,0)</f>
        <v>0</v>
      </c>
      <c r="BH268" s="240">
        <f>IF(N268="zníž. prenesená",J268,0)</f>
        <v>0</v>
      </c>
      <c r="BI268" s="240">
        <f>IF(N268="nulová",J268,0)</f>
        <v>0</v>
      </c>
      <c r="BJ268" s="17" t="s">
        <v>90</v>
      </c>
      <c r="BK268" s="240">
        <f>ROUND(I268*H268,2)</f>
        <v>0</v>
      </c>
      <c r="BL268" s="17" t="s">
        <v>144</v>
      </c>
      <c r="BM268" s="239" t="s">
        <v>443</v>
      </c>
    </row>
    <row r="269" s="14" customFormat="1">
      <c r="A269" s="14"/>
      <c r="B269" s="267"/>
      <c r="C269" s="268"/>
      <c r="D269" s="252" t="s">
        <v>228</v>
      </c>
      <c r="E269" s="269" t="s">
        <v>1</v>
      </c>
      <c r="F269" s="270" t="s">
        <v>711</v>
      </c>
      <c r="G269" s="268"/>
      <c r="H269" s="271">
        <v>73.840000000000003</v>
      </c>
      <c r="I269" s="272"/>
      <c r="J269" s="268"/>
      <c r="K269" s="268"/>
      <c r="L269" s="273"/>
      <c r="M269" s="274"/>
      <c r="N269" s="275"/>
      <c r="O269" s="275"/>
      <c r="P269" s="275"/>
      <c r="Q269" s="275"/>
      <c r="R269" s="275"/>
      <c r="S269" s="275"/>
      <c r="T269" s="27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77" t="s">
        <v>228</v>
      </c>
      <c r="AU269" s="277" t="s">
        <v>90</v>
      </c>
      <c r="AV269" s="14" t="s">
        <v>90</v>
      </c>
      <c r="AW269" s="14" t="s">
        <v>33</v>
      </c>
      <c r="AX269" s="14" t="s">
        <v>77</v>
      </c>
      <c r="AY269" s="277" t="s">
        <v>137</v>
      </c>
    </row>
    <row r="270" s="15" customFormat="1">
      <c r="A270" s="15"/>
      <c r="B270" s="278"/>
      <c r="C270" s="279"/>
      <c r="D270" s="252" t="s">
        <v>228</v>
      </c>
      <c r="E270" s="280" t="s">
        <v>1</v>
      </c>
      <c r="F270" s="281" t="s">
        <v>292</v>
      </c>
      <c r="G270" s="279"/>
      <c r="H270" s="282">
        <v>73.840000000000003</v>
      </c>
      <c r="I270" s="283"/>
      <c r="J270" s="279"/>
      <c r="K270" s="279"/>
      <c r="L270" s="284"/>
      <c r="M270" s="285"/>
      <c r="N270" s="286"/>
      <c r="O270" s="286"/>
      <c r="P270" s="286"/>
      <c r="Q270" s="286"/>
      <c r="R270" s="286"/>
      <c r="S270" s="286"/>
      <c r="T270" s="28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88" t="s">
        <v>228</v>
      </c>
      <c r="AU270" s="288" t="s">
        <v>90</v>
      </c>
      <c r="AV270" s="15" t="s">
        <v>149</v>
      </c>
      <c r="AW270" s="15" t="s">
        <v>33</v>
      </c>
      <c r="AX270" s="15" t="s">
        <v>84</v>
      </c>
      <c r="AY270" s="288" t="s">
        <v>137</v>
      </c>
    </row>
    <row r="271" s="2" customFormat="1" ht="24.15" customHeight="1">
      <c r="A271" s="38"/>
      <c r="B271" s="39"/>
      <c r="C271" s="241" t="s">
        <v>461</v>
      </c>
      <c r="D271" s="241" t="s">
        <v>145</v>
      </c>
      <c r="E271" s="242" t="s">
        <v>349</v>
      </c>
      <c r="F271" s="243" t="s">
        <v>712</v>
      </c>
      <c r="G271" s="244" t="s">
        <v>165</v>
      </c>
      <c r="H271" s="245">
        <v>81.219999999999999</v>
      </c>
      <c r="I271" s="246"/>
      <c r="J271" s="247">
        <f>ROUND(I271*H271,2)</f>
        <v>0</v>
      </c>
      <c r="K271" s="248"/>
      <c r="L271" s="249"/>
      <c r="M271" s="250" t="s">
        <v>1</v>
      </c>
      <c r="N271" s="251" t="s">
        <v>43</v>
      </c>
      <c r="O271" s="91"/>
      <c r="P271" s="237">
        <f>O271*H271</f>
        <v>0</v>
      </c>
      <c r="Q271" s="237">
        <v>0</v>
      </c>
      <c r="R271" s="237">
        <f>Q271*H271</f>
        <v>0</v>
      </c>
      <c r="S271" s="237">
        <v>0</v>
      </c>
      <c r="T271" s="23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9" t="s">
        <v>148</v>
      </c>
      <c r="AT271" s="239" t="s">
        <v>145</v>
      </c>
      <c r="AU271" s="239" t="s">
        <v>90</v>
      </c>
      <c r="AY271" s="17" t="s">
        <v>137</v>
      </c>
      <c r="BE271" s="240">
        <f>IF(N271="základná",J271,0)</f>
        <v>0</v>
      </c>
      <c r="BF271" s="240">
        <f>IF(N271="znížená",J271,0)</f>
        <v>0</v>
      </c>
      <c r="BG271" s="240">
        <f>IF(N271="zákl. prenesená",J271,0)</f>
        <v>0</v>
      </c>
      <c r="BH271" s="240">
        <f>IF(N271="zníž. prenesená",J271,0)</f>
        <v>0</v>
      </c>
      <c r="BI271" s="240">
        <f>IF(N271="nulová",J271,0)</f>
        <v>0</v>
      </c>
      <c r="BJ271" s="17" t="s">
        <v>90</v>
      </c>
      <c r="BK271" s="240">
        <f>ROUND(I271*H271,2)</f>
        <v>0</v>
      </c>
      <c r="BL271" s="17" t="s">
        <v>144</v>
      </c>
      <c r="BM271" s="239" t="s">
        <v>446</v>
      </c>
    </row>
    <row r="272" s="2" customFormat="1">
      <c r="A272" s="38"/>
      <c r="B272" s="39"/>
      <c r="C272" s="40"/>
      <c r="D272" s="252" t="s">
        <v>150</v>
      </c>
      <c r="E272" s="40"/>
      <c r="F272" s="253" t="s">
        <v>713</v>
      </c>
      <c r="G272" s="40"/>
      <c r="H272" s="40"/>
      <c r="I272" s="254"/>
      <c r="J272" s="40"/>
      <c r="K272" s="40"/>
      <c r="L272" s="44"/>
      <c r="M272" s="255"/>
      <c r="N272" s="256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150</v>
      </c>
      <c r="AU272" s="17" t="s">
        <v>90</v>
      </c>
    </row>
    <row r="273" s="2" customFormat="1" ht="24.15" customHeight="1">
      <c r="A273" s="38"/>
      <c r="B273" s="39"/>
      <c r="C273" s="227" t="s">
        <v>241</v>
      </c>
      <c r="D273" s="227" t="s">
        <v>140</v>
      </c>
      <c r="E273" s="228" t="s">
        <v>381</v>
      </c>
      <c r="F273" s="229" t="s">
        <v>714</v>
      </c>
      <c r="G273" s="230" t="s">
        <v>165</v>
      </c>
      <c r="H273" s="231">
        <v>13.960000000000001</v>
      </c>
      <c r="I273" s="232"/>
      <c r="J273" s="233">
        <f>ROUND(I273*H273,2)</f>
        <v>0</v>
      </c>
      <c r="K273" s="234"/>
      <c r="L273" s="44"/>
      <c r="M273" s="235" t="s">
        <v>1</v>
      </c>
      <c r="N273" s="236" t="s">
        <v>43</v>
      </c>
      <c r="O273" s="91"/>
      <c r="P273" s="237">
        <f>O273*H273</f>
        <v>0</v>
      </c>
      <c r="Q273" s="237">
        <v>0</v>
      </c>
      <c r="R273" s="237">
        <f>Q273*H273</f>
        <v>0</v>
      </c>
      <c r="S273" s="237">
        <v>0</v>
      </c>
      <c r="T273" s="23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9" t="s">
        <v>144</v>
      </c>
      <c r="AT273" s="239" t="s">
        <v>140</v>
      </c>
      <c r="AU273" s="239" t="s">
        <v>90</v>
      </c>
      <c r="AY273" s="17" t="s">
        <v>137</v>
      </c>
      <c r="BE273" s="240">
        <f>IF(N273="základná",J273,0)</f>
        <v>0</v>
      </c>
      <c r="BF273" s="240">
        <f>IF(N273="znížená",J273,0)</f>
        <v>0</v>
      </c>
      <c r="BG273" s="240">
        <f>IF(N273="zákl. prenesená",J273,0)</f>
        <v>0</v>
      </c>
      <c r="BH273" s="240">
        <f>IF(N273="zníž. prenesená",J273,0)</f>
        <v>0</v>
      </c>
      <c r="BI273" s="240">
        <f>IF(N273="nulová",J273,0)</f>
        <v>0</v>
      </c>
      <c r="BJ273" s="17" t="s">
        <v>90</v>
      </c>
      <c r="BK273" s="240">
        <f>ROUND(I273*H273,2)</f>
        <v>0</v>
      </c>
      <c r="BL273" s="17" t="s">
        <v>144</v>
      </c>
      <c r="BM273" s="239" t="s">
        <v>450</v>
      </c>
    </row>
    <row r="274" s="14" customFormat="1">
      <c r="A274" s="14"/>
      <c r="B274" s="267"/>
      <c r="C274" s="268"/>
      <c r="D274" s="252" t="s">
        <v>228</v>
      </c>
      <c r="E274" s="269" t="s">
        <v>1</v>
      </c>
      <c r="F274" s="270" t="s">
        <v>715</v>
      </c>
      <c r="G274" s="268"/>
      <c r="H274" s="271">
        <v>13.960000000000001</v>
      </c>
      <c r="I274" s="272"/>
      <c r="J274" s="268"/>
      <c r="K274" s="268"/>
      <c r="L274" s="273"/>
      <c r="M274" s="274"/>
      <c r="N274" s="275"/>
      <c r="O274" s="275"/>
      <c r="P274" s="275"/>
      <c r="Q274" s="275"/>
      <c r="R274" s="275"/>
      <c r="S274" s="275"/>
      <c r="T274" s="27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77" t="s">
        <v>228</v>
      </c>
      <c r="AU274" s="277" t="s">
        <v>90</v>
      </c>
      <c r="AV274" s="14" t="s">
        <v>90</v>
      </c>
      <c r="AW274" s="14" t="s">
        <v>33</v>
      </c>
      <c r="AX274" s="14" t="s">
        <v>77</v>
      </c>
      <c r="AY274" s="277" t="s">
        <v>137</v>
      </c>
    </row>
    <row r="275" s="15" customFormat="1">
      <c r="A275" s="15"/>
      <c r="B275" s="278"/>
      <c r="C275" s="279"/>
      <c r="D275" s="252" t="s">
        <v>228</v>
      </c>
      <c r="E275" s="280" t="s">
        <v>1</v>
      </c>
      <c r="F275" s="281" t="s">
        <v>292</v>
      </c>
      <c r="G275" s="279"/>
      <c r="H275" s="282">
        <v>13.960000000000001</v>
      </c>
      <c r="I275" s="283"/>
      <c r="J275" s="279"/>
      <c r="K275" s="279"/>
      <c r="L275" s="284"/>
      <c r="M275" s="285"/>
      <c r="N275" s="286"/>
      <c r="O275" s="286"/>
      <c r="P275" s="286"/>
      <c r="Q275" s="286"/>
      <c r="R275" s="286"/>
      <c r="S275" s="286"/>
      <c r="T275" s="28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8" t="s">
        <v>228</v>
      </c>
      <c r="AU275" s="288" t="s">
        <v>90</v>
      </c>
      <c r="AV275" s="15" t="s">
        <v>149</v>
      </c>
      <c r="AW275" s="15" t="s">
        <v>33</v>
      </c>
      <c r="AX275" s="15" t="s">
        <v>84</v>
      </c>
      <c r="AY275" s="288" t="s">
        <v>137</v>
      </c>
    </row>
    <row r="276" s="2" customFormat="1" ht="24.15" customHeight="1">
      <c r="A276" s="38"/>
      <c r="B276" s="39"/>
      <c r="C276" s="241" t="s">
        <v>465</v>
      </c>
      <c r="D276" s="241" t="s">
        <v>145</v>
      </c>
      <c r="E276" s="242" t="s">
        <v>393</v>
      </c>
      <c r="F276" s="243" t="s">
        <v>716</v>
      </c>
      <c r="G276" s="244" t="s">
        <v>165</v>
      </c>
      <c r="H276" s="245">
        <v>3.5750000000000002</v>
      </c>
      <c r="I276" s="246"/>
      <c r="J276" s="247">
        <f>ROUND(I276*H276,2)</f>
        <v>0</v>
      </c>
      <c r="K276" s="248"/>
      <c r="L276" s="249"/>
      <c r="M276" s="250" t="s">
        <v>1</v>
      </c>
      <c r="N276" s="251" t="s">
        <v>43</v>
      </c>
      <c r="O276" s="91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9" t="s">
        <v>148</v>
      </c>
      <c r="AT276" s="239" t="s">
        <v>145</v>
      </c>
      <c r="AU276" s="239" t="s">
        <v>90</v>
      </c>
      <c r="AY276" s="17" t="s">
        <v>137</v>
      </c>
      <c r="BE276" s="240">
        <f>IF(N276="základná",J276,0)</f>
        <v>0</v>
      </c>
      <c r="BF276" s="240">
        <f>IF(N276="znížená",J276,0)</f>
        <v>0</v>
      </c>
      <c r="BG276" s="240">
        <f>IF(N276="zákl. prenesená",J276,0)</f>
        <v>0</v>
      </c>
      <c r="BH276" s="240">
        <f>IF(N276="zníž. prenesená",J276,0)</f>
        <v>0</v>
      </c>
      <c r="BI276" s="240">
        <f>IF(N276="nulová",J276,0)</f>
        <v>0</v>
      </c>
      <c r="BJ276" s="17" t="s">
        <v>90</v>
      </c>
      <c r="BK276" s="240">
        <f>ROUND(I276*H276,2)</f>
        <v>0</v>
      </c>
      <c r="BL276" s="17" t="s">
        <v>144</v>
      </c>
      <c r="BM276" s="239" t="s">
        <v>454</v>
      </c>
    </row>
    <row r="277" s="2" customFormat="1">
      <c r="A277" s="38"/>
      <c r="B277" s="39"/>
      <c r="C277" s="40"/>
      <c r="D277" s="252" t="s">
        <v>150</v>
      </c>
      <c r="E277" s="40"/>
      <c r="F277" s="253" t="s">
        <v>717</v>
      </c>
      <c r="G277" s="40"/>
      <c r="H277" s="40"/>
      <c r="I277" s="254"/>
      <c r="J277" s="40"/>
      <c r="K277" s="40"/>
      <c r="L277" s="44"/>
      <c r="M277" s="255"/>
      <c r="N277" s="256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150</v>
      </c>
      <c r="AU277" s="17" t="s">
        <v>90</v>
      </c>
    </row>
    <row r="278" s="14" customFormat="1">
      <c r="A278" s="14"/>
      <c r="B278" s="267"/>
      <c r="C278" s="268"/>
      <c r="D278" s="252" t="s">
        <v>228</v>
      </c>
      <c r="E278" s="269" t="s">
        <v>1</v>
      </c>
      <c r="F278" s="270" t="s">
        <v>718</v>
      </c>
      <c r="G278" s="268"/>
      <c r="H278" s="271">
        <v>3.5750000000000002</v>
      </c>
      <c r="I278" s="272"/>
      <c r="J278" s="268"/>
      <c r="K278" s="268"/>
      <c r="L278" s="273"/>
      <c r="M278" s="274"/>
      <c r="N278" s="275"/>
      <c r="O278" s="275"/>
      <c r="P278" s="275"/>
      <c r="Q278" s="275"/>
      <c r="R278" s="275"/>
      <c r="S278" s="275"/>
      <c r="T278" s="27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77" t="s">
        <v>228</v>
      </c>
      <c r="AU278" s="277" t="s">
        <v>90</v>
      </c>
      <c r="AV278" s="14" t="s">
        <v>90</v>
      </c>
      <c r="AW278" s="14" t="s">
        <v>33</v>
      </c>
      <c r="AX278" s="14" t="s">
        <v>77</v>
      </c>
      <c r="AY278" s="277" t="s">
        <v>137</v>
      </c>
    </row>
    <row r="279" s="15" customFormat="1">
      <c r="A279" s="15"/>
      <c r="B279" s="278"/>
      <c r="C279" s="279"/>
      <c r="D279" s="252" t="s">
        <v>228</v>
      </c>
      <c r="E279" s="280" t="s">
        <v>1</v>
      </c>
      <c r="F279" s="281" t="s">
        <v>292</v>
      </c>
      <c r="G279" s="279"/>
      <c r="H279" s="282">
        <v>3.5750000000000002</v>
      </c>
      <c r="I279" s="283"/>
      <c r="J279" s="279"/>
      <c r="K279" s="279"/>
      <c r="L279" s="284"/>
      <c r="M279" s="285"/>
      <c r="N279" s="286"/>
      <c r="O279" s="286"/>
      <c r="P279" s="286"/>
      <c r="Q279" s="286"/>
      <c r="R279" s="286"/>
      <c r="S279" s="286"/>
      <c r="T279" s="28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88" t="s">
        <v>228</v>
      </c>
      <c r="AU279" s="288" t="s">
        <v>90</v>
      </c>
      <c r="AV279" s="15" t="s">
        <v>149</v>
      </c>
      <c r="AW279" s="15" t="s">
        <v>33</v>
      </c>
      <c r="AX279" s="15" t="s">
        <v>84</v>
      </c>
      <c r="AY279" s="288" t="s">
        <v>137</v>
      </c>
    </row>
    <row r="280" s="2" customFormat="1" ht="24.15" customHeight="1">
      <c r="A280" s="38"/>
      <c r="B280" s="39"/>
      <c r="C280" s="241" t="s">
        <v>247</v>
      </c>
      <c r="D280" s="241" t="s">
        <v>145</v>
      </c>
      <c r="E280" s="242" t="s">
        <v>408</v>
      </c>
      <c r="F280" s="243" t="s">
        <v>719</v>
      </c>
      <c r="G280" s="244" t="s">
        <v>165</v>
      </c>
      <c r="H280" s="245">
        <v>11.781000000000001</v>
      </c>
      <c r="I280" s="246"/>
      <c r="J280" s="247">
        <f>ROUND(I280*H280,2)</f>
        <v>0</v>
      </c>
      <c r="K280" s="248"/>
      <c r="L280" s="249"/>
      <c r="M280" s="250" t="s">
        <v>1</v>
      </c>
      <c r="N280" s="251" t="s">
        <v>43</v>
      </c>
      <c r="O280" s="91"/>
      <c r="P280" s="237">
        <f>O280*H280</f>
        <v>0</v>
      </c>
      <c r="Q280" s="237">
        <v>0</v>
      </c>
      <c r="R280" s="237">
        <f>Q280*H280</f>
        <v>0</v>
      </c>
      <c r="S280" s="237">
        <v>0</v>
      </c>
      <c r="T280" s="23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9" t="s">
        <v>148</v>
      </c>
      <c r="AT280" s="239" t="s">
        <v>145</v>
      </c>
      <c r="AU280" s="239" t="s">
        <v>90</v>
      </c>
      <c r="AY280" s="17" t="s">
        <v>137</v>
      </c>
      <c r="BE280" s="240">
        <f>IF(N280="základná",J280,0)</f>
        <v>0</v>
      </c>
      <c r="BF280" s="240">
        <f>IF(N280="znížená",J280,0)</f>
        <v>0</v>
      </c>
      <c r="BG280" s="240">
        <f>IF(N280="zákl. prenesená",J280,0)</f>
        <v>0</v>
      </c>
      <c r="BH280" s="240">
        <f>IF(N280="zníž. prenesená",J280,0)</f>
        <v>0</v>
      </c>
      <c r="BI280" s="240">
        <f>IF(N280="nulová",J280,0)</f>
        <v>0</v>
      </c>
      <c r="BJ280" s="17" t="s">
        <v>90</v>
      </c>
      <c r="BK280" s="240">
        <f>ROUND(I280*H280,2)</f>
        <v>0</v>
      </c>
      <c r="BL280" s="17" t="s">
        <v>144</v>
      </c>
      <c r="BM280" s="239" t="s">
        <v>459</v>
      </c>
    </row>
    <row r="281" s="2" customFormat="1">
      <c r="A281" s="38"/>
      <c r="B281" s="39"/>
      <c r="C281" s="40"/>
      <c r="D281" s="252" t="s">
        <v>150</v>
      </c>
      <c r="E281" s="40"/>
      <c r="F281" s="253" t="s">
        <v>720</v>
      </c>
      <c r="G281" s="40"/>
      <c r="H281" s="40"/>
      <c r="I281" s="254"/>
      <c r="J281" s="40"/>
      <c r="K281" s="40"/>
      <c r="L281" s="44"/>
      <c r="M281" s="255"/>
      <c r="N281" s="256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150</v>
      </c>
      <c r="AU281" s="17" t="s">
        <v>90</v>
      </c>
    </row>
    <row r="282" s="14" customFormat="1">
      <c r="A282" s="14"/>
      <c r="B282" s="267"/>
      <c r="C282" s="268"/>
      <c r="D282" s="252" t="s">
        <v>228</v>
      </c>
      <c r="E282" s="269" t="s">
        <v>1</v>
      </c>
      <c r="F282" s="270" t="s">
        <v>721</v>
      </c>
      <c r="G282" s="268"/>
      <c r="H282" s="271">
        <v>11.781000000000001</v>
      </c>
      <c r="I282" s="272"/>
      <c r="J282" s="268"/>
      <c r="K282" s="268"/>
      <c r="L282" s="273"/>
      <c r="M282" s="274"/>
      <c r="N282" s="275"/>
      <c r="O282" s="275"/>
      <c r="P282" s="275"/>
      <c r="Q282" s="275"/>
      <c r="R282" s="275"/>
      <c r="S282" s="275"/>
      <c r="T282" s="27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7" t="s">
        <v>228</v>
      </c>
      <c r="AU282" s="277" t="s">
        <v>90</v>
      </c>
      <c r="AV282" s="14" t="s">
        <v>90</v>
      </c>
      <c r="AW282" s="14" t="s">
        <v>33</v>
      </c>
      <c r="AX282" s="14" t="s">
        <v>77</v>
      </c>
      <c r="AY282" s="277" t="s">
        <v>137</v>
      </c>
    </row>
    <row r="283" s="15" customFormat="1">
      <c r="A283" s="15"/>
      <c r="B283" s="278"/>
      <c r="C283" s="279"/>
      <c r="D283" s="252" t="s">
        <v>228</v>
      </c>
      <c r="E283" s="280" t="s">
        <v>1</v>
      </c>
      <c r="F283" s="281" t="s">
        <v>292</v>
      </c>
      <c r="G283" s="279"/>
      <c r="H283" s="282">
        <v>11.781000000000001</v>
      </c>
      <c r="I283" s="283"/>
      <c r="J283" s="279"/>
      <c r="K283" s="279"/>
      <c r="L283" s="284"/>
      <c r="M283" s="285"/>
      <c r="N283" s="286"/>
      <c r="O283" s="286"/>
      <c r="P283" s="286"/>
      <c r="Q283" s="286"/>
      <c r="R283" s="286"/>
      <c r="S283" s="286"/>
      <c r="T283" s="287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88" t="s">
        <v>228</v>
      </c>
      <c r="AU283" s="288" t="s">
        <v>90</v>
      </c>
      <c r="AV283" s="15" t="s">
        <v>149</v>
      </c>
      <c r="AW283" s="15" t="s">
        <v>33</v>
      </c>
      <c r="AX283" s="15" t="s">
        <v>84</v>
      </c>
      <c r="AY283" s="288" t="s">
        <v>137</v>
      </c>
    </row>
    <row r="284" s="2" customFormat="1" ht="24.15" customHeight="1">
      <c r="A284" s="38"/>
      <c r="B284" s="39"/>
      <c r="C284" s="227" t="s">
        <v>565</v>
      </c>
      <c r="D284" s="227" t="s">
        <v>140</v>
      </c>
      <c r="E284" s="228" t="s">
        <v>722</v>
      </c>
      <c r="F284" s="229" t="s">
        <v>723</v>
      </c>
      <c r="G284" s="230" t="s">
        <v>706</v>
      </c>
      <c r="H284" s="294"/>
      <c r="I284" s="232"/>
      <c r="J284" s="233">
        <f>ROUND(I284*H284,2)</f>
        <v>0</v>
      </c>
      <c r="K284" s="234"/>
      <c r="L284" s="44"/>
      <c r="M284" s="235" t="s">
        <v>1</v>
      </c>
      <c r="N284" s="236" t="s">
        <v>43</v>
      </c>
      <c r="O284" s="91"/>
      <c r="P284" s="237">
        <f>O284*H284</f>
        <v>0</v>
      </c>
      <c r="Q284" s="237">
        <v>0</v>
      </c>
      <c r="R284" s="237">
        <f>Q284*H284</f>
        <v>0</v>
      </c>
      <c r="S284" s="237">
        <v>0</v>
      </c>
      <c r="T284" s="23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9" t="s">
        <v>144</v>
      </c>
      <c r="AT284" s="239" t="s">
        <v>140</v>
      </c>
      <c r="AU284" s="239" t="s">
        <v>90</v>
      </c>
      <c r="AY284" s="17" t="s">
        <v>137</v>
      </c>
      <c r="BE284" s="240">
        <f>IF(N284="základná",J284,0)</f>
        <v>0</v>
      </c>
      <c r="BF284" s="240">
        <f>IF(N284="znížená",J284,0)</f>
        <v>0</v>
      </c>
      <c r="BG284" s="240">
        <f>IF(N284="zákl. prenesená",J284,0)</f>
        <v>0</v>
      </c>
      <c r="BH284" s="240">
        <f>IF(N284="zníž. prenesená",J284,0)</f>
        <v>0</v>
      </c>
      <c r="BI284" s="240">
        <f>IF(N284="nulová",J284,0)</f>
        <v>0</v>
      </c>
      <c r="BJ284" s="17" t="s">
        <v>90</v>
      </c>
      <c r="BK284" s="240">
        <f>ROUND(I284*H284,2)</f>
        <v>0</v>
      </c>
      <c r="BL284" s="17" t="s">
        <v>144</v>
      </c>
      <c r="BM284" s="239" t="s">
        <v>460</v>
      </c>
    </row>
    <row r="285" s="2" customFormat="1" ht="24.15" customHeight="1">
      <c r="A285" s="38"/>
      <c r="B285" s="39"/>
      <c r="C285" s="227" t="s">
        <v>252</v>
      </c>
      <c r="D285" s="227" t="s">
        <v>140</v>
      </c>
      <c r="E285" s="228" t="s">
        <v>722</v>
      </c>
      <c r="F285" s="229" t="s">
        <v>723</v>
      </c>
      <c r="G285" s="230" t="s">
        <v>706</v>
      </c>
      <c r="H285" s="294"/>
      <c r="I285" s="232"/>
      <c r="J285" s="233">
        <f>ROUND(I285*H285,2)</f>
        <v>0</v>
      </c>
      <c r="K285" s="234"/>
      <c r="L285" s="44"/>
      <c r="M285" s="235" t="s">
        <v>1</v>
      </c>
      <c r="N285" s="236" t="s">
        <v>43</v>
      </c>
      <c r="O285" s="91"/>
      <c r="P285" s="237">
        <f>O285*H285</f>
        <v>0</v>
      </c>
      <c r="Q285" s="237">
        <v>0</v>
      </c>
      <c r="R285" s="237">
        <f>Q285*H285</f>
        <v>0</v>
      </c>
      <c r="S285" s="237">
        <v>0</v>
      </c>
      <c r="T285" s="23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9" t="s">
        <v>144</v>
      </c>
      <c r="AT285" s="239" t="s">
        <v>140</v>
      </c>
      <c r="AU285" s="239" t="s">
        <v>90</v>
      </c>
      <c r="AY285" s="17" t="s">
        <v>137</v>
      </c>
      <c r="BE285" s="240">
        <f>IF(N285="základná",J285,0)</f>
        <v>0</v>
      </c>
      <c r="BF285" s="240">
        <f>IF(N285="znížená",J285,0)</f>
        <v>0</v>
      </c>
      <c r="BG285" s="240">
        <f>IF(N285="zákl. prenesená",J285,0)</f>
        <v>0</v>
      </c>
      <c r="BH285" s="240">
        <f>IF(N285="zníž. prenesená",J285,0)</f>
        <v>0</v>
      </c>
      <c r="BI285" s="240">
        <f>IF(N285="nulová",J285,0)</f>
        <v>0</v>
      </c>
      <c r="BJ285" s="17" t="s">
        <v>90</v>
      </c>
      <c r="BK285" s="240">
        <f>ROUND(I285*H285,2)</f>
        <v>0</v>
      </c>
      <c r="BL285" s="17" t="s">
        <v>144</v>
      </c>
      <c r="BM285" s="239" t="s">
        <v>462</v>
      </c>
    </row>
    <row r="286" s="2" customFormat="1" ht="24.15" customHeight="1">
      <c r="A286" s="38"/>
      <c r="B286" s="39"/>
      <c r="C286" s="227" t="s">
        <v>571</v>
      </c>
      <c r="D286" s="227" t="s">
        <v>140</v>
      </c>
      <c r="E286" s="228" t="s">
        <v>724</v>
      </c>
      <c r="F286" s="229" t="s">
        <v>725</v>
      </c>
      <c r="G286" s="230" t="s">
        <v>706</v>
      </c>
      <c r="H286" s="294"/>
      <c r="I286" s="232"/>
      <c r="J286" s="233">
        <f>ROUND(I286*H286,2)</f>
        <v>0</v>
      </c>
      <c r="K286" s="234"/>
      <c r="L286" s="44"/>
      <c r="M286" s="235" t="s">
        <v>1</v>
      </c>
      <c r="N286" s="236" t="s">
        <v>43</v>
      </c>
      <c r="O286" s="91"/>
      <c r="P286" s="237">
        <f>O286*H286</f>
        <v>0</v>
      </c>
      <c r="Q286" s="237">
        <v>0</v>
      </c>
      <c r="R286" s="237">
        <f>Q286*H286</f>
        <v>0</v>
      </c>
      <c r="S286" s="237">
        <v>0</v>
      </c>
      <c r="T286" s="23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9" t="s">
        <v>144</v>
      </c>
      <c r="AT286" s="239" t="s">
        <v>140</v>
      </c>
      <c r="AU286" s="239" t="s">
        <v>90</v>
      </c>
      <c r="AY286" s="17" t="s">
        <v>137</v>
      </c>
      <c r="BE286" s="240">
        <f>IF(N286="základná",J286,0)</f>
        <v>0</v>
      </c>
      <c r="BF286" s="240">
        <f>IF(N286="znížená",J286,0)</f>
        <v>0</v>
      </c>
      <c r="BG286" s="240">
        <f>IF(N286="zákl. prenesená",J286,0)</f>
        <v>0</v>
      </c>
      <c r="BH286" s="240">
        <f>IF(N286="zníž. prenesená",J286,0)</f>
        <v>0</v>
      </c>
      <c r="BI286" s="240">
        <f>IF(N286="nulová",J286,0)</f>
        <v>0</v>
      </c>
      <c r="BJ286" s="17" t="s">
        <v>90</v>
      </c>
      <c r="BK286" s="240">
        <f>ROUND(I286*H286,2)</f>
        <v>0</v>
      </c>
      <c r="BL286" s="17" t="s">
        <v>144</v>
      </c>
      <c r="BM286" s="239" t="s">
        <v>463</v>
      </c>
    </row>
    <row r="287" s="2" customFormat="1" ht="24.15" customHeight="1">
      <c r="A287" s="38"/>
      <c r="B287" s="39"/>
      <c r="C287" s="227" t="s">
        <v>255</v>
      </c>
      <c r="D287" s="227" t="s">
        <v>140</v>
      </c>
      <c r="E287" s="228" t="s">
        <v>724</v>
      </c>
      <c r="F287" s="229" t="s">
        <v>725</v>
      </c>
      <c r="G287" s="230" t="s">
        <v>706</v>
      </c>
      <c r="H287" s="294"/>
      <c r="I287" s="232"/>
      <c r="J287" s="233">
        <f>ROUND(I287*H287,2)</f>
        <v>0</v>
      </c>
      <c r="K287" s="234"/>
      <c r="L287" s="44"/>
      <c r="M287" s="235" t="s">
        <v>1</v>
      </c>
      <c r="N287" s="236" t="s">
        <v>43</v>
      </c>
      <c r="O287" s="91"/>
      <c r="P287" s="237">
        <f>O287*H287</f>
        <v>0</v>
      </c>
      <c r="Q287" s="237">
        <v>0</v>
      </c>
      <c r="R287" s="237">
        <f>Q287*H287</f>
        <v>0</v>
      </c>
      <c r="S287" s="237">
        <v>0</v>
      </c>
      <c r="T287" s="23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9" t="s">
        <v>144</v>
      </c>
      <c r="AT287" s="239" t="s">
        <v>140</v>
      </c>
      <c r="AU287" s="239" t="s">
        <v>90</v>
      </c>
      <c r="AY287" s="17" t="s">
        <v>137</v>
      </c>
      <c r="BE287" s="240">
        <f>IF(N287="základná",J287,0)</f>
        <v>0</v>
      </c>
      <c r="BF287" s="240">
        <f>IF(N287="znížená",J287,0)</f>
        <v>0</v>
      </c>
      <c r="BG287" s="240">
        <f>IF(N287="zákl. prenesená",J287,0)</f>
        <v>0</v>
      </c>
      <c r="BH287" s="240">
        <f>IF(N287="zníž. prenesená",J287,0)</f>
        <v>0</v>
      </c>
      <c r="BI287" s="240">
        <f>IF(N287="nulová",J287,0)</f>
        <v>0</v>
      </c>
      <c r="BJ287" s="17" t="s">
        <v>90</v>
      </c>
      <c r="BK287" s="240">
        <f>ROUND(I287*H287,2)</f>
        <v>0</v>
      </c>
      <c r="BL287" s="17" t="s">
        <v>144</v>
      </c>
      <c r="BM287" s="239" t="s">
        <v>466</v>
      </c>
    </row>
    <row r="288" s="12" customFormat="1" ht="22.8" customHeight="1">
      <c r="A288" s="12"/>
      <c r="B288" s="211"/>
      <c r="C288" s="212"/>
      <c r="D288" s="213" t="s">
        <v>76</v>
      </c>
      <c r="E288" s="225" t="s">
        <v>425</v>
      </c>
      <c r="F288" s="225" t="s">
        <v>426</v>
      </c>
      <c r="G288" s="212"/>
      <c r="H288" s="212"/>
      <c r="I288" s="215"/>
      <c r="J288" s="226">
        <f>BK288</f>
        <v>0</v>
      </c>
      <c r="K288" s="212"/>
      <c r="L288" s="217"/>
      <c r="M288" s="218"/>
      <c r="N288" s="219"/>
      <c r="O288" s="219"/>
      <c r="P288" s="220">
        <f>SUM(P289:P303)</f>
        <v>0</v>
      </c>
      <c r="Q288" s="219"/>
      <c r="R288" s="220">
        <f>SUM(R289:R303)</f>
        <v>0</v>
      </c>
      <c r="S288" s="219"/>
      <c r="T288" s="221">
        <f>SUM(T289:T303)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2" t="s">
        <v>90</v>
      </c>
      <c r="AT288" s="223" t="s">
        <v>76</v>
      </c>
      <c r="AU288" s="223" t="s">
        <v>84</v>
      </c>
      <c r="AY288" s="222" t="s">
        <v>137</v>
      </c>
      <c r="BK288" s="224">
        <f>SUM(BK289:BK303)</f>
        <v>0</v>
      </c>
    </row>
    <row r="289" s="2" customFormat="1" ht="37.8" customHeight="1">
      <c r="A289" s="38"/>
      <c r="B289" s="39"/>
      <c r="C289" s="227" t="s">
        <v>576</v>
      </c>
      <c r="D289" s="227" t="s">
        <v>140</v>
      </c>
      <c r="E289" s="228" t="s">
        <v>427</v>
      </c>
      <c r="F289" s="229" t="s">
        <v>726</v>
      </c>
      <c r="G289" s="230" t="s">
        <v>165</v>
      </c>
      <c r="H289" s="231">
        <v>15.300000000000001</v>
      </c>
      <c r="I289" s="232"/>
      <c r="J289" s="233">
        <f>ROUND(I289*H289,2)</f>
        <v>0</v>
      </c>
      <c r="K289" s="234"/>
      <c r="L289" s="44"/>
      <c r="M289" s="235" t="s">
        <v>1</v>
      </c>
      <c r="N289" s="236" t="s">
        <v>43</v>
      </c>
      <c r="O289" s="91"/>
      <c r="P289" s="237">
        <f>O289*H289</f>
        <v>0</v>
      </c>
      <c r="Q289" s="237">
        <v>0</v>
      </c>
      <c r="R289" s="237">
        <f>Q289*H289</f>
        <v>0</v>
      </c>
      <c r="S289" s="237">
        <v>0</v>
      </c>
      <c r="T289" s="23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9" t="s">
        <v>144</v>
      </c>
      <c r="AT289" s="239" t="s">
        <v>140</v>
      </c>
      <c r="AU289" s="239" t="s">
        <v>90</v>
      </c>
      <c r="AY289" s="17" t="s">
        <v>137</v>
      </c>
      <c r="BE289" s="240">
        <f>IF(N289="základná",J289,0)</f>
        <v>0</v>
      </c>
      <c r="BF289" s="240">
        <f>IF(N289="znížená",J289,0)</f>
        <v>0</v>
      </c>
      <c r="BG289" s="240">
        <f>IF(N289="zákl. prenesená",J289,0)</f>
        <v>0</v>
      </c>
      <c r="BH289" s="240">
        <f>IF(N289="zníž. prenesená",J289,0)</f>
        <v>0</v>
      </c>
      <c r="BI289" s="240">
        <f>IF(N289="nulová",J289,0)</f>
        <v>0</v>
      </c>
      <c r="BJ289" s="17" t="s">
        <v>90</v>
      </c>
      <c r="BK289" s="240">
        <f>ROUND(I289*H289,2)</f>
        <v>0</v>
      </c>
      <c r="BL289" s="17" t="s">
        <v>144</v>
      </c>
      <c r="BM289" s="239" t="s">
        <v>467</v>
      </c>
    </row>
    <row r="290" s="2" customFormat="1">
      <c r="A290" s="38"/>
      <c r="B290" s="39"/>
      <c r="C290" s="40"/>
      <c r="D290" s="252" t="s">
        <v>150</v>
      </c>
      <c r="E290" s="40"/>
      <c r="F290" s="253" t="s">
        <v>727</v>
      </c>
      <c r="G290" s="40"/>
      <c r="H290" s="40"/>
      <c r="I290" s="254"/>
      <c r="J290" s="40"/>
      <c r="K290" s="40"/>
      <c r="L290" s="44"/>
      <c r="M290" s="255"/>
      <c r="N290" s="256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150</v>
      </c>
      <c r="AU290" s="17" t="s">
        <v>90</v>
      </c>
    </row>
    <row r="291" s="14" customFormat="1">
      <c r="A291" s="14"/>
      <c r="B291" s="267"/>
      <c r="C291" s="268"/>
      <c r="D291" s="252" t="s">
        <v>228</v>
      </c>
      <c r="E291" s="269" t="s">
        <v>1</v>
      </c>
      <c r="F291" s="270" t="s">
        <v>648</v>
      </c>
      <c r="G291" s="268"/>
      <c r="H291" s="271">
        <v>15.300000000000001</v>
      </c>
      <c r="I291" s="272"/>
      <c r="J291" s="268"/>
      <c r="K291" s="268"/>
      <c r="L291" s="273"/>
      <c r="M291" s="274"/>
      <c r="N291" s="275"/>
      <c r="O291" s="275"/>
      <c r="P291" s="275"/>
      <c r="Q291" s="275"/>
      <c r="R291" s="275"/>
      <c r="S291" s="275"/>
      <c r="T291" s="27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77" t="s">
        <v>228</v>
      </c>
      <c r="AU291" s="277" t="s">
        <v>90</v>
      </c>
      <c r="AV291" s="14" t="s">
        <v>90</v>
      </c>
      <c r="AW291" s="14" t="s">
        <v>33</v>
      </c>
      <c r="AX291" s="14" t="s">
        <v>77</v>
      </c>
      <c r="AY291" s="277" t="s">
        <v>137</v>
      </c>
    </row>
    <row r="292" s="15" customFormat="1">
      <c r="A292" s="15"/>
      <c r="B292" s="278"/>
      <c r="C292" s="279"/>
      <c r="D292" s="252" t="s">
        <v>228</v>
      </c>
      <c r="E292" s="280" t="s">
        <v>1</v>
      </c>
      <c r="F292" s="281" t="s">
        <v>292</v>
      </c>
      <c r="G292" s="279"/>
      <c r="H292" s="282">
        <v>15.300000000000001</v>
      </c>
      <c r="I292" s="283"/>
      <c r="J292" s="279"/>
      <c r="K292" s="279"/>
      <c r="L292" s="284"/>
      <c r="M292" s="285"/>
      <c r="N292" s="286"/>
      <c r="O292" s="286"/>
      <c r="P292" s="286"/>
      <c r="Q292" s="286"/>
      <c r="R292" s="286"/>
      <c r="S292" s="286"/>
      <c r="T292" s="28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88" t="s">
        <v>228</v>
      </c>
      <c r="AU292" s="288" t="s">
        <v>90</v>
      </c>
      <c r="AV292" s="15" t="s">
        <v>149</v>
      </c>
      <c r="AW292" s="15" t="s">
        <v>33</v>
      </c>
      <c r="AX292" s="15" t="s">
        <v>84</v>
      </c>
      <c r="AY292" s="288" t="s">
        <v>137</v>
      </c>
    </row>
    <row r="293" s="2" customFormat="1" ht="24.15" customHeight="1">
      <c r="A293" s="38"/>
      <c r="B293" s="39"/>
      <c r="C293" s="241" t="s">
        <v>260</v>
      </c>
      <c r="D293" s="241" t="s">
        <v>145</v>
      </c>
      <c r="E293" s="242" t="s">
        <v>432</v>
      </c>
      <c r="F293" s="243" t="s">
        <v>728</v>
      </c>
      <c r="G293" s="244" t="s">
        <v>165</v>
      </c>
      <c r="H293" s="245">
        <v>16.829999999999998</v>
      </c>
      <c r="I293" s="246"/>
      <c r="J293" s="247">
        <f>ROUND(I293*H293,2)</f>
        <v>0</v>
      </c>
      <c r="K293" s="248"/>
      <c r="L293" s="249"/>
      <c r="M293" s="250" t="s">
        <v>1</v>
      </c>
      <c r="N293" s="251" t="s">
        <v>43</v>
      </c>
      <c r="O293" s="91"/>
      <c r="P293" s="237">
        <f>O293*H293</f>
        <v>0</v>
      </c>
      <c r="Q293" s="237">
        <v>0</v>
      </c>
      <c r="R293" s="237">
        <f>Q293*H293</f>
        <v>0</v>
      </c>
      <c r="S293" s="237">
        <v>0</v>
      </c>
      <c r="T293" s="23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9" t="s">
        <v>148</v>
      </c>
      <c r="AT293" s="239" t="s">
        <v>145</v>
      </c>
      <c r="AU293" s="239" t="s">
        <v>90</v>
      </c>
      <c r="AY293" s="17" t="s">
        <v>137</v>
      </c>
      <c r="BE293" s="240">
        <f>IF(N293="základná",J293,0)</f>
        <v>0</v>
      </c>
      <c r="BF293" s="240">
        <f>IF(N293="znížená",J293,0)</f>
        <v>0</v>
      </c>
      <c r="BG293" s="240">
        <f>IF(N293="zákl. prenesená",J293,0)</f>
        <v>0</v>
      </c>
      <c r="BH293" s="240">
        <f>IF(N293="zníž. prenesená",J293,0)</f>
        <v>0</v>
      </c>
      <c r="BI293" s="240">
        <f>IF(N293="nulová",J293,0)</f>
        <v>0</v>
      </c>
      <c r="BJ293" s="17" t="s">
        <v>90</v>
      </c>
      <c r="BK293" s="240">
        <f>ROUND(I293*H293,2)</f>
        <v>0</v>
      </c>
      <c r="BL293" s="17" t="s">
        <v>144</v>
      </c>
      <c r="BM293" s="239" t="s">
        <v>569</v>
      </c>
    </row>
    <row r="294" s="2" customFormat="1">
      <c r="A294" s="38"/>
      <c r="B294" s="39"/>
      <c r="C294" s="40"/>
      <c r="D294" s="252" t="s">
        <v>150</v>
      </c>
      <c r="E294" s="40"/>
      <c r="F294" s="253" t="s">
        <v>727</v>
      </c>
      <c r="G294" s="40"/>
      <c r="H294" s="40"/>
      <c r="I294" s="254"/>
      <c r="J294" s="40"/>
      <c r="K294" s="40"/>
      <c r="L294" s="44"/>
      <c r="M294" s="255"/>
      <c r="N294" s="256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150</v>
      </c>
      <c r="AU294" s="17" t="s">
        <v>90</v>
      </c>
    </row>
    <row r="295" s="14" customFormat="1">
      <c r="A295" s="14"/>
      <c r="B295" s="267"/>
      <c r="C295" s="268"/>
      <c r="D295" s="252" t="s">
        <v>228</v>
      </c>
      <c r="E295" s="269" t="s">
        <v>1</v>
      </c>
      <c r="F295" s="270" t="s">
        <v>729</v>
      </c>
      <c r="G295" s="268"/>
      <c r="H295" s="271">
        <v>16.829999999999998</v>
      </c>
      <c r="I295" s="272"/>
      <c r="J295" s="268"/>
      <c r="K295" s="268"/>
      <c r="L295" s="273"/>
      <c r="M295" s="274"/>
      <c r="N295" s="275"/>
      <c r="O295" s="275"/>
      <c r="P295" s="275"/>
      <c r="Q295" s="275"/>
      <c r="R295" s="275"/>
      <c r="S295" s="275"/>
      <c r="T295" s="27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7" t="s">
        <v>228</v>
      </c>
      <c r="AU295" s="277" t="s">
        <v>90</v>
      </c>
      <c r="AV295" s="14" t="s">
        <v>90</v>
      </c>
      <c r="AW295" s="14" t="s">
        <v>33</v>
      </c>
      <c r="AX295" s="14" t="s">
        <v>77</v>
      </c>
      <c r="AY295" s="277" t="s">
        <v>137</v>
      </c>
    </row>
    <row r="296" s="15" customFormat="1">
      <c r="A296" s="15"/>
      <c r="B296" s="278"/>
      <c r="C296" s="279"/>
      <c r="D296" s="252" t="s">
        <v>228</v>
      </c>
      <c r="E296" s="280" t="s">
        <v>1</v>
      </c>
      <c r="F296" s="281" t="s">
        <v>730</v>
      </c>
      <c r="G296" s="279"/>
      <c r="H296" s="282">
        <v>16.829999999999998</v>
      </c>
      <c r="I296" s="283"/>
      <c r="J296" s="279"/>
      <c r="K296" s="279"/>
      <c r="L296" s="284"/>
      <c r="M296" s="285"/>
      <c r="N296" s="286"/>
      <c r="O296" s="286"/>
      <c r="P296" s="286"/>
      <c r="Q296" s="286"/>
      <c r="R296" s="286"/>
      <c r="S296" s="286"/>
      <c r="T296" s="28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8" t="s">
        <v>228</v>
      </c>
      <c r="AU296" s="288" t="s">
        <v>90</v>
      </c>
      <c r="AV296" s="15" t="s">
        <v>149</v>
      </c>
      <c r="AW296" s="15" t="s">
        <v>33</v>
      </c>
      <c r="AX296" s="15" t="s">
        <v>84</v>
      </c>
      <c r="AY296" s="288" t="s">
        <v>137</v>
      </c>
    </row>
    <row r="297" s="2" customFormat="1" ht="24.15" customHeight="1">
      <c r="A297" s="38"/>
      <c r="B297" s="39"/>
      <c r="C297" s="227" t="s">
        <v>579</v>
      </c>
      <c r="D297" s="227" t="s">
        <v>140</v>
      </c>
      <c r="E297" s="228" t="s">
        <v>731</v>
      </c>
      <c r="F297" s="229" t="s">
        <v>732</v>
      </c>
      <c r="G297" s="230" t="s">
        <v>165</v>
      </c>
      <c r="H297" s="231">
        <v>11.563000000000001</v>
      </c>
      <c r="I297" s="232"/>
      <c r="J297" s="233">
        <f>ROUND(I297*H297,2)</f>
        <v>0</v>
      </c>
      <c r="K297" s="234"/>
      <c r="L297" s="44"/>
      <c r="M297" s="235" t="s">
        <v>1</v>
      </c>
      <c r="N297" s="236" t="s">
        <v>43</v>
      </c>
      <c r="O297" s="91"/>
      <c r="P297" s="237">
        <f>O297*H297</f>
        <v>0</v>
      </c>
      <c r="Q297" s="237">
        <v>0</v>
      </c>
      <c r="R297" s="237">
        <f>Q297*H297</f>
        <v>0</v>
      </c>
      <c r="S297" s="237">
        <v>0</v>
      </c>
      <c r="T297" s="23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9" t="s">
        <v>144</v>
      </c>
      <c r="AT297" s="239" t="s">
        <v>140</v>
      </c>
      <c r="AU297" s="239" t="s">
        <v>90</v>
      </c>
      <c r="AY297" s="17" t="s">
        <v>137</v>
      </c>
      <c r="BE297" s="240">
        <f>IF(N297="základná",J297,0)</f>
        <v>0</v>
      </c>
      <c r="BF297" s="240">
        <f>IF(N297="znížená",J297,0)</f>
        <v>0</v>
      </c>
      <c r="BG297" s="240">
        <f>IF(N297="zákl. prenesená",J297,0)</f>
        <v>0</v>
      </c>
      <c r="BH297" s="240">
        <f>IF(N297="zníž. prenesená",J297,0)</f>
        <v>0</v>
      </c>
      <c r="BI297" s="240">
        <f>IF(N297="nulová",J297,0)</f>
        <v>0</v>
      </c>
      <c r="BJ297" s="17" t="s">
        <v>90</v>
      </c>
      <c r="BK297" s="240">
        <f>ROUND(I297*H297,2)</f>
        <v>0</v>
      </c>
      <c r="BL297" s="17" t="s">
        <v>144</v>
      </c>
      <c r="BM297" s="239" t="s">
        <v>573</v>
      </c>
    </row>
    <row r="298" s="14" customFormat="1">
      <c r="A298" s="14"/>
      <c r="B298" s="267"/>
      <c r="C298" s="268"/>
      <c r="D298" s="252" t="s">
        <v>228</v>
      </c>
      <c r="E298" s="269" t="s">
        <v>1</v>
      </c>
      <c r="F298" s="270" t="s">
        <v>733</v>
      </c>
      <c r="G298" s="268"/>
      <c r="H298" s="271">
        <v>11.563000000000001</v>
      </c>
      <c r="I298" s="272"/>
      <c r="J298" s="268"/>
      <c r="K298" s="268"/>
      <c r="L298" s="273"/>
      <c r="M298" s="274"/>
      <c r="N298" s="275"/>
      <c r="O298" s="275"/>
      <c r="P298" s="275"/>
      <c r="Q298" s="275"/>
      <c r="R298" s="275"/>
      <c r="S298" s="275"/>
      <c r="T298" s="27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77" t="s">
        <v>228</v>
      </c>
      <c r="AU298" s="277" t="s">
        <v>90</v>
      </c>
      <c r="AV298" s="14" t="s">
        <v>90</v>
      </c>
      <c r="AW298" s="14" t="s">
        <v>33</v>
      </c>
      <c r="AX298" s="14" t="s">
        <v>77</v>
      </c>
      <c r="AY298" s="277" t="s">
        <v>137</v>
      </c>
    </row>
    <row r="299" s="15" customFormat="1">
      <c r="A299" s="15"/>
      <c r="B299" s="278"/>
      <c r="C299" s="279"/>
      <c r="D299" s="252" t="s">
        <v>228</v>
      </c>
      <c r="E299" s="280" t="s">
        <v>1</v>
      </c>
      <c r="F299" s="281" t="s">
        <v>292</v>
      </c>
      <c r="G299" s="279"/>
      <c r="H299" s="282">
        <v>11.563000000000001</v>
      </c>
      <c r="I299" s="283"/>
      <c r="J299" s="279"/>
      <c r="K299" s="279"/>
      <c r="L299" s="284"/>
      <c r="M299" s="285"/>
      <c r="N299" s="286"/>
      <c r="O299" s="286"/>
      <c r="P299" s="286"/>
      <c r="Q299" s="286"/>
      <c r="R299" s="286"/>
      <c r="S299" s="286"/>
      <c r="T299" s="28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88" t="s">
        <v>228</v>
      </c>
      <c r="AU299" s="288" t="s">
        <v>90</v>
      </c>
      <c r="AV299" s="15" t="s">
        <v>149</v>
      </c>
      <c r="AW299" s="15" t="s">
        <v>33</v>
      </c>
      <c r="AX299" s="15" t="s">
        <v>84</v>
      </c>
      <c r="AY299" s="288" t="s">
        <v>137</v>
      </c>
    </row>
    <row r="300" s="2" customFormat="1" ht="24.15" customHeight="1">
      <c r="A300" s="38"/>
      <c r="B300" s="39"/>
      <c r="C300" s="241" t="s">
        <v>266</v>
      </c>
      <c r="D300" s="241" t="s">
        <v>145</v>
      </c>
      <c r="E300" s="242" t="s">
        <v>734</v>
      </c>
      <c r="F300" s="243" t="s">
        <v>735</v>
      </c>
      <c r="G300" s="244" t="s">
        <v>165</v>
      </c>
      <c r="H300" s="245">
        <v>12.720000000000001</v>
      </c>
      <c r="I300" s="246"/>
      <c r="J300" s="247">
        <f>ROUND(I300*H300,2)</f>
        <v>0</v>
      </c>
      <c r="K300" s="248"/>
      <c r="L300" s="249"/>
      <c r="M300" s="250" t="s">
        <v>1</v>
      </c>
      <c r="N300" s="251" t="s">
        <v>43</v>
      </c>
      <c r="O300" s="91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9" t="s">
        <v>148</v>
      </c>
      <c r="AT300" s="239" t="s">
        <v>145</v>
      </c>
      <c r="AU300" s="239" t="s">
        <v>90</v>
      </c>
      <c r="AY300" s="17" t="s">
        <v>137</v>
      </c>
      <c r="BE300" s="240">
        <f>IF(N300="základná",J300,0)</f>
        <v>0</v>
      </c>
      <c r="BF300" s="240">
        <f>IF(N300="znížená",J300,0)</f>
        <v>0</v>
      </c>
      <c r="BG300" s="240">
        <f>IF(N300="zákl. prenesená",J300,0)</f>
        <v>0</v>
      </c>
      <c r="BH300" s="240">
        <f>IF(N300="zníž. prenesená",J300,0)</f>
        <v>0</v>
      </c>
      <c r="BI300" s="240">
        <f>IF(N300="nulová",J300,0)</f>
        <v>0</v>
      </c>
      <c r="BJ300" s="17" t="s">
        <v>90</v>
      </c>
      <c r="BK300" s="240">
        <f>ROUND(I300*H300,2)</f>
        <v>0</v>
      </c>
      <c r="BL300" s="17" t="s">
        <v>144</v>
      </c>
      <c r="BM300" s="239" t="s">
        <v>574</v>
      </c>
    </row>
    <row r="301" s="2" customFormat="1">
      <c r="A301" s="38"/>
      <c r="B301" s="39"/>
      <c r="C301" s="40"/>
      <c r="D301" s="252" t="s">
        <v>150</v>
      </c>
      <c r="E301" s="40"/>
      <c r="F301" s="253" t="s">
        <v>736</v>
      </c>
      <c r="G301" s="40"/>
      <c r="H301" s="40"/>
      <c r="I301" s="254"/>
      <c r="J301" s="40"/>
      <c r="K301" s="40"/>
      <c r="L301" s="44"/>
      <c r="M301" s="255"/>
      <c r="N301" s="256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150</v>
      </c>
      <c r="AU301" s="17" t="s">
        <v>90</v>
      </c>
    </row>
    <row r="302" s="2" customFormat="1" ht="24.15" customHeight="1">
      <c r="A302" s="38"/>
      <c r="B302" s="39"/>
      <c r="C302" s="227" t="s">
        <v>582</v>
      </c>
      <c r="D302" s="227" t="s">
        <v>140</v>
      </c>
      <c r="E302" s="228" t="s">
        <v>737</v>
      </c>
      <c r="F302" s="229" t="s">
        <v>738</v>
      </c>
      <c r="G302" s="230" t="s">
        <v>706</v>
      </c>
      <c r="H302" s="294"/>
      <c r="I302" s="232"/>
      <c r="J302" s="233">
        <f>ROUND(I302*H302,2)</f>
        <v>0</v>
      </c>
      <c r="K302" s="234"/>
      <c r="L302" s="44"/>
      <c r="M302" s="235" t="s">
        <v>1</v>
      </c>
      <c r="N302" s="236" t="s">
        <v>43</v>
      </c>
      <c r="O302" s="91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9" t="s">
        <v>144</v>
      </c>
      <c r="AT302" s="239" t="s">
        <v>140</v>
      </c>
      <c r="AU302" s="239" t="s">
        <v>90</v>
      </c>
      <c r="AY302" s="17" t="s">
        <v>137</v>
      </c>
      <c r="BE302" s="240">
        <f>IF(N302="základná",J302,0)</f>
        <v>0</v>
      </c>
      <c r="BF302" s="240">
        <f>IF(N302="znížená",J302,0)</f>
        <v>0</v>
      </c>
      <c r="BG302" s="240">
        <f>IF(N302="zákl. prenesená",J302,0)</f>
        <v>0</v>
      </c>
      <c r="BH302" s="240">
        <f>IF(N302="zníž. prenesená",J302,0)</f>
        <v>0</v>
      </c>
      <c r="BI302" s="240">
        <f>IF(N302="nulová",J302,0)</f>
        <v>0</v>
      </c>
      <c r="BJ302" s="17" t="s">
        <v>90</v>
      </c>
      <c r="BK302" s="240">
        <f>ROUND(I302*H302,2)</f>
        <v>0</v>
      </c>
      <c r="BL302" s="17" t="s">
        <v>144</v>
      </c>
      <c r="BM302" s="239" t="s">
        <v>577</v>
      </c>
    </row>
    <row r="303" s="2" customFormat="1" ht="24.15" customHeight="1">
      <c r="A303" s="38"/>
      <c r="B303" s="39"/>
      <c r="C303" s="227" t="s">
        <v>270</v>
      </c>
      <c r="D303" s="227" t="s">
        <v>140</v>
      </c>
      <c r="E303" s="228" t="s">
        <v>739</v>
      </c>
      <c r="F303" s="229" t="s">
        <v>740</v>
      </c>
      <c r="G303" s="230" t="s">
        <v>706</v>
      </c>
      <c r="H303" s="294"/>
      <c r="I303" s="232"/>
      <c r="J303" s="233">
        <f>ROUND(I303*H303,2)</f>
        <v>0</v>
      </c>
      <c r="K303" s="234"/>
      <c r="L303" s="44"/>
      <c r="M303" s="295" t="s">
        <v>1</v>
      </c>
      <c r="N303" s="296" t="s">
        <v>43</v>
      </c>
      <c r="O303" s="291"/>
      <c r="P303" s="297">
        <f>O303*H303</f>
        <v>0</v>
      </c>
      <c r="Q303" s="297">
        <v>0</v>
      </c>
      <c r="R303" s="297">
        <f>Q303*H303</f>
        <v>0</v>
      </c>
      <c r="S303" s="297">
        <v>0</v>
      </c>
      <c r="T303" s="29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9" t="s">
        <v>144</v>
      </c>
      <c r="AT303" s="239" t="s">
        <v>140</v>
      </c>
      <c r="AU303" s="239" t="s">
        <v>90</v>
      </c>
      <c r="AY303" s="17" t="s">
        <v>137</v>
      </c>
      <c r="BE303" s="240">
        <f>IF(N303="základná",J303,0)</f>
        <v>0</v>
      </c>
      <c r="BF303" s="240">
        <f>IF(N303="znížená",J303,0)</f>
        <v>0</v>
      </c>
      <c r="BG303" s="240">
        <f>IF(N303="zákl. prenesená",J303,0)</f>
        <v>0</v>
      </c>
      <c r="BH303" s="240">
        <f>IF(N303="zníž. prenesená",J303,0)</f>
        <v>0</v>
      </c>
      <c r="BI303" s="240">
        <f>IF(N303="nulová",J303,0)</f>
        <v>0</v>
      </c>
      <c r="BJ303" s="17" t="s">
        <v>90</v>
      </c>
      <c r="BK303" s="240">
        <f>ROUND(I303*H303,2)</f>
        <v>0</v>
      </c>
      <c r="BL303" s="17" t="s">
        <v>144</v>
      </c>
      <c r="BM303" s="239" t="s">
        <v>578</v>
      </c>
    </row>
    <row r="304" s="2" customFormat="1" ht="6.96" customHeight="1">
      <c r="A304" s="38"/>
      <c r="B304" s="66"/>
      <c r="C304" s="67"/>
      <c r="D304" s="67"/>
      <c r="E304" s="67"/>
      <c r="F304" s="67"/>
      <c r="G304" s="67"/>
      <c r="H304" s="67"/>
      <c r="I304" s="67"/>
      <c r="J304" s="67"/>
      <c r="K304" s="67"/>
      <c r="L304" s="44"/>
      <c r="M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</row>
  </sheetData>
  <sheetProtection sheet="1" autoFilter="0" formatColumns="0" formatRows="0" objects="1" scenarios="1" spinCount="100000" saltValue="7jqz5Q3PNCTI3bJp0afRiSl+ww5z82zcWQSnARjQ9tDWpNOYxCr8tk+7pqstOkAaXcnlicMwlUrl7MWGKdR2cw==" hashValue="bRtIe2aKetxSEdlRe3rjNJ0zrmyfUkv3DNAWok+1fe4QppttdoL7lMTLAp3iAUyY94Cl3TOcue11RxNf1g8HXA==" algorithmName="SHA-512" password="CC35"/>
  <autoFilter ref="C125:K3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PILNIK VLADIMIR</dc:creator>
  <cp:lastModifiedBy>PILNIK VLADIMIR</cp:lastModifiedBy>
  <dcterms:created xsi:type="dcterms:W3CDTF">2021-03-26T11:22:03Z</dcterms:created>
  <dcterms:modified xsi:type="dcterms:W3CDTF">2021-03-26T11:22:11Z</dcterms:modified>
</cp:coreProperties>
</file>