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04 - Stavebná časť + vrts..." sheetId="2" r:id="rId2"/>
    <sheet name="06 - Stavebná časť + vrst..." sheetId="3" r:id="rId3"/>
    <sheet name="03 - Stavebná časť" sheetId="4" r:id="rId4"/>
    <sheet name="05 - Stavebná časť  + vrt..." sheetId="5" r:id="rId5"/>
    <sheet name="07 - Stavebná časť + vrts..." sheetId="6" r:id="rId6"/>
    <sheet name="08 - Stavebná časť - podlahy" sheetId="7" r:id="rId7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'04 - Stavebná časť + vrts...'!$C$124:$K$186</definedName>
    <definedName name="_xlnm.Print_Area" localSheetId="1">'04 - Stavebná časť + vrts...'!$C$4:$J$76,'04 - Stavebná časť + vrts...'!$C$82:$J$104,'04 - Stavebná časť + vrts...'!$C$110:$J$186</definedName>
    <definedName name="_xlnm.Print_Titles" localSheetId="1">'04 - Stavebná časť + vrts...'!$124:$124</definedName>
    <definedName name="_xlnm._FilterDatabase" localSheetId="2" hidden="1">'06 - Stavebná časť + vrst...'!$C$124:$K$188</definedName>
    <definedName name="_xlnm.Print_Area" localSheetId="2">'06 - Stavebná časť + vrst...'!$C$4:$J$76,'06 - Stavebná časť + vrst...'!$C$82:$J$104,'06 - Stavebná časť + vrst...'!$C$110:$J$188</definedName>
    <definedName name="_xlnm.Print_Titles" localSheetId="2">'06 - Stavebná časť + vrst...'!$124:$124</definedName>
    <definedName name="_xlnm._FilterDatabase" localSheetId="3" hidden="1">'03 - Stavebná časť'!$C$127:$K$163</definedName>
    <definedName name="_xlnm.Print_Area" localSheetId="3">'03 - Stavebná časť'!$C$4:$J$76,'03 - Stavebná časť'!$C$82:$J$107,'03 - Stavebná časť'!$C$113:$J$163</definedName>
    <definedName name="_xlnm.Print_Titles" localSheetId="3">'03 - Stavebná časť'!$127:$127</definedName>
    <definedName name="_xlnm._FilterDatabase" localSheetId="4" hidden="1">'05 - Stavebná časť  + vrt...'!$C$127:$K$179</definedName>
    <definedName name="_xlnm.Print_Area" localSheetId="4">'05 - Stavebná časť  + vrt...'!$C$4:$J$76,'05 - Stavebná časť  + vrt...'!$C$82:$J$107,'05 - Stavebná časť  + vrt...'!$C$113:$J$179</definedName>
    <definedName name="_xlnm.Print_Titles" localSheetId="4">'05 - Stavebná časť  + vrt...'!$127:$127</definedName>
    <definedName name="_xlnm._FilterDatabase" localSheetId="5" hidden="1">'07 - Stavebná časť + vrts...'!$C$127:$K$173</definedName>
    <definedName name="_xlnm.Print_Area" localSheetId="5">'07 - Stavebná časť + vrts...'!$C$4:$J$76,'07 - Stavebná časť + vrts...'!$C$82:$J$107,'07 - Stavebná časť + vrts...'!$C$113:$J$173</definedName>
    <definedName name="_xlnm.Print_Titles" localSheetId="5">'07 - Stavebná časť + vrts...'!$127:$127</definedName>
    <definedName name="_xlnm._FilterDatabase" localSheetId="6" hidden="1">'08 - Stavebná časť - podlahy'!$C$127:$K$261</definedName>
    <definedName name="_xlnm.Print_Area" localSheetId="6">'08 - Stavebná časť - podlahy'!$C$4:$J$76,'08 - Stavebná časť - podlahy'!$C$82:$J$107,'08 - Stavebná časť - podlahy'!$C$113:$J$261</definedName>
    <definedName name="_xlnm.Print_Titles" localSheetId="6">'08 - Stavebná časť - podlahy'!$127:$127</definedName>
  </definedNames>
  <calcPr/>
</workbook>
</file>

<file path=xl/calcChain.xml><?xml version="1.0" encoding="utf-8"?>
<calcChain xmlns="http://schemas.openxmlformats.org/spreadsheetml/2006/main">
  <c i="7" l="1" r="J39"/>
  <c r="J38"/>
  <c i="1" r="AY104"/>
  <c i="7" r="J37"/>
  <c i="1" r="AX104"/>
  <c i="7" r="BI261"/>
  <c r="BH261"/>
  <c r="BG261"/>
  <c r="BE261"/>
  <c r="T261"/>
  <c r="T260"/>
  <c r="T259"/>
  <c r="R261"/>
  <c r="R260"/>
  <c r="R259"/>
  <c r="P261"/>
  <c r="P260"/>
  <c r="P259"/>
  <c r="BI255"/>
  <c r="BH255"/>
  <c r="BG255"/>
  <c r="BE255"/>
  <c r="T255"/>
  <c r="R255"/>
  <c r="P255"/>
  <c r="BI251"/>
  <c r="BH251"/>
  <c r="BG251"/>
  <c r="BE251"/>
  <c r="T251"/>
  <c r="R251"/>
  <c r="P251"/>
  <c r="BI247"/>
  <c r="BH247"/>
  <c r="BG247"/>
  <c r="BE247"/>
  <c r="T247"/>
  <c r="R247"/>
  <c r="P247"/>
  <c r="BI243"/>
  <c r="BH243"/>
  <c r="BG243"/>
  <c r="BE243"/>
  <c r="T243"/>
  <c r="R243"/>
  <c r="P243"/>
  <c r="BI239"/>
  <c r="BH239"/>
  <c r="BG239"/>
  <c r="BE239"/>
  <c r="T239"/>
  <c r="R239"/>
  <c r="P239"/>
  <c r="BI235"/>
  <c r="BH235"/>
  <c r="BG235"/>
  <c r="BE235"/>
  <c r="T235"/>
  <c r="R235"/>
  <c r="P235"/>
  <c r="BI231"/>
  <c r="BH231"/>
  <c r="BG231"/>
  <c r="BE231"/>
  <c r="T231"/>
  <c r="R231"/>
  <c r="P231"/>
  <c r="BI227"/>
  <c r="BH227"/>
  <c r="BG227"/>
  <c r="BE227"/>
  <c r="T227"/>
  <c r="R227"/>
  <c r="P227"/>
  <c r="BI223"/>
  <c r="BH223"/>
  <c r="BG223"/>
  <c r="BE223"/>
  <c r="T223"/>
  <c r="R223"/>
  <c r="P223"/>
  <c r="BI219"/>
  <c r="BH219"/>
  <c r="BG219"/>
  <c r="BE219"/>
  <c r="T219"/>
  <c r="R219"/>
  <c r="P219"/>
  <c r="BI215"/>
  <c r="BH215"/>
  <c r="BG215"/>
  <c r="BE215"/>
  <c r="T215"/>
  <c r="R215"/>
  <c r="P215"/>
  <c r="BI211"/>
  <c r="BH211"/>
  <c r="BG211"/>
  <c r="BE211"/>
  <c r="T211"/>
  <c r="R211"/>
  <c r="P211"/>
  <c r="BI207"/>
  <c r="BH207"/>
  <c r="BG207"/>
  <c r="BE207"/>
  <c r="T207"/>
  <c r="R207"/>
  <c r="P207"/>
  <c r="BI203"/>
  <c r="BH203"/>
  <c r="BG203"/>
  <c r="BE203"/>
  <c r="T203"/>
  <c r="R203"/>
  <c r="P203"/>
  <c r="BI195"/>
  <c r="BH195"/>
  <c r="BG195"/>
  <c r="BE195"/>
  <c r="T195"/>
  <c r="R195"/>
  <c r="P195"/>
  <c r="BI191"/>
  <c r="BH191"/>
  <c r="BG191"/>
  <c r="BE191"/>
  <c r="T191"/>
  <c r="R191"/>
  <c r="P191"/>
  <c r="BI187"/>
  <c r="BH187"/>
  <c r="BG187"/>
  <c r="BE187"/>
  <c r="T187"/>
  <c r="R187"/>
  <c r="P187"/>
  <c r="BI183"/>
  <c r="BH183"/>
  <c r="BG183"/>
  <c r="BE183"/>
  <c r="T183"/>
  <c r="R183"/>
  <c r="P183"/>
  <c r="BI178"/>
  <c r="BH178"/>
  <c r="BG178"/>
  <c r="BE178"/>
  <c r="T178"/>
  <c r="R178"/>
  <c r="P178"/>
  <c r="BI174"/>
  <c r="BH174"/>
  <c r="BG174"/>
  <c r="BE174"/>
  <c r="T174"/>
  <c r="R174"/>
  <c r="P174"/>
  <c r="BI170"/>
  <c r="BH170"/>
  <c r="BG170"/>
  <c r="BE170"/>
  <c r="T170"/>
  <c r="R170"/>
  <c r="P170"/>
  <c r="BI166"/>
  <c r="BH166"/>
  <c r="BG166"/>
  <c r="BE166"/>
  <c r="T166"/>
  <c r="R166"/>
  <c r="P166"/>
  <c r="BI161"/>
  <c r="BH161"/>
  <c r="BG161"/>
  <c r="BE161"/>
  <c r="T161"/>
  <c r="R161"/>
  <c r="P161"/>
  <c r="BI157"/>
  <c r="BH157"/>
  <c r="BG157"/>
  <c r="BE157"/>
  <c r="T157"/>
  <c r="R157"/>
  <c r="P157"/>
  <c r="BI153"/>
  <c r="BH153"/>
  <c r="BG153"/>
  <c r="BE153"/>
  <c r="T153"/>
  <c r="R153"/>
  <c r="P153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4"/>
  <c r="BH134"/>
  <c r="BG134"/>
  <c r="BE134"/>
  <c r="T134"/>
  <c r="R134"/>
  <c r="P134"/>
  <c r="BI131"/>
  <c r="BH131"/>
  <c r="BG131"/>
  <c r="BE131"/>
  <c r="T131"/>
  <c r="R131"/>
  <c r="P131"/>
  <c r="F122"/>
  <c r="E120"/>
  <c r="F91"/>
  <c r="E89"/>
  <c r="J26"/>
  <c r="E26"/>
  <c r="J94"/>
  <c r="J25"/>
  <c r="J23"/>
  <c r="E23"/>
  <c r="J124"/>
  <c r="J22"/>
  <c r="J20"/>
  <c r="E20"/>
  <c r="F94"/>
  <c r="J19"/>
  <c r="J17"/>
  <c r="E17"/>
  <c r="F93"/>
  <c r="J16"/>
  <c r="J14"/>
  <c r="J122"/>
  <c r="E7"/>
  <c r="E85"/>
  <c i="6" r="J39"/>
  <c r="J38"/>
  <c i="1" r="AY102"/>
  <c i="6" r="J37"/>
  <c i="1" r="AX102"/>
  <c i="6" r="BI173"/>
  <c r="BH173"/>
  <c r="BG173"/>
  <c r="BE173"/>
  <c r="T173"/>
  <c r="T172"/>
  <c r="T171"/>
  <c r="R173"/>
  <c r="R172"/>
  <c r="R171"/>
  <c r="P173"/>
  <c r="P172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F124"/>
  <c r="F122"/>
  <c r="E120"/>
  <c r="F93"/>
  <c r="F91"/>
  <c r="E89"/>
  <c r="J26"/>
  <c r="E26"/>
  <c r="J94"/>
  <c r="J25"/>
  <c r="J23"/>
  <c r="E23"/>
  <c r="J124"/>
  <c r="J22"/>
  <c r="J20"/>
  <c r="E20"/>
  <c r="F125"/>
  <c r="J19"/>
  <c r="J14"/>
  <c r="J122"/>
  <c r="E7"/>
  <c r="E116"/>
  <c i="5" r="J39"/>
  <c r="J38"/>
  <c i="1" r="AY101"/>
  <c i="5" r="J37"/>
  <c i="1" r="AX101"/>
  <c i="5" r="BI179"/>
  <c r="BH179"/>
  <c r="BG179"/>
  <c r="BE179"/>
  <c r="T179"/>
  <c r="T178"/>
  <c r="T177"/>
  <c r="R179"/>
  <c r="R178"/>
  <c r="R177"/>
  <c r="P179"/>
  <c r="P178"/>
  <c r="P177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6"/>
  <c r="BH136"/>
  <c r="BG136"/>
  <c r="BE136"/>
  <c r="T136"/>
  <c r="R136"/>
  <c r="P136"/>
  <c r="BI135"/>
  <c r="BH135"/>
  <c r="BG135"/>
  <c r="BE135"/>
  <c r="T135"/>
  <c r="R135"/>
  <c r="P135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91"/>
  <c r="E7"/>
  <c r="E116"/>
  <c i="4" r="J39"/>
  <c r="J38"/>
  <c i="1" r="AY99"/>
  <c i="4" r="J37"/>
  <c i="1" r="AX99"/>
  <c i="4"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5"/>
  <c r="BH155"/>
  <c r="BG155"/>
  <c r="BE155"/>
  <c r="T155"/>
  <c r="T154"/>
  <c r="R155"/>
  <c r="R154"/>
  <c r="P155"/>
  <c r="P154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3" r="J39"/>
  <c r="J38"/>
  <c i="1" r="AY97"/>
  <c i="3" r="J37"/>
  <c i="1" r="AX97"/>
  <c i="3" r="BI188"/>
  <c r="BH188"/>
  <c r="BG188"/>
  <c r="BE188"/>
  <c r="T188"/>
  <c r="T187"/>
  <c r="T186"/>
  <c r="R188"/>
  <c r="R187"/>
  <c r="R186"/>
  <c r="P188"/>
  <c r="P187"/>
  <c r="P186"/>
  <c r="BI185"/>
  <c r="BH185"/>
  <c r="BG185"/>
  <c r="BE185"/>
  <c r="T185"/>
  <c r="R185"/>
  <c r="P185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F119"/>
  <c r="E117"/>
  <c r="F91"/>
  <c r="E89"/>
  <c r="J26"/>
  <c r="E26"/>
  <c r="J94"/>
  <c r="J25"/>
  <c r="J23"/>
  <c r="E23"/>
  <c r="J121"/>
  <c r="J22"/>
  <c r="J20"/>
  <c r="E20"/>
  <c r="F122"/>
  <c r="J19"/>
  <c r="J17"/>
  <c r="E17"/>
  <c r="F121"/>
  <c r="J16"/>
  <c r="J14"/>
  <c r="J119"/>
  <c r="E7"/>
  <c r="E85"/>
  <c i="2" r="J39"/>
  <c r="J38"/>
  <c i="1" r="AY96"/>
  <c i="2" r="J37"/>
  <c i="1" r="AX96"/>
  <c i="2" r="BI186"/>
  <c r="BH186"/>
  <c r="BG186"/>
  <c r="BE186"/>
  <c r="T186"/>
  <c r="T185"/>
  <c r="T184"/>
  <c r="R186"/>
  <c r="R185"/>
  <c r="R184"/>
  <c r="P186"/>
  <c r="P185"/>
  <c r="P184"/>
  <c r="BI183"/>
  <c r="BH183"/>
  <c r="BG183"/>
  <c r="BE183"/>
  <c r="T183"/>
  <c r="R183"/>
  <c r="P183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122"/>
  <c r="J19"/>
  <c r="J14"/>
  <c r="J119"/>
  <c r="E7"/>
  <c r="E113"/>
  <c i="1" r="L90"/>
  <c r="AM90"/>
  <c r="AM89"/>
  <c r="L89"/>
  <c r="AM87"/>
  <c r="L87"/>
  <c r="L85"/>
  <c r="L84"/>
  <c i="7" r="BK261"/>
  <c r="J247"/>
  <c r="BK235"/>
  <c r="BK231"/>
  <c r="J219"/>
  <c r="J215"/>
  <c r="J211"/>
  <c r="J203"/>
  <c r="BK187"/>
  <c r="BK178"/>
  <c r="J161"/>
  <c r="J149"/>
  <c r="J146"/>
  <c r="J142"/>
  <c i="6" r="BK168"/>
  <c r="J166"/>
  <c r="J154"/>
  <c r="BK152"/>
  <c r="J147"/>
  <c r="BK145"/>
  <c r="J143"/>
  <c r="J139"/>
  <c r="J134"/>
  <c i="5" r="BK173"/>
  <c r="J170"/>
  <c r="J167"/>
  <c r="J160"/>
  <c r="BK149"/>
  <c r="J136"/>
  <c r="J131"/>
  <c i="4" r="J163"/>
  <c r="J160"/>
  <c r="BK155"/>
  <c r="J151"/>
  <c r="J149"/>
  <c r="BK146"/>
  <c r="BK144"/>
  <c r="BK141"/>
  <c r="J131"/>
  <c i="3" r="BK179"/>
  <c r="J177"/>
  <c r="J175"/>
  <c r="BK171"/>
  <c r="J167"/>
  <c r="BK163"/>
  <c r="BK154"/>
  <c r="BK152"/>
  <c r="BK150"/>
  <c r="J146"/>
  <c r="J138"/>
  <c r="BK136"/>
  <c i="2" r="BK186"/>
  <c r="J183"/>
  <c r="J171"/>
  <c r="BK163"/>
  <c r="BK160"/>
  <c r="J158"/>
  <c r="BK156"/>
  <c r="J152"/>
  <c r="J146"/>
  <c r="J140"/>
  <c r="J138"/>
  <c r="BK132"/>
  <c r="J130"/>
  <c r="J128"/>
  <c i="1" r="AS100"/>
  <c r="AS98"/>
  <c i="7" r="J261"/>
  <c r="BK255"/>
  <c r="BK251"/>
  <c r="J243"/>
  <c r="BK239"/>
  <c r="J227"/>
  <c r="BK195"/>
  <c r="BK191"/>
  <c r="BK174"/>
  <c r="J170"/>
  <c r="BK166"/>
  <c r="BK161"/>
  <c r="BK157"/>
  <c r="J147"/>
  <c r="J139"/>
  <c r="BK138"/>
  <c r="BK131"/>
  <c i="6" r="BK173"/>
  <c r="BK170"/>
  <c r="J168"/>
  <c r="J164"/>
  <c r="BK162"/>
  <c r="J160"/>
  <c r="J156"/>
  <c r="BK154"/>
  <c r="BK149"/>
  <c r="BK141"/>
  <c r="J133"/>
  <c i="5" r="J179"/>
  <c r="J164"/>
  <c r="J158"/>
  <c r="J156"/>
  <c r="J149"/>
  <c r="BK147"/>
  <c r="BK145"/>
  <c r="J143"/>
  <c r="BK140"/>
  <c r="BK135"/>
  <c i="4" r="J155"/>
  <c r="BK150"/>
  <c r="J144"/>
  <c r="BK133"/>
  <c i="3" r="BK188"/>
  <c r="BK181"/>
  <c r="J179"/>
  <c r="BK177"/>
  <c r="BK175"/>
  <c r="BK169"/>
  <c r="BK167"/>
  <c r="J165"/>
  <c r="J163"/>
  <c r="J161"/>
  <c r="BK159"/>
  <c r="J157"/>
  <c r="BK146"/>
  <c r="BK142"/>
  <c r="BK132"/>
  <c r="BK130"/>
  <c r="BK128"/>
  <c i="2" r="J179"/>
  <c r="J177"/>
  <c r="J175"/>
  <c r="J173"/>
  <c r="J167"/>
  <c r="J165"/>
  <c r="J163"/>
  <c r="BK152"/>
  <c r="J150"/>
  <c r="J148"/>
  <c r="BK144"/>
  <c r="BK142"/>
  <c r="J136"/>
  <c r="J134"/>
  <c r="BK130"/>
  <c r="BK128"/>
  <c i="1" r="AS103"/>
  <c i="7" r="J255"/>
  <c r="J251"/>
  <c r="BK247"/>
  <c r="J239"/>
  <c r="BK227"/>
  <c r="J223"/>
  <c r="BK207"/>
  <c r="J187"/>
  <c r="J183"/>
  <c r="BK170"/>
  <c r="J166"/>
  <c r="BK153"/>
  <c r="BK149"/>
  <c r="BK147"/>
  <c r="BK145"/>
  <c r="BK142"/>
  <c r="BK139"/>
  <c r="J134"/>
  <c r="J131"/>
  <c i="6" r="BK166"/>
  <c r="J162"/>
  <c r="BK158"/>
  <c r="BK156"/>
  <c r="J152"/>
  <c r="J149"/>
  <c r="J141"/>
  <c r="BK134"/>
  <c r="BK133"/>
  <c r="BK131"/>
  <c i="5" r="J173"/>
  <c r="BK170"/>
  <c r="BK162"/>
  <c r="BK160"/>
  <c r="BK154"/>
  <c r="J152"/>
  <c r="BK143"/>
  <c r="J140"/>
  <c r="BK136"/>
  <c i="4" r="BK163"/>
  <c r="BK161"/>
  <c r="BK160"/>
  <c r="BK159"/>
  <c r="BK151"/>
  <c r="J141"/>
  <c r="J140"/>
  <c r="BK137"/>
  <c r="BK131"/>
  <c i="3" r="J185"/>
  <c r="J181"/>
  <c r="BK173"/>
  <c r="J171"/>
  <c r="J169"/>
  <c r="BK165"/>
  <c r="J159"/>
  <c r="BK157"/>
  <c r="J152"/>
  <c r="BK148"/>
  <c r="BK144"/>
  <c r="J142"/>
  <c r="BK140"/>
  <c r="BK138"/>
  <c r="BK134"/>
  <c i="2" r="J186"/>
  <c r="BK179"/>
  <c r="BK175"/>
  <c r="BK171"/>
  <c r="BK169"/>
  <c r="BK158"/>
  <c r="BK154"/>
  <c r="BK148"/>
  <c r="BK140"/>
  <c i="7" r="BK243"/>
  <c r="J235"/>
  <c r="J231"/>
  <c r="BK223"/>
  <c r="BK219"/>
  <c r="BK215"/>
  <c r="BK211"/>
  <c r="J207"/>
  <c r="BK203"/>
  <c r="J195"/>
  <c r="J191"/>
  <c r="BK183"/>
  <c r="J178"/>
  <c r="J174"/>
  <c r="J157"/>
  <c r="J153"/>
  <c r="BK146"/>
  <c r="J145"/>
  <c r="J138"/>
  <c r="BK134"/>
  <c i="6" r="J173"/>
  <c r="J170"/>
  <c r="BK164"/>
  <c r="BK160"/>
  <c r="J158"/>
  <c r="BK147"/>
  <c r="J145"/>
  <c r="BK143"/>
  <c r="BK139"/>
  <c r="J131"/>
  <c i="5" r="BK179"/>
  <c r="BK167"/>
  <c r="BK164"/>
  <c r="J162"/>
  <c r="BK158"/>
  <c r="BK156"/>
  <c r="J154"/>
  <c r="BK152"/>
  <c r="J147"/>
  <c r="J145"/>
  <c r="J135"/>
  <c r="BK131"/>
  <c i="4" r="J161"/>
  <c r="J159"/>
  <c r="J150"/>
  <c r="BK149"/>
  <c r="J146"/>
  <c r="BK140"/>
  <c r="J137"/>
  <c r="J133"/>
  <c i="3" r="J188"/>
  <c r="BK185"/>
  <c r="J173"/>
  <c r="BK161"/>
  <c r="J154"/>
  <c r="J150"/>
  <c r="J148"/>
  <c r="J144"/>
  <c r="J140"/>
  <c r="J136"/>
  <c r="J134"/>
  <c r="J132"/>
  <c r="J130"/>
  <c r="J128"/>
  <c i="2" r="BK183"/>
  <c r="BK177"/>
  <c r="BK173"/>
  <c r="J169"/>
  <c r="BK167"/>
  <c r="BK165"/>
  <c r="J160"/>
  <c r="J156"/>
  <c r="J154"/>
  <c r="BK150"/>
  <c r="BK146"/>
  <c r="J144"/>
  <c r="J142"/>
  <c r="BK138"/>
  <c r="BK136"/>
  <c r="BK134"/>
  <c r="J132"/>
  <c i="1" r="AS95"/>
  <c i="2" l="1" r="P127"/>
  <c r="P162"/>
  <c i="3" r="T127"/>
  <c r="P156"/>
  <c i="4" r="P145"/>
  <c r="T145"/>
  <c r="BK158"/>
  <c i="5" r="R130"/>
  <c r="R129"/>
  <c r="P142"/>
  <c r="P151"/>
  <c r="BK166"/>
  <c r="J166"/>
  <c r="J104"/>
  <c i="6" r="R132"/>
  <c r="R129"/>
  <c r="R128"/>
  <c r="P138"/>
  <c r="R151"/>
  <c i="7" r="BK148"/>
  <c r="J148"/>
  <c r="J104"/>
  <c i="2" r="R127"/>
  <c r="T162"/>
  <c i="3" r="R127"/>
  <c r="R156"/>
  <c i="4" r="T132"/>
  <c r="T129"/>
  <c r="T128"/>
  <c r="P158"/>
  <c r="P157"/>
  <c i="5" r="T130"/>
  <c r="T129"/>
  <c r="T142"/>
  <c r="R151"/>
  <c r="T166"/>
  <c i="6" r="P132"/>
  <c r="P129"/>
  <c r="R138"/>
  <c r="R137"/>
  <c r="T151"/>
  <c i="7" r="T130"/>
  <c r="T129"/>
  <c r="T137"/>
  <c r="T141"/>
  <c r="P148"/>
  <c i="2" r="T127"/>
  <c r="T126"/>
  <c r="T125"/>
  <c r="BK162"/>
  <c r="J162"/>
  <c r="J101"/>
  <c i="3" r="P127"/>
  <c r="P126"/>
  <c r="P125"/>
  <c i="1" r="AU97"/>
  <c i="3" r="T156"/>
  <c i="4" r="P132"/>
  <c r="P129"/>
  <c r="P128"/>
  <c i="1" r="AU99"/>
  <c i="4" r="BK145"/>
  <c r="J145"/>
  <c r="J102"/>
  <c r="R158"/>
  <c r="R157"/>
  <c i="5" r="BK130"/>
  <c r="J130"/>
  <c r="J100"/>
  <c r="BK142"/>
  <c r="R142"/>
  <c r="T151"/>
  <c r="P166"/>
  <c i="6" r="T132"/>
  <c r="T129"/>
  <c r="T128"/>
  <c r="BK138"/>
  <c r="P151"/>
  <c i="7" r="P130"/>
  <c r="BK137"/>
  <c r="J137"/>
  <c r="J101"/>
  <c r="R137"/>
  <c r="BK141"/>
  <c r="J141"/>
  <c r="J103"/>
  <c r="P141"/>
  <c r="P140"/>
  <c r="R148"/>
  <c i="2" r="BK127"/>
  <c r="J127"/>
  <c r="J100"/>
  <c r="R162"/>
  <c i="3" r="BK127"/>
  <c r="J127"/>
  <c r="J100"/>
  <c r="BK156"/>
  <c r="J156"/>
  <c r="J101"/>
  <c i="4" r="BK132"/>
  <c r="J132"/>
  <c r="J101"/>
  <c r="R132"/>
  <c r="R129"/>
  <c r="R128"/>
  <c r="R145"/>
  <c r="T158"/>
  <c r="T157"/>
  <c i="5" r="P130"/>
  <c r="P129"/>
  <c r="BK151"/>
  <c r="J151"/>
  <c r="J103"/>
  <c r="R166"/>
  <c i="6" r="BK132"/>
  <c r="J132"/>
  <c r="J101"/>
  <c r="T138"/>
  <c r="T137"/>
  <c r="BK151"/>
  <c r="J151"/>
  <c r="J104"/>
  <c i="7" r="BK130"/>
  <c r="BK129"/>
  <c r="J129"/>
  <c r="J99"/>
  <c r="R130"/>
  <c r="R129"/>
  <c r="P137"/>
  <c r="R141"/>
  <c r="R140"/>
  <c r="T148"/>
  <c i="2" r="BF128"/>
  <c r="BF140"/>
  <c r="BF142"/>
  <c r="BF150"/>
  <c r="BF158"/>
  <c i="3" r="BF130"/>
  <c r="BF132"/>
  <c r="BF134"/>
  <c r="BF136"/>
  <c r="BF146"/>
  <c r="BF148"/>
  <c r="BF175"/>
  <c i="4" r="BF140"/>
  <c r="BF144"/>
  <c r="BK162"/>
  <c r="J162"/>
  <c r="J106"/>
  <c i="5" r="E85"/>
  <c r="J122"/>
  <c r="BF131"/>
  <c r="BF135"/>
  <c r="BF143"/>
  <c r="BF145"/>
  <c r="BF149"/>
  <c r="BF167"/>
  <c r="BF179"/>
  <c r="BK178"/>
  <c r="J178"/>
  <c r="J106"/>
  <c i="6" r="E85"/>
  <c r="F94"/>
  <c r="J125"/>
  <c r="BF134"/>
  <c r="BF143"/>
  <c r="BF145"/>
  <c r="BF152"/>
  <c r="BF156"/>
  <c r="BF162"/>
  <c r="BF168"/>
  <c i="7" r="J91"/>
  <c r="E116"/>
  <c r="BF142"/>
  <c r="BF174"/>
  <c r="BF178"/>
  <c r="BF187"/>
  <c r="BF203"/>
  <c r="BF211"/>
  <c r="BF223"/>
  <c r="BF251"/>
  <c i="2" r="E85"/>
  <c r="BF134"/>
  <c r="BF144"/>
  <c r="BF152"/>
  <c r="BF154"/>
  <c r="BF173"/>
  <c i="3" r="J93"/>
  <c r="E113"/>
  <c r="J122"/>
  <c r="BF140"/>
  <c r="BF150"/>
  <c r="BF152"/>
  <c r="BF157"/>
  <c r="BF161"/>
  <c r="BF167"/>
  <c r="BF169"/>
  <c r="BF173"/>
  <c r="BF177"/>
  <c i="4" r="E85"/>
  <c r="J91"/>
  <c r="F94"/>
  <c r="BF137"/>
  <c r="BK130"/>
  <c i="5" r="BF154"/>
  <c r="BF162"/>
  <c r="BF164"/>
  <c r="BF173"/>
  <c i="6" r="J93"/>
  <c r="BF131"/>
  <c r="BF139"/>
  <c r="BF147"/>
  <c r="BF160"/>
  <c r="BK130"/>
  <c r="J130"/>
  <c r="J100"/>
  <c i="7" r="J93"/>
  <c r="F124"/>
  <c r="J125"/>
  <c r="BF131"/>
  <c r="BF134"/>
  <c r="BF153"/>
  <c r="BF183"/>
  <c r="BF219"/>
  <c r="BF231"/>
  <c r="BF247"/>
  <c r="BF261"/>
  <c i="2" r="J91"/>
  <c r="F94"/>
  <c r="BF132"/>
  <c r="BF146"/>
  <c r="BF160"/>
  <c r="BF163"/>
  <c r="BF165"/>
  <c r="BF167"/>
  <c r="BF169"/>
  <c r="BF171"/>
  <c r="BF175"/>
  <c r="BF177"/>
  <c r="BF179"/>
  <c r="BF183"/>
  <c r="BF186"/>
  <c r="BK185"/>
  <c r="J185"/>
  <c r="J103"/>
  <c i="3" r="J91"/>
  <c r="F94"/>
  <c r="BF128"/>
  <c r="BF138"/>
  <c r="BF142"/>
  <c r="BF159"/>
  <c r="BF163"/>
  <c r="BF185"/>
  <c r="BF188"/>
  <c r="BK187"/>
  <c r="J187"/>
  <c r="J103"/>
  <c i="4" r="BF141"/>
  <c r="BF149"/>
  <c r="BF155"/>
  <c r="BF163"/>
  <c r="BK154"/>
  <c r="J154"/>
  <c r="J103"/>
  <c i="5" r="BF152"/>
  <c r="BF156"/>
  <c r="BF158"/>
  <c r="BF160"/>
  <c r="BF170"/>
  <c i="6" r="J91"/>
  <c r="BF141"/>
  <c r="BF154"/>
  <c r="BF158"/>
  <c r="BF164"/>
  <c r="BF166"/>
  <c r="BK172"/>
  <c r="J172"/>
  <c r="J106"/>
  <c i="7" r="F125"/>
  <c r="BF138"/>
  <c r="BF145"/>
  <c r="BF146"/>
  <c r="BF147"/>
  <c r="BF149"/>
  <c r="BF166"/>
  <c r="BF170"/>
  <c r="BF215"/>
  <c r="BF227"/>
  <c r="BF235"/>
  <c i="2" r="BF130"/>
  <c r="BF136"/>
  <c r="BF138"/>
  <c r="BF148"/>
  <c r="BF156"/>
  <c i="3" r="F93"/>
  <c r="BF144"/>
  <c r="BF154"/>
  <c r="BF165"/>
  <c r="BF171"/>
  <c r="BF179"/>
  <c r="BF181"/>
  <c i="4" r="BF131"/>
  <c r="BF133"/>
  <c r="BF146"/>
  <c r="BF150"/>
  <c r="BF151"/>
  <c r="BF159"/>
  <c r="BF160"/>
  <c r="BF161"/>
  <c i="5" r="F94"/>
  <c r="BF136"/>
  <c r="BF140"/>
  <c r="BF147"/>
  <c i="6" r="BF133"/>
  <c r="BF149"/>
  <c r="BF170"/>
  <c r="BF173"/>
  <c i="7" r="BF139"/>
  <c r="BF157"/>
  <c r="BF161"/>
  <c r="BF191"/>
  <c r="BF195"/>
  <c r="BF207"/>
  <c r="BF239"/>
  <c r="BF243"/>
  <c r="BF255"/>
  <c r="BK260"/>
  <c r="J260"/>
  <c r="J106"/>
  <c i="2" r="F35"/>
  <c i="1" r="AZ96"/>
  <c i="5" r="F37"/>
  <c i="1" r="BB101"/>
  <c i="2" r="F38"/>
  <c i="1" r="BC96"/>
  <c i="5" r="F35"/>
  <c i="1" r="AZ101"/>
  <c i="6" r="F35"/>
  <c i="1" r="AZ102"/>
  <c i="7" r="F37"/>
  <c i="1" r="BB104"/>
  <c r="BB103"/>
  <c r="AX103"/>
  <c i="7" r="J35"/>
  <c i="1" r="AV104"/>
  <c i="2" r="F37"/>
  <c i="1" r="BB96"/>
  <c i="3" r="J35"/>
  <c i="1" r="AV97"/>
  <c i="4" r="F39"/>
  <c i="1" r="BD99"/>
  <c r="BD98"/>
  <c i="6" r="F39"/>
  <c i="1" r="BD102"/>
  <c i="7" r="F35"/>
  <c i="1" r="AZ104"/>
  <c r="AZ103"/>
  <c r="AV103"/>
  <c i="6" r="F38"/>
  <c i="1" r="BC102"/>
  <c i="3" r="F38"/>
  <c i="1" r="BC97"/>
  <c i="4" r="F35"/>
  <c i="1" r="AZ99"/>
  <c r="AZ98"/>
  <c r="AV98"/>
  <c i="6" r="F37"/>
  <c i="1" r="BB102"/>
  <c i="3" r="F37"/>
  <c i="1" r="BB97"/>
  <c i="6" r="J35"/>
  <c i="1" r="AV102"/>
  <c i="2" r="F39"/>
  <c i="1" r="BD96"/>
  <c i="5" r="J35"/>
  <c i="1" r="AV101"/>
  <c i="7" r="F39"/>
  <c i="1" r="BD104"/>
  <c r="BD103"/>
  <c i="4" r="J35"/>
  <c i="1" r="AV99"/>
  <c i="2" r="J35"/>
  <c i="1" r="AV96"/>
  <c i="3" r="F39"/>
  <c i="1" r="BD97"/>
  <c i="5" r="F39"/>
  <c i="1" r="BD101"/>
  <c i="4" r="F37"/>
  <c i="1" r="BB99"/>
  <c r="BB98"/>
  <c r="AX98"/>
  <c i="5" r="F38"/>
  <c i="1" r="BC101"/>
  <c i="7" r="F38"/>
  <c i="1" r="BC104"/>
  <c r="BC103"/>
  <c r="AY103"/>
  <c i="3" r="F35"/>
  <c i="1" r="AZ97"/>
  <c i="4" r="F38"/>
  <c i="1" r="BC99"/>
  <c r="BC98"/>
  <c r="AY98"/>
  <c r="AS94"/>
  <c r="AU98"/>
  <c i="6" l="1" r="BK137"/>
  <c r="J137"/>
  <c r="J102"/>
  <c i="4" r="BK129"/>
  <c r="J129"/>
  <c r="J99"/>
  <c i="5" r="R141"/>
  <c i="7" r="T140"/>
  <c r="T128"/>
  <c i="6" r="P137"/>
  <c r="P128"/>
  <c i="1" r="AU102"/>
  <c i="5" r="R128"/>
  <c i="4" r="BK157"/>
  <c r="J157"/>
  <c r="J104"/>
  <c i="2" r="P126"/>
  <c r="P125"/>
  <c i="1" r="AU96"/>
  <c i="5" r="T141"/>
  <c r="T128"/>
  <c i="3" r="R126"/>
  <c r="R125"/>
  <c i="2" r="R126"/>
  <c r="R125"/>
  <c i="5" r="P141"/>
  <c i="7" r="R128"/>
  <c i="5" r="P128"/>
  <c i="1" r="AU101"/>
  <c i="7" r="P129"/>
  <c r="P128"/>
  <c i="1" r="AU104"/>
  <c i="5" r="BK141"/>
  <c r="J141"/>
  <c r="J101"/>
  <c i="3" r="T126"/>
  <c r="T125"/>
  <c i="2" r="BK184"/>
  <c r="J184"/>
  <c r="J102"/>
  <c i="4" r="J130"/>
  <c r="J100"/>
  <c r="J158"/>
  <c r="J105"/>
  <c i="5" r="BK129"/>
  <c r="J129"/>
  <c r="J99"/>
  <c r="BK177"/>
  <c r="J177"/>
  <c r="J105"/>
  <c i="6" r="BK171"/>
  <c r="J171"/>
  <c r="J105"/>
  <c i="3" r="BK126"/>
  <c r="J126"/>
  <c r="J99"/>
  <c r="BK186"/>
  <c r="J186"/>
  <c r="J102"/>
  <c i="5" r="J142"/>
  <c r="J102"/>
  <c i="7" r="J130"/>
  <c r="J100"/>
  <c r="BK140"/>
  <c r="J140"/>
  <c r="J102"/>
  <c i="2" r="BK126"/>
  <c r="J126"/>
  <c r="J99"/>
  <c i="6" r="BK129"/>
  <c r="J129"/>
  <c r="J99"/>
  <c r="J138"/>
  <c r="J103"/>
  <c i="7" r="BK259"/>
  <c r="J259"/>
  <c r="J105"/>
  <c i="1" r="AU95"/>
  <c r="BC95"/>
  <c i="3" r="F36"/>
  <c i="1" r="BA97"/>
  <c i="5" r="F36"/>
  <c i="1" r="BA101"/>
  <c i="3" r="J36"/>
  <c i="1" r="AW97"/>
  <c r="AT97"/>
  <c i="7" r="F36"/>
  <c i="1" r="BA104"/>
  <c r="BA103"/>
  <c r="AW103"/>
  <c r="AT103"/>
  <c i="6" r="F36"/>
  <c i="1" r="BA102"/>
  <c r="BB95"/>
  <c r="AX95"/>
  <c i="2" r="J36"/>
  <c i="1" r="AW96"/>
  <c r="AT96"/>
  <c i="6" r="J36"/>
  <c i="1" r="AW102"/>
  <c r="AT102"/>
  <c r="AU103"/>
  <c i="7" r="J36"/>
  <c i="1" r="AW104"/>
  <c r="AT104"/>
  <c r="BD100"/>
  <c i="4" r="F36"/>
  <c i="1" r="BA99"/>
  <c r="BA98"/>
  <c r="AW98"/>
  <c r="AT98"/>
  <c r="BC100"/>
  <c r="AY100"/>
  <c i="4" r="J36"/>
  <c i="1" r="AW99"/>
  <c r="AT99"/>
  <c r="BB100"/>
  <c r="AX100"/>
  <c r="AZ95"/>
  <c r="AV95"/>
  <c r="BD95"/>
  <c r="BD94"/>
  <c r="W33"/>
  <c r="AZ100"/>
  <c r="AV100"/>
  <c i="2" r="F36"/>
  <c i="1" r="BA96"/>
  <c i="5" r="J36"/>
  <c i="1" r="AW101"/>
  <c r="AT101"/>
  <c i="7" l="1" r="BK128"/>
  <c r="J128"/>
  <c r="J98"/>
  <c i="2" r="BK125"/>
  <c r="J125"/>
  <c r="J98"/>
  <c i="4" r="BK128"/>
  <c r="J128"/>
  <c i="3" r="BK125"/>
  <c r="J125"/>
  <c r="J98"/>
  <c i="5" r="BK128"/>
  <c r="J128"/>
  <c i="6" r="BK128"/>
  <c r="J128"/>
  <c r="J98"/>
  <c i="1" r="BC94"/>
  <c r="W32"/>
  <c r="BA95"/>
  <c i="4" r="J32"/>
  <c i="1" r="AG99"/>
  <c r="AG98"/>
  <c r="AN98"/>
  <c r="AY95"/>
  <c r="BA100"/>
  <c r="AW100"/>
  <c r="AT100"/>
  <c r="BB94"/>
  <c r="W31"/>
  <c i="5" r="J32"/>
  <c i="1" r="AG101"/>
  <c r="AN101"/>
  <c r="AU100"/>
  <c r="AZ94"/>
  <c r="W29"/>
  <c l="1" r="AN99"/>
  <c i="4" r="J98"/>
  <c i="5" r="J41"/>
  <c r="J98"/>
  <c i="4" r="J41"/>
  <c i="1" r="AU94"/>
  <c r="BA94"/>
  <c r="AW94"/>
  <c r="AK30"/>
  <c r="AW95"/>
  <c r="AT95"/>
  <c r="AV94"/>
  <c r="AK29"/>
  <c i="3" r="J32"/>
  <c i="1" r="AG97"/>
  <c r="AN97"/>
  <c r="AX94"/>
  <c i="2" r="J32"/>
  <c i="1" r="AG96"/>
  <c r="AN96"/>
  <c r="AY94"/>
  <c i="6" r="J32"/>
  <c i="1" r="AG102"/>
  <c r="AN102"/>
  <c i="7" r="J32"/>
  <c i="1" r="AG104"/>
  <c r="AG103"/>
  <c r="AN103"/>
  <c l="1" r="AN104"/>
  <c i="2" r="J41"/>
  <c i="3" r="J41"/>
  <c i="6" r="J41"/>
  <c i="7" r="J41"/>
  <c i="1" r="AT94"/>
  <c r="AG95"/>
  <c r="W30"/>
  <c r="AG100"/>
  <c r="AN100"/>
  <c l="1" r="AN95"/>
  <c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<sst xmlns="http://schemas.openxmlformats.org/spreadsheetml/2006/main">
  <si>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</si>
  <si>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</si>
  <si>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</si>
  <si>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</si>
  <si>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</si>
  <si>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{3dd8324f-819d-49db-af03-0f9452dc776c}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</si>
  <si>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</si>
  <si>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</si>
  <si>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</si>
  <si>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</si>
  <si>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</si>
  <si>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</si>
  <si>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2021/20_VO4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</si>
  <si>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</si>
  <si>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</si>
  <si>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Stavebná časť</t>
  </si>
  <si>
    <t>JKSO:</t>
  </si>
  <si>
    <t>KS:</t>
  </si>
  <si>
    <t>Miesto:</t>
  </si>
  <si>
    <t>Žiar nad Hronom</t>
  </si>
  <si>
    <t>Dátum:</t>
  </si>
  <si>
    <t>26. 3. 2021</t>
  </si>
  <si>
    <t>Objednávateľ:</t>
  </si>
  <si>
    <t>IČO:</t>
  </si>
  <si>
    <t>31609651</t>
  </si>
  <si>
    <t>Technické služby Žiar nad Hronom s.r.o.</t>
  </si>
  <si>
    <t>IČ DPH:</t>
  </si>
  <si>
    <t xml:space="preserve">SK2020479714 </t>
  </si>
  <si>
    <t>Zhotoviteľ:</t>
  </si>
  <si>
    <t>Vyplň údaj</t>
  </si>
  <si>
    <t>Projektant:</t>
  </si>
  <si>
    <t>Magic Design Henč s.r.o.</t>
  </si>
  <si>
    <t>True</t>
  </si>
  <si>
    <t>0,01</t>
  </si>
  <si>
    <t>Spracovateľ:</t>
  </si>
  <si>
    <t>Pilnik Vladimír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</si>
  <si>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</si>
  <si>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</si>
  <si>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</si>
  <si>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</si>
  <si>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</si>
  <si>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</si>
  <si>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</si>
  <si>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</si>
  <si>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</si>
  <si>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</si>
  <si>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</si>
  <si>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</si>
  <si>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</si>
  <si>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</si>
  <si>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</si>
  <si>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</si>
  <si>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</si>
  <si>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</si>
  <si>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</si>
  <si>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</si>
  <si>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</si>
  <si>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</si>
  <si>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</si>
  <si>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</si>
  <si>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</si>
  <si>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</si>
  <si>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</si>
  <si>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</si>
  <si>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</si>
  <si>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</si>
  <si>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</si>
  <si>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</si>
  <si>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</si>
  <si>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</si>
  <si>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</si>
  <si>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</si>
  <si>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</si>
  <si>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</si>
  <si>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</si>
  <si>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</si>
  <si>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</si>
  <si>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</si>
  <si>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</si>
  <si>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</si>
  <si>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</si>
  <si>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</si>
  <si>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I. Zvýšenie energetickej účinnosti - E.3 stavebno-architektonická časť</t>
  </si>
  <si>
    <t>STA</t>
  </si>
  <si>
    <t>1</t>
  </si>
  <si>
    <t>{b8c4657e-0bc4-43a5-9986-b2563fc66669}</t>
  </si>
  <si>
    <t>/</t>
  </si>
  <si>
    <t>04</t>
  </si>
  <si>
    <t xml:space="preserve">Stavebná časť + vrtsvy podláh a stien </t>
  </si>
  <si>
    <t>Časť</t>
  </si>
  <si>
    <t>2</t>
  </si>
  <si>
    <t>{65258102-1cd6-4c34-9d2f-c78581da9df3}</t>
  </si>
  <si>
    <t>06</t>
  </si>
  <si>
    <t>Stavebná časť + vrstvy podláh a stien - zvyšné priestory</t>
  </si>
  <si>
    <t>{b9b41f1d-caf3-4619-a5c3-06313be3a976}</t>
  </si>
  <si>
    <t>002</t>
  </si>
  <si>
    <t>II. Riešenie havar.stavu 25m plav.bazéna a časti podláh na 1.N.P./E.3 stavebno-architektonická časť</t>
  </si>
  <si>
    <t>{c47c4de5-4430-45d4-9dc6-1d29f3ff2349}</t>
  </si>
  <si>
    <t>03</t>
  </si>
  <si>
    <t>{cfacf653-17d1-4b28-97fd-965ef9ea46df}</t>
  </si>
  <si>
    <t>003</t>
  </si>
  <si>
    <t>III. Modernizácia časti priestorov na 1.N.P. krytej plavárne E3 stavebno-architektonická časť</t>
  </si>
  <si>
    <t>{51f76ffe-aab9-40c6-9c98-6422a01a4475}</t>
  </si>
  <si>
    <t>05</t>
  </si>
  <si>
    <t xml:space="preserve">Stavebná časť  + vrtsvy podláh a stien </t>
  </si>
  <si>
    <t>{204642a9-4f41-46df-a6e3-23552c16b645}</t>
  </si>
  <si>
    <t>07</t>
  </si>
  <si>
    <t>Stavebná časť + vrtsvy podláh a stien - zvyšné priestory</t>
  </si>
  <si>
    <t>{a1ee65c3-e821-41d5-83d3-03826eb33bb5}</t>
  </si>
  <si>
    <t>006</t>
  </si>
  <si>
    <t>Dodatok č.1 a 2 k realizačnému projektu</t>
  </si>
  <si>
    <t>{8ba558fb-6131-45d6-8637-f10ac34223e5}</t>
  </si>
  <si>
    <t>08</t>
  </si>
  <si>
    <t>Stavebná časť - podlahy</t>
  </si>
  <si>
    <t>{0c63b978-9bd9-48bd-849c-7aa940abb447}</t>
  </si>
  <si>
    <t>KRYCÍ LIST ROZPOČTU</t>
  </si>
  <si>
    <t>Objekt:</t>
  </si>
  <si>
    <t>001 - I. Zvýšenie energetickej účinnosti - E.3 stavebno-architektonická časť</t>
  </si>
  <si>
    <t>Časť:</t>
  </si>
  <si>
    <t xml:space="preserve">04 - Stavebná časť + vrtsvy podláh a stien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</si>
  <si>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</si>
  <si>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</si>
  <si>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</si>
  <si>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</si>
  <si>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</si>
  <si>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</si>
  <si>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714 - Vrstvy podláh PSV + HSV</t>
  </si>
  <si>
    <t xml:space="preserve">    715 - Vrstvy stien PSV + HSV</t>
  </si>
  <si>
    <t>VRN - Vedľajšie rozpočtové náklady</t>
  </si>
  <si>
    <t xml:space="preserve">    VRN03 - Geodetické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</si>
  <si>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</si>
  <si>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</si>
  <si>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</si>
  <si>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</si>
  <si>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</si>
  <si>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</si>
  <si>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</si>
  <si>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</si>
  <si>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</si>
  <si>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</si>
  <si>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</si>
  <si>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</si>
  <si>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</si>
  <si>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</si>
  <si>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</si>
  <si>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714</t>
  </si>
  <si>
    <t>Vrstvy podláh PSV + HSV</t>
  </si>
  <si>
    <t>K</t>
  </si>
  <si>
    <t>714110110.R</t>
  </si>
  <si>
    <t xml:space="preserve">Označenie v projekt. dokument.(cena vrátane stratného)  - P1a, P1b, P2a, P2b, SL1</t>
  </si>
  <si>
    <t>m2</t>
  </si>
  <si>
    <t>4</t>
  </si>
  <si>
    <t>P</t>
  </si>
  <si>
    <t>Poznámka k položke:_x000d_
tekutá hydroizolácia - 2x 1mm - flexibilná izolačná hmota ARDEX S 7 PLUS, spotreba 1,2kg/m²/1mm, hr.2mm_x000d_
 + hydroizolačná páska ARDEX SDB 15 (vhodná pre podlahové vykurovanie)</t>
  </si>
  <si>
    <t>714110120.R</t>
  </si>
  <si>
    <t>Označenie v projekt. dokument.(cena vrátane stratného) - P1a, P1b, P2a, P2b</t>
  </si>
  <si>
    <t>Poznámka k položke:_x000d_
nivelačná hmota ARDEX K 36 NEU (vhodný pre trvalo mokré prevádzky), spotreba 1,6kg /m²/1mm, hr.10mm, vrátane prebrúsenia hmoty</t>
  </si>
  <si>
    <t>3</t>
  </si>
  <si>
    <t>714110130.R</t>
  </si>
  <si>
    <t>Označenie v projekt. dokument.(cena vrátane stratného) - P1a</t>
  </si>
  <si>
    <t>6</t>
  </si>
  <si>
    <t xml:space="preserve">Poznámka k položke:_x000d_
cementový poter C16/20 + prísada plastifikátor GABOLITH (3L/m³ poteru) + karisieť 150x150/6mm_x000d_
dilatačne odelený od obvod. stien okrajovým pásikom ROCKWOOL - Steprock  o hr.12mm, hr.57,5mm</t>
  </si>
  <si>
    <t>714110140.R</t>
  </si>
  <si>
    <t>Označenie v projekt. dokument.(cena vrátane stratného) - P1b</t>
  </si>
  <si>
    <t>8</t>
  </si>
  <si>
    <t xml:space="preserve">Poznámka k položke:_x000d_
cementový poter C16/20 + prísada plastifikátor GABOLITH (3L/m³ poteru) + karisieť 150x150/6mm_x000d_
dilatačne odelený od obvod. stien okrajovým pásikom ROCKWOOL - Steprock  o hr.12mm, hr.73,5mm</t>
  </si>
  <si>
    <t>5</t>
  </si>
  <si>
    <t>714110200.R</t>
  </si>
  <si>
    <t>Označenie v projekt. dokument.(cena vrátane stratného) - P2a</t>
  </si>
  <si>
    <t>10</t>
  </si>
  <si>
    <t xml:space="preserve">Poznámka k položke:_x000d_
cementový poter C16/20 + prísada plastifikátor GABOLITH (3L/m³ poteru) + karisieť 150x150/6mm_x000d_
dilatačne odelený od obvod. stien okrajovým pásikom ROCKWOOL - Steprock  o hr.12mm, hr.65,5mm</t>
  </si>
  <si>
    <t>714110220.R</t>
  </si>
  <si>
    <t xml:space="preserve">Označenie v projekt. dokument.(cena vrátane stratného)  -P1a</t>
  </si>
  <si>
    <t>12</t>
  </si>
  <si>
    <t>Poznámka k položke:_x000d_
prídavná tepelná izolácia ISOVER - polystyrén EPS NEOFLOR 100 (ת=0,031 W/mK), hr.40mm</t>
  </si>
  <si>
    <t>7</t>
  </si>
  <si>
    <t>714110230.R</t>
  </si>
  <si>
    <t xml:space="preserve">Označenie v projekt. dokument.(cena vrátane stratného)  - P1b</t>
  </si>
  <si>
    <t>14</t>
  </si>
  <si>
    <t>Poznámka k položke:_x000d_
tepelná izolácia ISOVER - polystyrén EPS NEOFLOR 100 (ת=0,031 W/mK) , hr.100mm</t>
  </si>
  <si>
    <t>714110801.R</t>
  </si>
  <si>
    <t xml:space="preserve">Označenie v projekt. dokument.(cena vrátane stratného)  - P2a</t>
  </si>
  <si>
    <t>16</t>
  </si>
  <si>
    <t>Poznámka k položke:_x000d_
prídavná tepelná izolácia ISOVER - polystyrén EPS NEOFLOR 100 (ת=0,031 W/mK), hr.80mm</t>
  </si>
  <si>
    <t>9</t>
  </si>
  <si>
    <t>714111201.R</t>
  </si>
  <si>
    <t xml:space="preserve">Označenie v projekt. dokument.(cena vrátane stratného)  - P1a, P1b, P2a</t>
  </si>
  <si>
    <t>18</t>
  </si>
  <si>
    <t>Poznámka k položke:_x000d_
separačná PE fólia hr.0,5mm</t>
  </si>
  <si>
    <t>714111301.R</t>
  </si>
  <si>
    <t>Poznámka k položke:_x000d_
separačná textília - Fatratex 300 (300g/m²), hr.0,5mm</t>
  </si>
  <si>
    <t>11</t>
  </si>
  <si>
    <t>714111401.R</t>
  </si>
  <si>
    <t>22</t>
  </si>
  <si>
    <t>Poznámka k položke:_x000d_
hydroizolácia Stafol 914, hr.1,5mm</t>
  </si>
  <si>
    <t>714119001.R</t>
  </si>
  <si>
    <t>24</t>
  </si>
  <si>
    <t>Poznámka k položke:_x000d_
nivelačná hmota ARDEX K 36 NEU (vhodný pre trvalo mokré prevádzky), spotreba 1,6kg /m²/1mm, hr.10mm</t>
  </si>
  <si>
    <t>13</t>
  </si>
  <si>
    <t>714181001.R</t>
  </si>
  <si>
    <t>26</t>
  </si>
  <si>
    <t>Poznámka k položke:_x000d_
vyspravenie väčších nerovností opravnou hmotou ARDEX A 46</t>
  </si>
  <si>
    <t>714181001.R.1</t>
  </si>
  <si>
    <t xml:space="preserve">Označenie v projekt. dokument.(cena vrátane stratného)  - P2b</t>
  </si>
  <si>
    <t>28</t>
  </si>
  <si>
    <t>15</t>
  </si>
  <si>
    <t>714181021.R</t>
  </si>
  <si>
    <t>30</t>
  </si>
  <si>
    <t>Poznámka k položke:_x000d_
hĺbkový penetračný náter - ARDEX P51, spoteba 0,2g/m2</t>
  </si>
  <si>
    <t>714186201.R</t>
  </si>
  <si>
    <t xml:space="preserve">Označenie v projekt. dokument.(cena vrátane stratného)  -SL1</t>
  </si>
  <si>
    <t>32</t>
  </si>
  <si>
    <t>Poznámka k položke:_x000d_
podklad dôkladne očistiť - miesta zasiahnuté plesňami, machmi a lišajníkmi mechanicky očistiť a _x000d_
ošetriť prípravkom LITHOFIN SCHIMMEL EX, spotreba 1L/m² (cca.10% plochy)</t>
  </si>
  <si>
    <t>17</t>
  </si>
  <si>
    <t>714193001.R</t>
  </si>
  <si>
    <t>34</t>
  </si>
  <si>
    <t xml:space="preserve">Poznámka k položke:_x000d_
Silne znečistené vrstvy a vrstvy z nedostatočnou prídržnosťou odtrániť, očistiť vodou a nechať vyschnúť  (cca.10% plochy). _x000d_
Nerovnosti opraviť maltou ARDEX AM 100, rýchla vyrovnávajúca hmota (cca.10% plochy), spotreba cca.1,4kg /m²/mm</t>
  </si>
  <si>
    <t>715</t>
  </si>
  <si>
    <t>Vrstvy stien PSV + HSV</t>
  </si>
  <si>
    <t>715111011.R</t>
  </si>
  <si>
    <t>Označenie v projekt. dokument.(cena vrátane stratného) A2c,A5,A7,A10,A11</t>
  </si>
  <si>
    <t>36</t>
  </si>
  <si>
    <t>Poznámka k položke:_x000d_
flexibilné mrazuvzdorné vodeodolné tenkovrstvé cementové lepidlo ARDEX X7G, _x000d_
spotreba 1,7kg/m2 , hl. zubu 6mm, hr.3mm</t>
  </si>
  <si>
    <t>19</t>
  </si>
  <si>
    <t>715111012.R</t>
  </si>
  <si>
    <t xml:space="preserve">Označenie v projekt. dokument.(cena vrátane stratného)  - A2c,A5,  A7,A10,A11</t>
  </si>
  <si>
    <t>38</t>
  </si>
  <si>
    <t>Poznámka k položke:_x000d_
armovacia sieťka</t>
  </si>
  <si>
    <t>715112001.R</t>
  </si>
  <si>
    <t xml:space="preserve">Označenie v projekt. dokument.(cena vrátane stratného)  -  A2c, A5, A7,A10,A11</t>
  </si>
  <si>
    <t>40</t>
  </si>
  <si>
    <t>21</t>
  </si>
  <si>
    <t>715112002.R</t>
  </si>
  <si>
    <t xml:space="preserve">Označenie v projekt. dokument.(cena vrátane stratného)  - A11</t>
  </si>
  <si>
    <t>42</t>
  </si>
  <si>
    <t xml:space="preserve">Poznámka k položke:_x000d_
podklad dôkladne očistiť - miesta zasiahnuté plesňami, machmi a lišajníkmi mechanicky očistiť a _x000d_
  ošetriť prípravkom LITHOFIN SCHIMMEL EX, spotreba 1L/m² (cca.10% plochy)</t>
  </si>
  <si>
    <t>715112021.1.R</t>
  </si>
  <si>
    <t>44</t>
  </si>
  <si>
    <t>Poznámka k položke:_x000d_
Nerovnosti opraviť maltou ARDEX AM 100, rýchla vyrovnávajúca hmota (cca.10% plochy), spotreba cca.1,4kg /m²/mm</t>
  </si>
  <si>
    <t>23</t>
  </si>
  <si>
    <t>715112022.1.R</t>
  </si>
  <si>
    <t xml:space="preserve">Označenie v projekt. dokument.(cena vrátane stratného)  - A2c, A5, A7,A10</t>
  </si>
  <si>
    <t>46</t>
  </si>
  <si>
    <t xml:space="preserve">Poznámka k položke:_x000d_
tekutá hydroizolácia (na výšku 300mm) - flexibilná izolačná hmota ARDEX S 7 PLUS, spotreba 1,2kg/m2, hr.1mm_x000d_
  + hydroizolačná páska ARDEX SDB 15</t>
  </si>
  <si>
    <t>715116011.R</t>
  </si>
  <si>
    <t xml:space="preserve">Označenie v projekt. dokument.(cena vrátane stratného)  - A5</t>
  </si>
  <si>
    <t>48</t>
  </si>
  <si>
    <t>Poznámka k položke:_x000d_
styrodur 2800 C, hr.60mm, rozmer dosky 1250x600mm, pevnosť v tlaku pri 10% stlačení 300kPa + mechanické kotvenie</t>
  </si>
  <si>
    <t>25</t>
  </si>
  <si>
    <t>715154111.R</t>
  </si>
  <si>
    <t xml:space="preserve">Označenie v projekt. dokument.(cena vrátane stratného)  - A5, A11</t>
  </si>
  <si>
    <t>50</t>
  </si>
  <si>
    <t xml:space="preserve">Poznámka k položke:_x000d_
Microtec flexibilné lepidlo -  ARDEX X 77 S, spotreba 5,0kg/m²</t>
  </si>
  <si>
    <t>715154113.R</t>
  </si>
  <si>
    <t xml:space="preserve">Označenie v projekt. dokument.(cena vrátane stratného)  -A11</t>
  </si>
  <si>
    <t>52</t>
  </si>
  <si>
    <t xml:space="preserve">Poznámka k položke:_x000d_
tep. izolácia - minerálna vlna ISOVER CLIMA 034, (ת=0,034 W/mK), rozmer dosky 1200x600mm, _x000d_
  pevnosť v talku pri stlačení 10% = 7,5kPa, pevnosť v ťahu kolmo na rovinu dosky min.7,5kPa, _x000d_
  reakcia na oheň A2-s1, d0, hr. 160mm (R=4,70 m²K/W) + mechanicky kotviť do nosného podkladu</t>
  </si>
  <si>
    <t>VV</t>
  </si>
  <si>
    <t>151,218</t>
  </si>
  <si>
    <t>Súčet</t>
  </si>
  <si>
    <t>27</t>
  </si>
  <si>
    <t>M</t>
  </si>
  <si>
    <t>2459250100.R</t>
  </si>
  <si>
    <t>Náklady na dopravu materiálov, pracovníkov</t>
  </si>
  <si>
    <t>kpl</t>
  </si>
  <si>
    <t>54</t>
  </si>
  <si>
    <t>VRN</t>
  </si>
  <si>
    <t>Vedľajšie rozpočtové náklady</t>
  </si>
  <si>
    <t>VRN03</t>
  </si>
  <si>
    <t>Geodetické práce</t>
  </si>
  <si>
    <t>000300014.R</t>
  </si>
  <si>
    <t>Geodetické vytýčenie podláh, stien, rovinatosť, kolmosť, pravouhlosť</t>
  </si>
  <si>
    <t>eur</t>
  </si>
  <si>
    <t>1024</t>
  </si>
  <si>
    <t>56</t>
  </si>
  <si>
    <t>06 - Stavebná časť + vrstvy podláh a stien - zvyšné priestory</t>
  </si>
  <si>
    <t xml:space="preserve"> </t>
  </si>
  <si>
    <t xml:space="preserve">Označenie v projekt. dokument.(cena vrátane stratného)  - P1a, P1b,P2b, SL1</t>
  </si>
  <si>
    <t>Označenie v projekt. dokument.(cena vrátane stratného) - P1a, P1b, P2b</t>
  </si>
  <si>
    <t xml:space="preserve">Označenie v projekt. dokument.(cena vrátane stratného)  - P1a, P1b</t>
  </si>
  <si>
    <t xml:space="preserve">Označenie v projekt. dokument.(cena vrátane stratného)  - P1a, P1b, P2b, SL1</t>
  </si>
  <si>
    <t>Poznámka k položke:_x000d_
hĺbkový penetračný náter - ARDEX P51, spoteba 0,2g/m2_x000d_
116,532x2 = 233,064</t>
  </si>
  <si>
    <t>Označenie v projekt. dokument.(cena vrátane stratného) A2c,A11</t>
  </si>
  <si>
    <t xml:space="preserve">Označenie v projekt. dokument.(cena vrátane stratného)  - A2c,A4,A11, ZSK</t>
  </si>
  <si>
    <t xml:space="preserve">Označenie v projekt. dokument.(cena vrátane stratného)  -  A2c,A11, ZSK</t>
  </si>
  <si>
    <t xml:space="preserve">Označenie v projekt. dokument.(cena vrátane stratného)  - A11,ZSK</t>
  </si>
  <si>
    <t xml:space="preserve">Poznámka k položke:_x000d_
podklad dôkladne očistiť - miesta zasiahnuté plesňami, machmi a lišajníkmi mechanicky očistiť a _x000d_
  ošetriť prípravkom LITHOFIN SCHIMMEL EX, spotreba 1L/m² (cca.10% plochy)_x000d_
395*0,1 =39,5</t>
  </si>
  <si>
    <t xml:space="preserve">Označenie v projekt. dokument.(cena vrátane stratného)  - A11, ZSK</t>
  </si>
  <si>
    <t>Poznámka k položke:_x000d_
Nerovnosti opraviť maltou ARDEX AM 100, rýchla vyrovnávajúca hmota (cca.10% plochy), spotreba cca.1,4kg /m²/mm_x000d_
395*0,1 =39,5</t>
  </si>
  <si>
    <t xml:space="preserve">Označenie v projekt. dokument.(cena vrátane stratného)  - A2c</t>
  </si>
  <si>
    <t>71511400.R</t>
  </si>
  <si>
    <t xml:space="preserve">Označenie v projekt. dokument.(cena vrátane stratného)  - A4, ZSK</t>
  </si>
  <si>
    <t>Poznámka k položke:_x000d_
2x náter PRIMALEX standard Biely, výdatnosť v jednej vrstve 12-16m²/l</t>
  </si>
  <si>
    <t>715114002.R</t>
  </si>
  <si>
    <t>Poznámka k položke:_x000d_
jemná šťuková vápennocementová omietka - BAUMIT VivaInterior - vnútorný štuk</t>
  </si>
  <si>
    <t>715114011.R</t>
  </si>
  <si>
    <t xml:space="preserve">Označenie v projekt. dokument.(cena vrátane stratného)  -, A4</t>
  </si>
  <si>
    <t xml:space="preserve">Poznámka k položke:_x000d_
podkladová vápenocementová omietka - BAUMIT Jadrová omietka strojová,                            min. hr.10mm - max. hr.40mm v jednom kroku, _x000d_
  max. veľkosť zrna 1mm, spotreba cca.15kg/m²/10mm hrúbky</t>
  </si>
  <si>
    <t>715114012.R</t>
  </si>
  <si>
    <t xml:space="preserve">Označenie v projekt. dokument.(cena vrátane stratného)  - A4</t>
  </si>
  <si>
    <t>Poznámka k položke:_x000d_
BAUMIT prednástrek - cementový prednástrek (špric) ručne aj strojovo spracovateľný, spotreba cca. 7kg/m²</t>
  </si>
  <si>
    <t>715154112.R</t>
  </si>
  <si>
    <t xml:space="preserve">Označenie v projekt. dokument.(cena vrátane stratného)  -ZSK</t>
  </si>
  <si>
    <t xml:space="preserve">Poznámka k položke:_x000d_
atep. izolácia - minerálna vlna ISOVER NF 333V, (ת=0,041 W/mK), rozmer dosky 1000x333mm, reakcia na oheň A1, hr.=80mm_x000d_
  mechanické kotvenie zo spodu do nosnej časti stropnej konštrukcie</t>
  </si>
  <si>
    <t>143,782</t>
  </si>
  <si>
    <t>29</t>
  </si>
  <si>
    <t>58</t>
  </si>
  <si>
    <t>002 - II. Riešenie havar.stavu 25m plav.bazéna a časti podláh na 1.N.P./E.3 stavebno-architektonická časť</t>
  </si>
  <si>
    <t>03 - Stavebná časť</t>
  </si>
  <si>
    <t xml:space="preserve">    1 - Oceľové konštrukcie , statika,konštrukcie,úpravy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</si>
  <si>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</si>
  <si>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</si>
  <si>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</si>
  <si>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</si>
  <si>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765 - Stavebné práce PSV,HSV</t>
  </si>
  <si>
    <t>Oceľové konštrukcie , statika,konštrukcie,úpravy</t>
  </si>
  <si>
    <t>111101103.R</t>
  </si>
  <si>
    <t>E.4.2.2.1 Vysekanie drážok hĺbka 139 m-premenlivá ,šírka 400 mmm +kotvenie pôvod.výstuže trňmi dĺ. 200mm priemer 10 po 4ks/m</t>
  </si>
  <si>
    <t>m</t>
  </si>
  <si>
    <t>Vodorovné konštrukcie</t>
  </si>
  <si>
    <t>417321414.R</t>
  </si>
  <si>
    <t>Betón stužujúcich pásov a vencov a skladby B2 železový tr. C 20/25 -ozn. V4,B2</t>
  </si>
  <si>
    <t>m3</t>
  </si>
  <si>
    <t>0,3*0,25*76,0</t>
  </si>
  <si>
    <t>0,08*325,0</t>
  </si>
  <si>
    <t>417351115.R</t>
  </si>
  <si>
    <t>Debnenie bočníc stužujúcich pásov a vencov vrátane vzpier zhotovenie.</t>
  </si>
  <si>
    <t>2*0,25*76,0</t>
  </si>
  <si>
    <t>417351116.R</t>
  </si>
  <si>
    <t>Debnenie bočníc stužujúcich pásov a vencov vrátane vzpier odstránenie.</t>
  </si>
  <si>
    <t>417361821</t>
  </si>
  <si>
    <t>Výstuž stužujúcich pásov a vencov z betonárskej ocele 10505 ozn. v proj. V4</t>
  </si>
  <si>
    <t>t</t>
  </si>
  <si>
    <t>1,170</t>
  </si>
  <si>
    <t>417362021</t>
  </si>
  <si>
    <t xml:space="preserve">KARIROHOŽ  vo vrstvách označených B2</t>
  </si>
  <si>
    <t>Úpravy povrchov, podlahy, osadenie</t>
  </si>
  <si>
    <t>631316023.R</t>
  </si>
  <si>
    <t>Betónový poter, dilatovaný po poliach 5x5 m, hr. premen. v spáde 80mm-216mm</t>
  </si>
  <si>
    <t>(0,08+0,216)/2*346,68</t>
  </si>
  <si>
    <t>631319165.R</t>
  </si>
  <si>
    <t>Príplatok za prehlad. betónovej mazaniny min. tr.C 8/10 oceľ. hlad. hr. 120-240 mm (10kg/m3)</t>
  </si>
  <si>
    <t>631319171.R</t>
  </si>
  <si>
    <t>Príplatok za strhnutie povrchu mazaniny latou pre položenie výstuže</t>
  </si>
  <si>
    <t>631362021.R</t>
  </si>
  <si>
    <t>Výstuž mazanín z betónov (z kameniva) a z ľahkých betónov zo zváraných sietí z drôtov typu KARI150/150/6 mm</t>
  </si>
  <si>
    <t>346,68*0,0032*1,2 "sprekrytím"</t>
  </si>
  <si>
    <t>Ostatné konštrukcie a práce-búranie</t>
  </si>
  <si>
    <t>975063561.R</t>
  </si>
  <si>
    <t>Podchyt. (podoprenie) pôvodnej konštrukcie podbazénom počas prác</t>
  </si>
  <si>
    <t>Poznámka k položke:_x000d_
Opodstatnenosť a nutnosť realizácie tejto položky je nutné konzultovať so statikom, stavbyvedúcim a dozorom</t>
  </si>
  <si>
    <t>PSV</t>
  </si>
  <si>
    <t>Práce a dodávky PSV</t>
  </si>
  <si>
    <t>765</t>
  </si>
  <si>
    <t>Stavebné práce PSV,HSV</t>
  </si>
  <si>
    <t>765312221.R</t>
  </si>
  <si>
    <t>Označenie podla projektu "1" - prieraz 100x100 mm cez žb. stropnú dosku a trapézový plech</t>
  </si>
  <si>
    <t>ks</t>
  </si>
  <si>
    <t>765312223.R</t>
  </si>
  <si>
    <t>Označenie podla projektu "2" - prieraz 240x240 mm cez žb. stropnú dosku a trapézový plech</t>
  </si>
  <si>
    <t>765312225.R</t>
  </si>
  <si>
    <t>Označenie podla projektu "3" - prieraz o priemere 80mm cez žb. stropnú dosku a trapézový plech</t>
  </si>
  <si>
    <t>000300021.R</t>
  </si>
  <si>
    <t>Geodetické vytýčenie bazénovej časti, rovinatosť, kolmosť, pravouhlosť</t>
  </si>
  <si>
    <t>003 - III. Modernizácia časti priestorov na 1.N.P. krytej plavárne E3 stavebno-architektonická časť</t>
  </si>
  <si>
    <t xml:space="preserve">05 - Stavebná časť  + vrtsvy podláh a stien </t>
  </si>
  <si>
    <t>430321313</t>
  </si>
  <si>
    <t>Schodiskové konštrukcie, betón železový tr. C 16/20 ozn. BS</t>
  </si>
  <si>
    <t>0,407*0,22*1,145*3</t>
  </si>
  <si>
    <t>0,407*0,19*1,145*3</t>
  </si>
  <si>
    <t>430362021</t>
  </si>
  <si>
    <t>Výstuž schodiskových konštrukcií zo zváraných sietí z drôtov typu KARI ozn. BS</t>
  </si>
  <si>
    <t>431351121</t>
  </si>
  <si>
    <t>Debnenie schodiska ozn. BS</t>
  </si>
  <si>
    <t>0,22*1,145*3</t>
  </si>
  <si>
    <t>0,19*1,145*3</t>
  </si>
  <si>
    <t>431351122</t>
  </si>
  <si>
    <t>Odstránenie debnenia ozn. BS</t>
  </si>
  <si>
    <t xml:space="preserve">Označenie v projekt. dokument.(cena vrátane stratného)  - P4</t>
  </si>
  <si>
    <t>714182001.R</t>
  </si>
  <si>
    <t xml:space="preserve">Poznámka k položke:_x000d_
flexibilné mrazuvzdorné vodeodolné tenkovrstvé cementové lepidlo ARDEX X7G, _x000d_
  spotreba 1,7kg/m2 , hl. zubu 6mm, hr.3mm</t>
  </si>
  <si>
    <t>714182204.R</t>
  </si>
  <si>
    <t>Poznámka k položke:_x000d_
samonivelačná hmota ARDEX K 15 NEU, spoteba 1,4kg/m2/mm, hr.10mm vrátane prebrúdsenia hmoty</t>
  </si>
  <si>
    <t xml:space="preserve">Označenie v projekt. dokument.(cena vrátane stratného)  - A1b, A1c, A2b, A2c, A9</t>
  </si>
  <si>
    <t xml:space="preserve">Označenie v projekt. dokument.(cena vrátane stratného)  - A1b, A1c, A8,A9</t>
  </si>
  <si>
    <t xml:space="preserve">Poznámka k položke:_x000d_
podklad dôkladne očistiť - miesta zasiahnuté plesňami, machmi a lišajníkmi mechanicky očistiť a _x000d_
  ošetriť prípravkom LITHOFIN SCHIMMEL EX, spotreba 1L/m² (cca.10% plochy)_x000d_
1751,27m2 x 0,1 = 175,1m2</t>
  </si>
  <si>
    <t xml:space="preserve">Označenie v projekt. dokument.(cena vrátane stratného)  - A1b, A1c, A8, A9</t>
  </si>
  <si>
    <t>Poznámka k položke:_x000d_
Nerovnosti opraviť maltou ARDEX AM 100, rýchla vyrovnávajúca hmota (cca.10% plochy), spotreba cca.1,4kg /m²/mm_x000d_
1751,27m2 x 0,1 = 175,1m2</t>
  </si>
  <si>
    <t xml:space="preserve">Označenie v projekt. dokument.(cena vrátane stratného)  -A1b, A1c, A2b, A2c</t>
  </si>
  <si>
    <t xml:space="preserve">Označenie v projekt. dokument.(cena vrátane stratného)  - A8</t>
  </si>
  <si>
    <t>765312227.R</t>
  </si>
  <si>
    <t>Bazénová fólia dodávka a montáž podlaha a steny m.č. 0.44-vyrovnávacia nádrž-PVC-P ALKOPLAN modrá,hr.1,5 mm</t>
  </si>
  <si>
    <t>39,04+40,04</t>
  </si>
  <si>
    <t>765312229.R</t>
  </si>
  <si>
    <t xml:space="preserve">Bazén  montáž podlaha a steny m.č. 0.44-vyrovnávacia nádrž-vodovzdorný náter</t>
  </si>
  <si>
    <t>29,0+39,04</t>
  </si>
  <si>
    <t>765312323.R</t>
  </si>
  <si>
    <t>položka NP – matný nerezový plech hr.1,2mm , ktorý sa nalepí chemoprénom na čelo oceľovej vykonzolovanej podlahy</t>
  </si>
  <si>
    <t>Poznámka k položke:_x000d_
položka NP – matný nerezový plech hr.1,2mm , ktorý sa nalepí chemoprénom na čelo oceľovej vykonzolovanej podlahy hľadiska /2.N.P./, _x000d_
 dĺžka 28m , rozvinutá výška 110+50mm, kladený v moduloch po 6m</t>
  </si>
  <si>
    <t>28,0*(0,11+0,05)</t>
  </si>
  <si>
    <t>Geodetické vytýčenie podláh a stien, rovinatosť, kolmosť, pravouhlosť</t>
  </si>
  <si>
    <t>07 - Stavebná časť + vrtsvy podláh a stien - zvyšné priestory</t>
  </si>
  <si>
    <t>#REF!</t>
  </si>
  <si>
    <t>613473115.R</t>
  </si>
  <si>
    <t>Príplatok za zabudované rohovníky (meria sa v m dľžky)</t>
  </si>
  <si>
    <t>917431112</t>
  </si>
  <si>
    <t>Osadenie chodník. obrubníka kamenného stojatého do lôžka z betónu prostého C 16/20</t>
  </si>
  <si>
    <t>5921954570</t>
  </si>
  <si>
    <t>Premac obrubník parkový 50x20x5 cm, hnedý</t>
  </si>
  <si>
    <t>75,0*1,05</t>
  </si>
  <si>
    <t xml:space="preserve">Označenie v projekt. dokument.(cena vrátane stratného)  - P3</t>
  </si>
  <si>
    <t xml:space="preserve">Označenie v projekt. dokument.(cena vrátane stratného)  - P3,SL2</t>
  </si>
  <si>
    <t xml:space="preserve">Označenie v projekt. dokument.(cena vrátane stratného)  -SL2</t>
  </si>
  <si>
    <t xml:space="preserve">Poznámka k položke:_x000d_
Silne znečistené vrstvy a vrstvy z nedostatočnou prídržnosťou odtrániť, očistiť vodou a nechať vyschnúť  (cca.10% plochy). _x000d_
  Nerovnosti opraviť maltou ARDEX AM 100, rýchla vyrovnávajúca hmota (cca.10% plochy), spotreba cca.1,4kg /m²/mm</t>
  </si>
  <si>
    <t xml:space="preserve">Označenie v projekt. dokument.(cena vrátane stratného)  -A1a, A2a, A6</t>
  </si>
  <si>
    <t>Označenie v projekt. dokument.(cena vrátane stratného) -A1a, A2a,A3, A4, A6</t>
  </si>
  <si>
    <t xml:space="preserve">Označenie v projekt. dokument.(cena vrátane stratného)   -A1a,A2a, A6</t>
  </si>
  <si>
    <t xml:space="preserve">Označenie v projekt. dokument.(cena vrátane stratného)  -A1a, A3,</t>
  </si>
  <si>
    <t xml:space="preserve">Poznámka k položke:_x000d_
podklad dôkladne očistiť - miesta zasiahnuté plesňami, machmi a lišajníkmi mechanicky očistiť a _x000d_
  ošetriť prípravkom LITHOFIN SCHIMMEL EX, spotreba 1L/m² (cca.10% plochy)_x000d_
409,96m2 x 0,1 = 40,99m2</t>
  </si>
  <si>
    <t xml:space="preserve">Označenie v projekt. dokument.(cena vrátane stratného)   -A1a, A3</t>
  </si>
  <si>
    <t>Poznámka k položke:_x000d_
Nerovnosti opraviť maltou ARDEX AM 100, rýchla vyrovnávajúca hmota (cca.10% plochy), spotreba cca.1,4kg /m²/mm_x000d_
409,96m2 x 0,1 = 40,996m2</t>
  </si>
  <si>
    <t xml:space="preserve">Označenie v projekt. dokument.(cena vrátane stratného)  -A3, A4, A8</t>
  </si>
  <si>
    <t xml:space="preserve">Označenie v projekt. dokument.(cena vrátane stratného)  -A3, A4</t>
  </si>
  <si>
    <t xml:space="preserve">Poznámka k položke:_x000d_
podkladová vápenocementová omietka - BAUMIT Jadrová omietka strojová, min. hr.10mm - max. hr.40mm v jednom kroku, _x000d_
  max. veľkosť zrna 1mm, spotreba cca.15kg/m²/10mm hrúbky</t>
  </si>
  <si>
    <t>006 - Dodatok č.1 a 2 k realizačnému projektu</t>
  </si>
  <si>
    <t>08 - Stavebná časť - podlahy</t>
  </si>
  <si>
    <t xml:space="preserve">    99 - Presun hmôt HSV</t>
  </si>
  <si>
    <t xml:space="preserve">    713 - Izolácie tepelné</t>
  </si>
  <si>
    <t>631362021</t>
  </si>
  <si>
    <t>Výstuž mazanín z betónov (z kameniva) a z ľahkých betónov zo zváraných sietí z drôtov typu KARI-B6,B7</t>
  </si>
  <si>
    <t>80,25*0,00188*1,2</t>
  </si>
  <si>
    <t>632450028</t>
  </si>
  <si>
    <t xml:space="preserve">Betónový poter  hr. 70 mm-B6,B7</t>
  </si>
  <si>
    <t>80,25</t>
  </si>
  <si>
    <t>99</t>
  </si>
  <si>
    <t>Presun hmôt HSV</t>
  </si>
  <si>
    <t>999281111</t>
  </si>
  <si>
    <t>Presun hmôt pre opravy a údržbu objektov vrátane vonkajších plášťov výšky do 25 m</t>
  </si>
  <si>
    <t>999281193</t>
  </si>
  <si>
    <t>Príplatok za zväčšený presun pre opravy a údržbu objektov vrátane vonkajších plášťov v odb. 801, 803, 811, 812, nad vymedzenú najväčšiu dopravnú vzdialenosť do 1000 m</t>
  </si>
  <si>
    <t>713</t>
  </si>
  <si>
    <t>Izolácie tepelné</t>
  </si>
  <si>
    <t>713121111</t>
  </si>
  <si>
    <t>Montáž tepelnej izolácie podláh minerálnou vlnou, kladená voľne v jednej vrstve-B6,B7</t>
  </si>
  <si>
    <t>2837650550</t>
  </si>
  <si>
    <t>Styrodur 4000 CS extrudovaný polystyrén - XPS hrúbka 80 mm-B6,B7</t>
  </si>
  <si>
    <t>998713202</t>
  </si>
  <si>
    <t>Presun hmôt pre izolácie tepelné v objektoch výšky nad 6 m do 12 m</t>
  </si>
  <si>
    <t>%</t>
  </si>
  <si>
    <t>998713292</t>
  </si>
  <si>
    <t>Izolácie tepelné, prípl.za presun nad vymedz. najväčšiu dopravnú vzdial. do 100 m</t>
  </si>
  <si>
    <t>714110099.R</t>
  </si>
  <si>
    <t xml:space="preserve">Montáž-Označenie v projekt. dokument.(cena vrátane stratného)  - P1a,P3b,P3cP3a- epoxidové lepidlo ARDEX WA</t>
  </si>
  <si>
    <t>- P1a,P3b,P3c,P3a</t>
  </si>
  <si>
    <t>54,34+23,21+6,27+43,78</t>
  </si>
  <si>
    <t>714110100.R</t>
  </si>
  <si>
    <t xml:space="preserve">Dodávka-Označenie v projekt. dokument.(cena vrátane stratného)  - P1a,P3b,P3c,P3a- epoxidové lepidlo ARDEX WA+tek izol.a páska</t>
  </si>
  <si>
    <t>epoxidové lepidlo ARDEX WA, spotreba 2,7kg/m² , hl. zubu 6mm, hr.3mm</t>
  </si>
  <si>
    <t>127,6</t>
  </si>
  <si>
    <t>714110109.R</t>
  </si>
  <si>
    <t xml:space="preserve">Montáž-Označenie v projekt. dokument.(cena vrátane stratného)  -P1a,P3 c-,P3a,P3b-tekutá hydroizolácia - 2x 1mm - flexibilná izolačná hmota ARDEX S 7 PLU</t>
  </si>
  <si>
    <t>P1a,P3 c,P3a,P3b</t>
  </si>
  <si>
    <t>54,34+6,27+43,78+23,21</t>
  </si>
  <si>
    <t xml:space="preserve">Dodávka-Označenie v projekt. dokument.(cena vrátane stratného)  --P1a,P3 c-,P3a,P3b-tekutá hydroizolácia - 2x 1mm - flexibilná izolačná hmota ARDEX S 7 PLU</t>
  </si>
  <si>
    <t>tekutá hydroizolácia - 2x 1mm - flexibilná izolačná hmota ARDEX S 7 PLUS, spotreba 1,2kg/m²/1mm, hr.2mm</t>
  </si>
  <si>
    <t xml:space="preserve">  + hydroizolačná páska ARDEX SDB 15 (vhodná pre podlahové vykurovanie)  </t>
  </si>
  <si>
    <t>714110119.R</t>
  </si>
  <si>
    <t xml:space="preserve">Montáž-Označenie v projekt. dokument.(cena vrátane stratného)  -P1a,P3c-nivelačná hmota ARDEX K 36 NE-2 vrstvy</t>
  </si>
  <si>
    <t xml:space="preserve"> -P1a,P3c</t>
  </si>
  <si>
    <t>(54,34+6,27)*2</t>
  </si>
  <si>
    <t xml:space="preserve">Dodávka-Označenie v projekt. dokument.(cena vrátane stratného)  -P1a,P3c-nivelačná hmota ARDEX K 36 NE - dve vrstvy</t>
  </si>
  <si>
    <t>nivelačná hmota ARDEX K 36 NEU (vhodný pre trvalo mokré prevádzky), spotreba 1,6kg /m²/1mm, hr.10mm</t>
  </si>
  <si>
    <t>121,22</t>
  </si>
  <si>
    <t>714110129.R</t>
  </si>
  <si>
    <t xml:space="preserve">Montáž-Označenie v projekt. dokument.(cena vrátane stratného)  -P1a,P3c-cementový poter C16/20 + prísada plastifikátor GABOLITH (3L/m³ poteru) + karisieť -2 vrstvy</t>
  </si>
  <si>
    <t>-P1a,P3c</t>
  </si>
  <si>
    <t xml:space="preserve">Dodávka-Označenie v projekt. dokument.(cena vrátane stratného)  -P1a, P3c -cementový poter C16/20 + prísada plastifikátor GABOLITH (3L/m³ poteru) + karisieť - 2 vrstvy</t>
  </si>
  <si>
    <t>cementový poter C16/20 + prísada plastifikátor GABOLITH (3L/m³ poteru) + karisieť 150x150/6mm</t>
  </si>
  <si>
    <t xml:space="preserve">  dilatačne odelený od obvod. stien okrajovým pásikom ROCKWOOL - Steprock  o hr.12mm, hr.57,5mm</t>
  </si>
  <si>
    <t>Montáž-Označenie v projekt. dokument.(cena vrátane stratného) P1a, P3a,P3b,P3c -hĺbkový penetračný náter- ARDEX P 51,2vrstvy</t>
  </si>
  <si>
    <t>) P1a, P3a,P3b,P3c</t>
  </si>
  <si>
    <t>(54,34+43,78+23,21+6,27)*2</t>
  </si>
  <si>
    <t>714110141.R</t>
  </si>
  <si>
    <t>Dodávka-Označenie v projekt. dokument.(cena vrátane stratného) P1a, P3a, P3b ,P3c-hĺbkový penetračný náter- ARDEX P 51,2vrstvy</t>
  </si>
  <si>
    <t>hĺbkový penetračný náter- ARDEX P 51, spotreba 0,2 g/m2</t>
  </si>
  <si>
    <t>255,2</t>
  </si>
  <si>
    <t>714110141a.R</t>
  </si>
  <si>
    <t>Montáž-Označenie v projekt. dokument.(cena vrátane stratného) P1a -podlah. vykurovanie + cem. poter</t>
  </si>
  <si>
    <t>P1a</t>
  </si>
  <si>
    <t>54,34</t>
  </si>
  <si>
    <t>714110142.R</t>
  </si>
  <si>
    <t>Dodávka-Označenie v projekt. dokument.(cena vrátane stratného) P1a -podlah. vykurovanie + cem. poter</t>
  </si>
  <si>
    <t xml:space="preserve">P1a </t>
  </si>
  <si>
    <t>cementový poterC16/20 + karisieť 150x150/6mm + karisieť 150x150/6mm</t>
  </si>
  <si>
    <t xml:space="preserve">  dilatačne odelený od obvod.stien okrajovým Gabotherm GTF- RDS</t>
  </si>
  <si>
    <t xml:space="preserve">pásikom ROCKWOOL - Steprock  o hr.12mm   </t>
  </si>
  <si>
    <t xml:space="preserve">  + polybuténové vykurovacie rúrky PB - DD 15x1,5mm alebo 18x2mm, hr.50,0mm</t>
  </si>
  <si>
    <t>714110219.R</t>
  </si>
  <si>
    <t xml:space="preserve">Montáž-Označenie v projekt. dokument.(cena vrátane stratného)  -P1a-prídavná tepelná izolácia ISOVER - polystyrén EPS NEOFLOR 10</t>
  </si>
  <si>
    <t xml:space="preserve">  -P1a-</t>
  </si>
  <si>
    <t xml:space="preserve">Dodávka-Označenie v projekt. dokument.(cena vrátane stratného)  -P1a-prídavná tepelná izolácia ISOVER - polystyrén EPS NEOFLOR 10</t>
  </si>
  <si>
    <t>prídavná tepelná izolácia ISOVER - polystyrén EPS NEOFLOR 100 (ת=0,031 W/mK), hr.40mm</t>
  </si>
  <si>
    <t xml:space="preserve">Dodávka-Označenie v projekt. dokument.(cena vrátane stratného)  -P3c-prídavná tepelná izolácia ISOVER - polystyrén EPS NEOFLOR 100 hr. 60mm</t>
  </si>
  <si>
    <t>prídavná tepelná izolácia ISOVER - polystyrén EPS NEOFLOR 100 (ת=0,031 W/mK), hr.60mm</t>
  </si>
  <si>
    <t>6,27</t>
  </si>
  <si>
    <t>714110801a.R</t>
  </si>
  <si>
    <t xml:space="preserve">Montáž-Označenie v projekt. dokument.(cena vrátane stratného)  -P3 c -prídavná tepelná izolácia ISOVER - polystyrén EPS NEOFLOR</t>
  </si>
  <si>
    <t>P3 c</t>
  </si>
  <si>
    <t>7141112000.R</t>
  </si>
  <si>
    <t xml:space="preserve">Montáž-Označenie v projekt. dokument.(cena vrátane stratného)  -P1aP1c-,separačná PE fólia hr.0,5mm</t>
  </si>
  <si>
    <t>-P1aP1c</t>
  </si>
  <si>
    <t>54,34+6,27</t>
  </si>
  <si>
    <t>7141112001.R</t>
  </si>
  <si>
    <t xml:space="preserve">Dodávka-Označenie v projekt. dokument.(cena vrátane stratného)  -P1a,P1c-separačná PE fólia hr.0,5mm</t>
  </si>
  <si>
    <t>separačná PE fólia hr.0,5mm</t>
  </si>
  <si>
    <t>60,61</t>
  </si>
  <si>
    <t>714111300.R</t>
  </si>
  <si>
    <t xml:space="preserve">Montáž-Označenie v projekt. dokument.(cena vrátane stratného)  -P1a,separačná textília - Fatratex 300 - 2vrstvy</t>
  </si>
  <si>
    <t>P1a,</t>
  </si>
  <si>
    <t xml:space="preserve">Označenie v projekt. dokument.(cena vrátane stratného)  -P1a,separačná textília - Fatratex 300 - 2vrstvy</t>
  </si>
  <si>
    <t>separačná textília - Fatratex 300 (300g/m²), hr.0,5mm</t>
  </si>
  <si>
    <t>714111400.R</t>
  </si>
  <si>
    <t xml:space="preserve">Montáž-Označenie v projekt. dokument.(cena vrátane stratného)  -P1a,hydroizolácia Stafol 914, hr.1,5mm</t>
  </si>
  <si>
    <t xml:space="preserve">Dodávka-Označenie v projekt. dokument.(cena vrátane stratného)  -P1a,hydroizolácia Stafol 914, hr.1,5mm</t>
  </si>
  <si>
    <t>60</t>
  </si>
  <si>
    <t>hydroizolácia Stafol 914, hr.1,5mm</t>
  </si>
  <si>
    <t>31</t>
  </si>
  <si>
    <t>714119000.R</t>
  </si>
  <si>
    <t xml:space="preserve">Montáž-Označenie v projekt. dokument.(cena vrátane stratného)  -P1a,P3a,P3b,P3c- opravná hmota ARDEX K 46</t>
  </si>
  <si>
    <t>62</t>
  </si>
  <si>
    <t xml:space="preserve"> -P1a,P3a,P3b,P3c-</t>
  </si>
  <si>
    <t>54,34+43,78+23,21+6,27</t>
  </si>
  <si>
    <t xml:space="preserve">Dodávka-Označenie v projekt. dokument.(cena vrátane stratného)  -P1a,P3a,P3b,P3c- opravná hmota ARDEX K 46</t>
  </si>
  <si>
    <t>64</t>
  </si>
  <si>
    <t xml:space="preserve">opravná hmota ARDEX K 46  (vhodný pre trvalo mokré prevádzky), spotreba 1,6kg /m²/1mm, hr.10mm</t>
  </si>
  <si>
    <t>33</t>
  </si>
  <si>
    <t>714182203.R</t>
  </si>
  <si>
    <t xml:space="preserve">Montáž-Označenie v projekt. dokument.(cena vrátane stratného)  -P3 a,P3b- samonivelačná hmota ARDEX K 15 NEU</t>
  </si>
  <si>
    <t>66</t>
  </si>
  <si>
    <t>P3 a,P3b</t>
  </si>
  <si>
    <t>43,78+23,21</t>
  </si>
  <si>
    <t xml:space="preserve">Dodávka-Označenie v projekt. dokument.(cena vrátane stratného)  -P3a,P3b- samonivelačná hmota ARDEX K 15 NEU</t>
  </si>
  <si>
    <t>68</t>
  </si>
  <si>
    <t>samonivelačná hmota ARDEX K 15 NEU, spoteba 1,4kg/m2/mm, hr.10mm</t>
  </si>
  <si>
    <t>69,9</t>
  </si>
  <si>
    <t>35</t>
  </si>
  <si>
    <t>Geodetické práce - vykonávané v priebehu výstavby rovinatosťa a napojenie zlomových bodov</t>
  </si>
  <si>
    <t>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</si>
</sst>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6</v>
      </c>
    </row>
    <row r="5" s="1" customFormat="1" ht="12" customHeight="1">
      <c r="B5" s="21"/>
      <c r="C5" s="22"/>
      <c r="D5" s="26" t="s">
        <v>11</v>
      </c>
      <c r="E5" s="22"/>
      <c r="F5" s="22"/>
      <c r="G5" s="22"/>
      <c r="H5" s="22"/>
      <c r="I5" s="22"/>
      <c r="J5" s="22"/>
      <c r="K5" s="27" t="s">
        <v>12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13</v>
      </c>
      <c r="BS5" s="17" t="s">
        <v>6</v>
      </c>
    </row>
    <row r="6" s="1" customFormat="1" ht="36.96" customHeight="1">
      <c r="B6" s="21"/>
      <c r="C6" s="22"/>
      <c r="D6" s="29" t="s">
        <v>14</v>
      </c>
      <c r="E6" s="22"/>
      <c r="F6" s="22"/>
      <c r="G6" s="22"/>
      <c r="H6" s="22"/>
      <c r="I6" s="22"/>
      <c r="J6" s="22"/>
      <c r="K6" s="30" t="s">
        <v>15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16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17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18</v>
      </c>
      <c r="E8" s="22"/>
      <c r="F8" s="22"/>
      <c r="G8" s="22"/>
      <c r="H8" s="22"/>
      <c r="I8" s="22"/>
      <c r="J8" s="22"/>
      <c r="K8" s="27" t="s">
        <v>19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20</v>
      </c>
      <c r="AL8" s="22"/>
      <c r="AM8" s="22"/>
      <c r="AN8" s="33" t="s">
        <v>21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23</v>
      </c>
      <c r="AL10" s="22"/>
      <c r="AM10" s="22"/>
      <c r="AN10" s="27" t="s">
        <v>24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27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23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33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33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11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2021/20_VO4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14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Stavebná časť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18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Žiar nad Hronom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20</v>
      </c>
      <c r="AJ87" s="40"/>
      <c r="AK87" s="40"/>
      <c r="AL87" s="40"/>
      <c r="AM87" s="79" t="str">
        <f>IF(AN8= "","",AN8)</f>
        <v>26. 3. 2021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22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Technické služby Žiar nad Hronom s.r.o.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Magic Design Henč s.r.o.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Pilnik Vladimír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ROUND(AG95+AG98+AG100+AG103,2)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ROUND(AS95+AS98+AS100+AS103,2)</f>
        <v>0</v>
      </c>
      <c r="AT94" s="114">
        <f>ROUND(SUM(AV94:AW94),2)</f>
        <v>0</v>
      </c>
      <c r="AU94" s="115">
        <f>ROUND(AU95+AU98+AU100+AU103,5)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ROUND(AZ95+AZ98+AZ100+AZ103,2)</f>
        <v>0</v>
      </c>
      <c r="BA94" s="114">
        <f>ROUND(BA95+BA98+BA100+BA103,2)</f>
        <v>0</v>
      </c>
      <c r="BB94" s="114">
        <f>ROUND(BB95+BB98+BB100+BB103,2)</f>
        <v>0</v>
      </c>
      <c r="BC94" s="114">
        <f>ROUND(BC95+BC98+BC100+BC103,2)</f>
        <v>0</v>
      </c>
      <c r="BD94" s="116">
        <f>ROUND(BD95+BD98+BD100+BD103,2)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24.75" customHeight="1">
      <c r="A95" s="7"/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83</v>
      </c>
      <c r="AR95" s="126"/>
      <c r="AS95" s="127">
        <f>ROUND(SUM(AS96:AS97),2)</f>
        <v>0</v>
      </c>
      <c r="AT95" s="128">
        <f>ROUND(SUM(AV95:AW95),2)</f>
        <v>0</v>
      </c>
      <c r="AU95" s="129">
        <f>ROUND(SUM(AU96:AU97),5)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ROUND(SUM(AZ96:AZ97),2)</f>
        <v>0</v>
      </c>
      <c r="BA95" s="128">
        <f>ROUND(SUM(BA96:BA97),2)</f>
        <v>0</v>
      </c>
      <c r="BB95" s="128">
        <f>ROUND(SUM(BB96:BB97),2)</f>
        <v>0</v>
      </c>
      <c r="BC95" s="128">
        <f>ROUND(SUM(BC96:BC97),2)</f>
        <v>0</v>
      </c>
      <c r="BD95" s="130">
        <f>ROUND(SUM(BD96:BD97),2)</f>
        <v>0</v>
      </c>
      <c r="BE95" s="7"/>
      <c r="BS95" s="131" t="s">
        <v>76</v>
      </c>
      <c r="BT95" s="131" t="s">
        <v>84</v>
      </c>
      <c r="BU95" s="131" t="s">
        <v>78</v>
      </c>
      <c r="BV95" s="131" t="s">
        <v>79</v>
      </c>
      <c r="BW95" s="131" t="s">
        <v>85</v>
      </c>
      <c r="BX95" s="131" t="s">
        <v>5</v>
      </c>
      <c r="CL95" s="131" t="s">
        <v>1</v>
      </c>
      <c r="CM95" s="131" t="s">
        <v>77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'04 - Stavebná časť + vrts...'!J32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'04 - Stavebná časť + vrts...'!P125</f>
        <v>0</v>
      </c>
      <c r="AV96" s="138">
        <f>'04 - Stavebná časť + vrts...'!J35</f>
        <v>0</v>
      </c>
      <c r="AW96" s="138">
        <f>'04 - Stavebná časť + vrts...'!J36</f>
        <v>0</v>
      </c>
      <c r="AX96" s="138">
        <f>'04 - Stavebná časť + vrts...'!J37</f>
        <v>0</v>
      </c>
      <c r="AY96" s="138">
        <f>'04 - Stavebná časť + vrts...'!J38</f>
        <v>0</v>
      </c>
      <c r="AZ96" s="138">
        <f>'04 - Stavebná časť + vrts...'!F35</f>
        <v>0</v>
      </c>
      <c r="BA96" s="138">
        <f>'04 - Stavebná časť + vrts...'!F36</f>
        <v>0</v>
      </c>
      <c r="BB96" s="138">
        <f>'04 - Stavebná časť + vrts...'!F37</f>
        <v>0</v>
      </c>
      <c r="BC96" s="138">
        <f>'04 - Stavebná časť + vrts...'!F38</f>
        <v>0</v>
      </c>
      <c r="BD96" s="140">
        <f>'04 - Stavebná časť + vrts...'!F39</f>
        <v>0</v>
      </c>
      <c r="BE96" s="4"/>
      <c r="BT96" s="141" t="s">
        <v>90</v>
      </c>
      <c r="BV96" s="141" t="s">
        <v>79</v>
      </c>
      <c r="BW96" s="141" t="s">
        <v>91</v>
      </c>
      <c r="BX96" s="141" t="s">
        <v>85</v>
      </c>
      <c r="CL96" s="141" t="s">
        <v>1</v>
      </c>
    </row>
    <row r="97" s="4" customFormat="1" ht="23.25" customHeight="1">
      <c r="A97" s="132" t="s">
        <v>86</v>
      </c>
      <c r="B97" s="70"/>
      <c r="C97" s="133"/>
      <c r="D97" s="133"/>
      <c r="E97" s="134" t="s">
        <v>92</v>
      </c>
      <c r="F97" s="134"/>
      <c r="G97" s="134"/>
      <c r="H97" s="134"/>
      <c r="I97" s="134"/>
      <c r="J97" s="133"/>
      <c r="K97" s="134" t="s">
        <v>93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'06 - Stavebná časť + vrst...'!J32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'06 - Stavebná časť + vrst...'!P125</f>
        <v>0</v>
      </c>
      <c r="AV97" s="138">
        <f>'06 - Stavebná časť + vrst...'!J35</f>
        <v>0</v>
      </c>
      <c r="AW97" s="138">
        <f>'06 - Stavebná časť + vrst...'!J36</f>
        <v>0</v>
      </c>
      <c r="AX97" s="138">
        <f>'06 - Stavebná časť + vrst...'!J37</f>
        <v>0</v>
      </c>
      <c r="AY97" s="138">
        <f>'06 - Stavebná časť + vrst...'!J38</f>
        <v>0</v>
      </c>
      <c r="AZ97" s="138">
        <f>'06 - Stavebná časť + vrst...'!F35</f>
        <v>0</v>
      </c>
      <c r="BA97" s="138">
        <f>'06 - Stavebná časť + vrst...'!F36</f>
        <v>0</v>
      </c>
      <c r="BB97" s="138">
        <f>'06 - Stavebná časť + vrst...'!F37</f>
        <v>0</v>
      </c>
      <c r="BC97" s="138">
        <f>'06 - Stavebná časť + vrst...'!F38</f>
        <v>0</v>
      </c>
      <c r="BD97" s="140">
        <f>'06 - Stavebná časť + vrst...'!F39</f>
        <v>0</v>
      </c>
      <c r="BE97" s="4"/>
      <c r="BT97" s="141" t="s">
        <v>90</v>
      </c>
      <c r="BV97" s="141" t="s">
        <v>79</v>
      </c>
      <c r="BW97" s="141" t="s">
        <v>94</v>
      </c>
      <c r="BX97" s="141" t="s">
        <v>85</v>
      </c>
      <c r="CL97" s="141" t="s">
        <v>1</v>
      </c>
    </row>
    <row r="98" s="7" customFormat="1" ht="37.5" customHeight="1">
      <c r="A98" s="7"/>
      <c r="B98" s="119"/>
      <c r="C98" s="120"/>
      <c r="D98" s="121" t="s">
        <v>95</v>
      </c>
      <c r="E98" s="121"/>
      <c r="F98" s="121"/>
      <c r="G98" s="121"/>
      <c r="H98" s="121"/>
      <c r="I98" s="122"/>
      <c r="J98" s="121" t="s">
        <v>96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ROUND(AG99,2)</f>
        <v>0</v>
      </c>
      <c r="AH98" s="122"/>
      <c r="AI98" s="122"/>
      <c r="AJ98" s="122"/>
      <c r="AK98" s="122"/>
      <c r="AL98" s="122"/>
      <c r="AM98" s="122"/>
      <c r="AN98" s="124">
        <f>SUM(AG98,AT98)</f>
        <v>0</v>
      </c>
      <c r="AO98" s="122"/>
      <c r="AP98" s="122"/>
      <c r="AQ98" s="125" t="s">
        <v>83</v>
      </c>
      <c r="AR98" s="126"/>
      <c r="AS98" s="127">
        <f>ROUND(AS99,2)</f>
        <v>0</v>
      </c>
      <c r="AT98" s="128">
        <f>ROUND(SUM(AV98:AW98),2)</f>
        <v>0</v>
      </c>
      <c r="AU98" s="129">
        <f>ROUND(AU99,5)</f>
        <v>0</v>
      </c>
      <c r="AV98" s="128">
        <f>ROUND(AZ98*L29,2)</f>
        <v>0</v>
      </c>
      <c r="AW98" s="128">
        <f>ROUND(BA98*L30,2)</f>
        <v>0</v>
      </c>
      <c r="AX98" s="128">
        <f>ROUND(BB98*L29,2)</f>
        <v>0</v>
      </c>
      <c r="AY98" s="128">
        <f>ROUND(BC98*L30,2)</f>
        <v>0</v>
      </c>
      <c r="AZ98" s="128">
        <f>ROUND(AZ99,2)</f>
        <v>0</v>
      </c>
      <c r="BA98" s="128">
        <f>ROUND(BA99,2)</f>
        <v>0</v>
      </c>
      <c r="BB98" s="128">
        <f>ROUND(BB99,2)</f>
        <v>0</v>
      </c>
      <c r="BC98" s="128">
        <f>ROUND(BC99,2)</f>
        <v>0</v>
      </c>
      <c r="BD98" s="130">
        <f>ROUND(BD99,2)</f>
        <v>0</v>
      </c>
      <c r="BE98" s="7"/>
      <c r="BS98" s="131" t="s">
        <v>76</v>
      </c>
      <c r="BT98" s="131" t="s">
        <v>84</v>
      </c>
      <c r="BU98" s="131" t="s">
        <v>78</v>
      </c>
      <c r="BV98" s="131" t="s">
        <v>79</v>
      </c>
      <c r="BW98" s="131" t="s">
        <v>97</v>
      </c>
      <c r="BX98" s="131" t="s">
        <v>5</v>
      </c>
      <c r="CL98" s="131" t="s">
        <v>1</v>
      </c>
      <c r="CM98" s="131" t="s">
        <v>77</v>
      </c>
    </row>
    <row r="99" s="4" customFormat="1" ht="16.5" customHeight="1">
      <c r="A99" s="132" t="s">
        <v>86</v>
      </c>
      <c r="B99" s="70"/>
      <c r="C99" s="133"/>
      <c r="D99" s="133"/>
      <c r="E99" s="134" t="s">
        <v>98</v>
      </c>
      <c r="F99" s="134"/>
      <c r="G99" s="134"/>
      <c r="H99" s="134"/>
      <c r="I99" s="134"/>
      <c r="J99" s="133"/>
      <c r="K99" s="134" t="s">
        <v>15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'03 - Stavebná časť'!J32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'03 - Stavebná časť'!P128</f>
        <v>0</v>
      </c>
      <c r="AV99" s="138">
        <f>'03 - Stavebná časť'!J35</f>
        <v>0</v>
      </c>
      <c r="AW99" s="138">
        <f>'03 - Stavebná časť'!J36</f>
        <v>0</v>
      </c>
      <c r="AX99" s="138">
        <f>'03 - Stavebná časť'!J37</f>
        <v>0</v>
      </c>
      <c r="AY99" s="138">
        <f>'03 - Stavebná časť'!J38</f>
        <v>0</v>
      </c>
      <c r="AZ99" s="138">
        <f>'03 - Stavebná časť'!F35</f>
        <v>0</v>
      </c>
      <c r="BA99" s="138">
        <f>'03 - Stavebná časť'!F36</f>
        <v>0</v>
      </c>
      <c r="BB99" s="138">
        <f>'03 - Stavebná časť'!F37</f>
        <v>0</v>
      </c>
      <c r="BC99" s="138">
        <f>'03 - Stavebná časť'!F38</f>
        <v>0</v>
      </c>
      <c r="BD99" s="140">
        <f>'03 - Stavebná časť'!F39</f>
        <v>0</v>
      </c>
      <c r="BE99" s="4"/>
      <c r="BT99" s="141" t="s">
        <v>90</v>
      </c>
      <c r="BV99" s="141" t="s">
        <v>79</v>
      </c>
      <c r="BW99" s="141" t="s">
        <v>99</v>
      </c>
      <c r="BX99" s="141" t="s">
        <v>97</v>
      </c>
      <c r="CL99" s="141" t="s">
        <v>1</v>
      </c>
    </row>
    <row r="100" s="7" customFormat="1" ht="37.5" customHeight="1">
      <c r="A100" s="7"/>
      <c r="B100" s="119"/>
      <c r="C100" s="120"/>
      <c r="D100" s="121" t="s">
        <v>100</v>
      </c>
      <c r="E100" s="121"/>
      <c r="F100" s="121"/>
      <c r="G100" s="121"/>
      <c r="H100" s="121"/>
      <c r="I100" s="122"/>
      <c r="J100" s="121" t="s">
        <v>101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ROUND(SUM(AG101:AG102),2)</f>
        <v>0</v>
      </c>
      <c r="AH100" s="122"/>
      <c r="AI100" s="122"/>
      <c r="AJ100" s="122"/>
      <c r="AK100" s="122"/>
      <c r="AL100" s="122"/>
      <c r="AM100" s="122"/>
      <c r="AN100" s="124">
        <f>SUM(AG100,AT100)</f>
        <v>0</v>
      </c>
      <c r="AO100" s="122"/>
      <c r="AP100" s="122"/>
      <c r="AQ100" s="125" t="s">
        <v>83</v>
      </c>
      <c r="AR100" s="126"/>
      <c r="AS100" s="127">
        <f>ROUND(SUM(AS101:AS102),2)</f>
        <v>0</v>
      </c>
      <c r="AT100" s="128">
        <f>ROUND(SUM(AV100:AW100),2)</f>
        <v>0</v>
      </c>
      <c r="AU100" s="129">
        <f>ROUND(SUM(AU101:AU102),5)</f>
        <v>0</v>
      </c>
      <c r="AV100" s="128">
        <f>ROUND(AZ100*L29,2)</f>
        <v>0</v>
      </c>
      <c r="AW100" s="128">
        <f>ROUND(BA100*L30,2)</f>
        <v>0</v>
      </c>
      <c r="AX100" s="128">
        <f>ROUND(BB100*L29,2)</f>
        <v>0</v>
      </c>
      <c r="AY100" s="128">
        <f>ROUND(BC100*L30,2)</f>
        <v>0</v>
      </c>
      <c r="AZ100" s="128">
        <f>ROUND(SUM(AZ101:AZ102),2)</f>
        <v>0</v>
      </c>
      <c r="BA100" s="128">
        <f>ROUND(SUM(BA101:BA102),2)</f>
        <v>0</v>
      </c>
      <c r="BB100" s="128">
        <f>ROUND(SUM(BB101:BB102),2)</f>
        <v>0</v>
      </c>
      <c r="BC100" s="128">
        <f>ROUND(SUM(BC101:BC102),2)</f>
        <v>0</v>
      </c>
      <c r="BD100" s="130">
        <f>ROUND(SUM(BD101:BD102),2)</f>
        <v>0</v>
      </c>
      <c r="BE100" s="7"/>
      <c r="BS100" s="131" t="s">
        <v>76</v>
      </c>
      <c r="BT100" s="131" t="s">
        <v>84</v>
      </c>
      <c r="BU100" s="131" t="s">
        <v>78</v>
      </c>
      <c r="BV100" s="131" t="s">
        <v>79</v>
      </c>
      <c r="BW100" s="131" t="s">
        <v>102</v>
      </c>
      <c r="BX100" s="131" t="s">
        <v>5</v>
      </c>
      <c r="CL100" s="131" t="s">
        <v>1</v>
      </c>
      <c r="CM100" s="131" t="s">
        <v>77</v>
      </c>
    </row>
    <row r="101" s="4" customFormat="1" ht="23.25" customHeight="1">
      <c r="A101" s="132" t="s">
        <v>86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104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'05 - Stavebná časť  + vrt...'!J32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37">
        <v>0</v>
      </c>
      <c r="AT101" s="138">
        <f>ROUND(SUM(AV101:AW101),2)</f>
        <v>0</v>
      </c>
      <c r="AU101" s="139">
        <f>'05 - Stavebná časť  + vrt...'!P128</f>
        <v>0</v>
      </c>
      <c r="AV101" s="138">
        <f>'05 - Stavebná časť  + vrt...'!J35</f>
        <v>0</v>
      </c>
      <c r="AW101" s="138">
        <f>'05 - Stavebná časť  + vrt...'!J36</f>
        <v>0</v>
      </c>
      <c r="AX101" s="138">
        <f>'05 - Stavebná časť  + vrt...'!J37</f>
        <v>0</v>
      </c>
      <c r="AY101" s="138">
        <f>'05 - Stavebná časť  + vrt...'!J38</f>
        <v>0</v>
      </c>
      <c r="AZ101" s="138">
        <f>'05 - Stavebná časť  + vrt...'!F35</f>
        <v>0</v>
      </c>
      <c r="BA101" s="138">
        <f>'05 - Stavebná časť  + vrt...'!F36</f>
        <v>0</v>
      </c>
      <c r="BB101" s="138">
        <f>'05 - Stavebná časť  + vrt...'!F37</f>
        <v>0</v>
      </c>
      <c r="BC101" s="138">
        <f>'05 - Stavebná časť  + vrt...'!F38</f>
        <v>0</v>
      </c>
      <c r="BD101" s="140">
        <f>'05 - Stavebná časť  + vrt...'!F39</f>
        <v>0</v>
      </c>
      <c r="BE101" s="4"/>
      <c r="BT101" s="141" t="s">
        <v>90</v>
      </c>
      <c r="BV101" s="141" t="s">
        <v>79</v>
      </c>
      <c r="BW101" s="141" t="s">
        <v>105</v>
      </c>
      <c r="BX101" s="141" t="s">
        <v>102</v>
      </c>
      <c r="CL101" s="141" t="s">
        <v>1</v>
      </c>
    </row>
    <row r="102" s="4" customFormat="1" ht="23.25" customHeight="1">
      <c r="A102" s="132" t="s">
        <v>86</v>
      </c>
      <c r="B102" s="70"/>
      <c r="C102" s="133"/>
      <c r="D102" s="133"/>
      <c r="E102" s="134" t="s">
        <v>106</v>
      </c>
      <c r="F102" s="134"/>
      <c r="G102" s="134"/>
      <c r="H102" s="134"/>
      <c r="I102" s="134"/>
      <c r="J102" s="133"/>
      <c r="K102" s="134" t="s">
        <v>107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'07 - Stavebná časť + vrts...'!J32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89</v>
      </c>
      <c r="AR102" s="72"/>
      <c r="AS102" s="137">
        <v>0</v>
      </c>
      <c r="AT102" s="138">
        <f>ROUND(SUM(AV102:AW102),2)</f>
        <v>0</v>
      </c>
      <c r="AU102" s="139">
        <f>'07 - Stavebná časť + vrts...'!P128</f>
        <v>0</v>
      </c>
      <c r="AV102" s="138">
        <f>'07 - Stavebná časť + vrts...'!J35</f>
        <v>0</v>
      </c>
      <c r="AW102" s="138">
        <f>'07 - Stavebná časť + vrts...'!J36</f>
        <v>0</v>
      </c>
      <c r="AX102" s="138">
        <f>'07 - Stavebná časť + vrts...'!J37</f>
        <v>0</v>
      </c>
      <c r="AY102" s="138">
        <f>'07 - Stavebná časť + vrts...'!J38</f>
        <v>0</v>
      </c>
      <c r="AZ102" s="138">
        <f>'07 - Stavebná časť + vrts...'!F35</f>
        <v>0</v>
      </c>
      <c r="BA102" s="138">
        <f>'07 - Stavebná časť + vrts...'!F36</f>
        <v>0</v>
      </c>
      <c r="BB102" s="138">
        <f>'07 - Stavebná časť + vrts...'!F37</f>
        <v>0</v>
      </c>
      <c r="BC102" s="138">
        <f>'07 - Stavebná časť + vrts...'!F38</f>
        <v>0</v>
      </c>
      <c r="BD102" s="140">
        <f>'07 - Stavebná časť + vrts...'!F39</f>
        <v>0</v>
      </c>
      <c r="BE102" s="4"/>
      <c r="BT102" s="141" t="s">
        <v>90</v>
      </c>
      <c r="BV102" s="141" t="s">
        <v>79</v>
      </c>
      <c r="BW102" s="141" t="s">
        <v>108</v>
      </c>
      <c r="BX102" s="141" t="s">
        <v>102</v>
      </c>
      <c r="CL102" s="141" t="s">
        <v>1</v>
      </c>
    </row>
    <row r="103" s="7" customFormat="1" ht="24.75" customHeight="1">
      <c r="A103" s="7"/>
      <c r="B103" s="119"/>
      <c r="C103" s="120"/>
      <c r="D103" s="121" t="s">
        <v>109</v>
      </c>
      <c r="E103" s="121"/>
      <c r="F103" s="121"/>
      <c r="G103" s="121"/>
      <c r="H103" s="121"/>
      <c r="I103" s="122"/>
      <c r="J103" s="121" t="s">
        <v>110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3">
        <f>ROUND(AG104,2)</f>
        <v>0</v>
      </c>
      <c r="AH103" s="122"/>
      <c r="AI103" s="122"/>
      <c r="AJ103" s="122"/>
      <c r="AK103" s="122"/>
      <c r="AL103" s="122"/>
      <c r="AM103" s="122"/>
      <c r="AN103" s="124">
        <f>SUM(AG103,AT103)</f>
        <v>0</v>
      </c>
      <c r="AO103" s="122"/>
      <c r="AP103" s="122"/>
      <c r="AQ103" s="125" t="s">
        <v>83</v>
      </c>
      <c r="AR103" s="126"/>
      <c r="AS103" s="127">
        <f>ROUND(AS104,2)</f>
        <v>0</v>
      </c>
      <c r="AT103" s="128">
        <f>ROUND(SUM(AV103:AW103),2)</f>
        <v>0</v>
      </c>
      <c r="AU103" s="129">
        <f>ROUND(AU104,5)</f>
        <v>0</v>
      </c>
      <c r="AV103" s="128">
        <f>ROUND(AZ103*L29,2)</f>
        <v>0</v>
      </c>
      <c r="AW103" s="128">
        <f>ROUND(BA103*L30,2)</f>
        <v>0</v>
      </c>
      <c r="AX103" s="128">
        <f>ROUND(BB103*L29,2)</f>
        <v>0</v>
      </c>
      <c r="AY103" s="128">
        <f>ROUND(BC103*L30,2)</f>
        <v>0</v>
      </c>
      <c r="AZ103" s="128">
        <f>ROUND(AZ104,2)</f>
        <v>0</v>
      </c>
      <c r="BA103" s="128">
        <f>ROUND(BA104,2)</f>
        <v>0</v>
      </c>
      <c r="BB103" s="128">
        <f>ROUND(BB104,2)</f>
        <v>0</v>
      </c>
      <c r="BC103" s="128">
        <f>ROUND(BC104,2)</f>
        <v>0</v>
      </c>
      <c r="BD103" s="130">
        <f>ROUND(BD104,2)</f>
        <v>0</v>
      </c>
      <c r="BE103" s="7"/>
      <c r="BS103" s="131" t="s">
        <v>76</v>
      </c>
      <c r="BT103" s="131" t="s">
        <v>84</v>
      </c>
      <c r="BU103" s="131" t="s">
        <v>78</v>
      </c>
      <c r="BV103" s="131" t="s">
        <v>79</v>
      </c>
      <c r="BW103" s="131" t="s">
        <v>111</v>
      </c>
      <c r="BX103" s="131" t="s">
        <v>5</v>
      </c>
      <c r="CL103" s="131" t="s">
        <v>1</v>
      </c>
      <c r="CM103" s="131" t="s">
        <v>77</v>
      </c>
    </row>
    <row r="104" s="4" customFormat="1" ht="16.5" customHeight="1">
      <c r="A104" s="132" t="s">
        <v>86</v>
      </c>
      <c r="B104" s="70"/>
      <c r="C104" s="133"/>
      <c r="D104" s="133"/>
      <c r="E104" s="134" t="s">
        <v>112</v>
      </c>
      <c r="F104" s="134"/>
      <c r="G104" s="134"/>
      <c r="H104" s="134"/>
      <c r="I104" s="134"/>
      <c r="J104" s="133"/>
      <c r="K104" s="134" t="s">
        <v>113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'08 - Stavebná časť - podlahy'!J32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89</v>
      </c>
      <c r="AR104" s="72"/>
      <c r="AS104" s="142">
        <v>0</v>
      </c>
      <c r="AT104" s="143">
        <f>ROUND(SUM(AV104:AW104),2)</f>
        <v>0</v>
      </c>
      <c r="AU104" s="144">
        <f>'08 - Stavebná časť - podlahy'!P128</f>
        <v>0</v>
      </c>
      <c r="AV104" s="143">
        <f>'08 - Stavebná časť - podlahy'!J35</f>
        <v>0</v>
      </c>
      <c r="AW104" s="143">
        <f>'08 - Stavebná časť - podlahy'!J36</f>
        <v>0</v>
      </c>
      <c r="AX104" s="143">
        <f>'08 - Stavebná časť - podlahy'!J37</f>
        <v>0</v>
      </c>
      <c r="AY104" s="143">
        <f>'08 - Stavebná časť - podlahy'!J38</f>
        <v>0</v>
      </c>
      <c r="AZ104" s="143">
        <f>'08 - Stavebná časť - podlahy'!F35</f>
        <v>0</v>
      </c>
      <c r="BA104" s="143">
        <f>'08 - Stavebná časť - podlahy'!F36</f>
        <v>0</v>
      </c>
      <c r="BB104" s="143">
        <f>'08 - Stavebná časť - podlahy'!F37</f>
        <v>0</v>
      </c>
      <c r="BC104" s="143">
        <f>'08 - Stavebná časť - podlahy'!F38</f>
        <v>0</v>
      </c>
      <c r="BD104" s="145">
        <f>'08 - Stavebná časť - podlahy'!F39</f>
        <v>0</v>
      </c>
      <c r="BE104" s="4"/>
      <c r="BT104" s="141" t="s">
        <v>90</v>
      </c>
      <c r="BV104" s="141" t="s">
        <v>79</v>
      </c>
      <c r="BW104" s="141" t="s">
        <v>114</v>
      </c>
      <c r="BX104" s="141" t="s">
        <v>111</v>
      </c>
      <c r="CL104" s="141" t="s">
        <v>1</v>
      </c>
    </row>
    <row r="105" s="2" customFormat="1" ht="30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</sheetData>
  <sheetProtection sheet="1" formatColumns="0" formatRows="0" objects="1" scenarios="1" spinCount="100000" saltValue="8gqEh41hvqvNnued+THAVwxRwoIHKVlhL2WhYCNVGzNH16hvulMnFaVDHGbYIGmOvJ7RscPNVvY9u2hDKzIk2w==" hashValue="n58MIrcsHpmwV/NpvcnBYX5zDtwsIz0VlKZs378iqc5ijUX4uZg4sCZP3mPP3L1BSdu1Du2mBLjFi3g0NPDAzg==" algorithmName="SHA-512" password="CC35"/>
  <mergeCells count="78">
    <mergeCell ref="C92:G92"/>
    <mergeCell ref="D100:H100"/>
    <mergeCell ref="D95:H95"/>
    <mergeCell ref="D98:H98"/>
    <mergeCell ref="D103:H103"/>
    <mergeCell ref="E99:I99"/>
    <mergeCell ref="E97:I97"/>
    <mergeCell ref="E96:I96"/>
    <mergeCell ref="E101:I101"/>
    <mergeCell ref="E102:I102"/>
    <mergeCell ref="E104:I104"/>
    <mergeCell ref="I92:AF92"/>
    <mergeCell ref="J95:AF95"/>
    <mergeCell ref="J98:AF98"/>
    <mergeCell ref="J103:AF103"/>
    <mergeCell ref="J100:AF100"/>
    <mergeCell ref="K97:AF97"/>
    <mergeCell ref="K96:AF96"/>
    <mergeCell ref="K99:AF99"/>
    <mergeCell ref="K101:AF101"/>
    <mergeCell ref="K102:AF102"/>
    <mergeCell ref="K104:AF104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0:AM100"/>
    <mergeCell ref="AG102:AM102"/>
    <mergeCell ref="AG99:AM99"/>
    <mergeCell ref="AG103:AM103"/>
    <mergeCell ref="AG101:AM101"/>
    <mergeCell ref="AG104:AM104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95:AP95"/>
    <mergeCell ref="AN101:AP101"/>
    <mergeCell ref="AN96:AP96"/>
    <mergeCell ref="AN100:AP100"/>
    <mergeCell ref="AN97:AP97"/>
    <mergeCell ref="AN102:AP102"/>
    <mergeCell ref="AN98:AP98"/>
    <mergeCell ref="AS89:AT91"/>
    <mergeCell ref="AN94:AP94"/>
  </mergeCells>
  <hyperlinks>
    <hyperlink ref="A96" location="'04 - Stavebná časť + vrts...'!C2" display="/"/>
    <hyperlink ref="A97" location="'06 - Stavebná časť + vrst...'!C2" display="/"/>
    <hyperlink ref="A99" location="'03 - Stavebná časť'!C2" display="/"/>
    <hyperlink ref="A101" location="'05 - Stavebná časť  + vrt...'!C2" display="/"/>
    <hyperlink ref="A102" location="'07 - Stavebná časť + vrts...'!C2" display="/"/>
    <hyperlink ref="A104" location="'08 - Stavebná časť - podlah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115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14</v>
      </c>
      <c r="L6" s="20"/>
    </row>
    <row r="7" s="1" customFormat="1" ht="16.5" customHeight="1">
      <c r="B7" s="20"/>
      <c r="E7" s="151" t="str">
        <f>'Rekapitulácia stavby'!K6</f>
        <v>Stavebná časť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16.5" customHeight="1">
      <c r="A9" s="38"/>
      <c r="B9" s="44"/>
      <c r="C9" s="38"/>
      <c r="D9" s="38"/>
      <c r="E9" s="151" t="s">
        <v>117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119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16</v>
      </c>
      <c r="E13" s="38"/>
      <c r="F13" s="141" t="s">
        <v>1</v>
      </c>
      <c r="G13" s="38"/>
      <c r="H13" s="38"/>
      <c r="I13" s="150" t="s">
        <v>17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18</v>
      </c>
      <c r="E14" s="38"/>
      <c r="F14" s="141" t="s">
        <v>19</v>
      </c>
      <c r="G14" s="38"/>
      <c r="H14" s="38"/>
      <c r="I14" s="150" t="s">
        <v>20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22</v>
      </c>
      <c r="E16" s="38"/>
      <c r="F16" s="38"/>
      <c r="G16" s="38"/>
      <c r="H16" s="38"/>
      <c r="I16" s="150" t="s">
        <v>23</v>
      </c>
      <c r="J16" s="141" t="s">
        <v>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25</v>
      </c>
      <c r="F17" s="38"/>
      <c r="G17" s="38"/>
      <c r="H17" s="38"/>
      <c r="I17" s="150" t="s">
        <v>26</v>
      </c>
      <c r="J17" s="141" t="s">
        <v>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23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26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23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26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23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26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ROUND((SUM(BE125:BE186)),  2)</f>
        <v>0</v>
      </c>
      <c r="G35" s="38"/>
      <c r="H35" s="38"/>
      <c r="I35" s="164">
        <v>0.20000000000000001</v>
      </c>
      <c r="J35" s="163">
        <f>ROUND(((SUM(BE125:BE186))*I35),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ROUND((SUM(BF125:BF186)),  2)</f>
        <v>0</v>
      </c>
      <c r="G36" s="38"/>
      <c r="H36" s="38"/>
      <c r="I36" s="164">
        <v>0.20000000000000001</v>
      </c>
      <c r="J36" s="163">
        <f>ROUND(((SUM(BF125:BF186))*I36),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ROUND((SUM(BG125:BG186)),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ROUND((SUM(BH125:BH186)),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ROUND((SUM(BI125:BI186)),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Stavebná časť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 xml:space="preserve">04 - Stavebná časť + vrtsvy podláh a stien 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40"/>
      <c r="E91" s="40"/>
      <c r="F91" s="27" t="str">
        <f>F14</f>
        <v>Žiar nad Hronom</v>
      </c>
      <c r="G91" s="40"/>
      <c r="H91" s="40"/>
      <c r="I91" s="32" t="s">
        <v>20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30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121</v>
      </c>
      <c r="D96" s="185"/>
      <c r="E96" s="185"/>
      <c r="F96" s="185"/>
      <c r="G96" s="185"/>
      <c r="H96" s="185"/>
      <c r="I96" s="185"/>
      <c r="J96" s="186" t="s">
        <v>122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123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124</v>
      </c>
    </row>
    <row r="99" s="9" customFormat="1" ht="24.96" customHeight="1">
      <c r="A99" s="9"/>
      <c r="B99" s="188"/>
      <c r="C99" s="189"/>
      <c r="D99" s="190" t="s">
        <v>125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126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127</v>
      </c>
      <c r="E101" s="196"/>
      <c r="F101" s="196"/>
      <c r="G101" s="196"/>
      <c r="H101" s="196"/>
      <c r="I101" s="196"/>
      <c r="J101" s="197">
        <f>J162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128</v>
      </c>
      <c r="E102" s="191"/>
      <c r="F102" s="191"/>
      <c r="G102" s="191"/>
      <c r="H102" s="191"/>
      <c r="I102" s="191"/>
      <c r="J102" s="192">
        <f>J184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129</v>
      </c>
      <c r="E103" s="196"/>
      <c r="F103" s="196"/>
      <c r="G103" s="196"/>
      <c r="H103" s="196"/>
      <c r="I103" s="196"/>
      <c r="J103" s="197">
        <f>J185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Stavebná časť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116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117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 xml:space="preserve">04 - Stavebná časť + vrtsvy podláh a stien 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18</v>
      </c>
      <c r="D119" s="40"/>
      <c r="E119" s="40"/>
      <c r="F119" s="27" t="str">
        <f>F14</f>
        <v>Žiar nad Hronom</v>
      </c>
      <c r="G119" s="40"/>
      <c r="H119" s="40"/>
      <c r="I119" s="32" t="s">
        <v>20</v>
      </c>
      <c r="J119" s="79" t="str">
        <f>IF(J14="","",J14)</f>
        <v>26. 3. 2021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22</v>
      </c>
      <c r="D121" s="40"/>
      <c r="E121" s="40"/>
      <c r="F121" s="27" t="str">
        <f>E17</f>
        <v>Technické služby Žiar nad Hronom s.r.o.</v>
      </c>
      <c r="G121" s="40"/>
      <c r="H121" s="40"/>
      <c r="I121" s="32" t="s">
        <v>30</v>
      </c>
      <c r="J121" s="36" t="str">
        <f>E23</f>
        <v>Magic Design Henč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34</v>
      </c>
      <c r="J122" s="36" t="str">
        <f>E26</f>
        <v>Pilnik Vladimír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131</v>
      </c>
      <c r="D124" s="202" t="s">
        <v>62</v>
      </c>
      <c r="E124" s="202" t="s">
        <v>58</v>
      </c>
      <c r="F124" s="202" t="s">
        <v>59</v>
      </c>
      <c r="G124" s="202" t="s">
        <v>132</v>
      </c>
      <c r="H124" s="202" t="s">
        <v>133</v>
      </c>
      <c r="I124" s="202" t="s">
        <v>134</v>
      </c>
      <c r="J124" s="203" t="s">
        <v>122</v>
      </c>
      <c r="K124" s="204" t="s">
        <v>135</v>
      </c>
      <c r="L124" s="205"/>
      <c r="M124" s="100" t="s">
        <v>1</v>
      </c>
      <c r="N124" s="101" t="s">
        <v>41</v>
      </c>
      <c r="O124" s="101" t="s">
        <v>136</v>
      </c>
      <c r="P124" s="101" t="s">
        <v>137</v>
      </c>
      <c r="Q124" s="101" t="s">
        <v>138</v>
      </c>
      <c r="R124" s="101" t="s">
        <v>139</v>
      </c>
      <c r="S124" s="101" t="s">
        <v>140</v>
      </c>
      <c r="T124" s="102" t="s">
        <v>141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123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P126+P184</f>
        <v>0</v>
      </c>
      <c r="Q125" s="104"/>
      <c r="R125" s="208">
        <f>R126+R184</f>
        <v>0</v>
      </c>
      <c r="S125" s="104"/>
      <c r="T125" s="209">
        <f>T126+T184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76</v>
      </c>
      <c r="AU125" s="17" t="s">
        <v>124</v>
      </c>
      <c r="BK125" s="210">
        <f>BK126+BK184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142</v>
      </c>
      <c r="F126" s="214" t="s">
        <v>143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P127+P162</f>
        <v>0</v>
      </c>
      <c r="Q126" s="219"/>
      <c r="R126" s="220">
        <f>R127+R162</f>
        <v>0</v>
      </c>
      <c r="S126" s="219"/>
      <c r="T126" s="221">
        <f>T127+T162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84</v>
      </c>
      <c r="AT126" s="223" t="s">
        <v>76</v>
      </c>
      <c r="AU126" s="223" t="s">
        <v>77</v>
      </c>
      <c r="AY126" s="222" t="s">
        <v>144</v>
      </c>
      <c r="BK126" s="224">
        <f>BK127+BK162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145</v>
      </c>
      <c r="F127" s="225" t="s">
        <v>146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SUM(P128:P161)</f>
        <v>0</v>
      </c>
      <c r="Q127" s="219"/>
      <c r="R127" s="220">
        <f>SUM(R128:R161)</f>
        <v>0</v>
      </c>
      <c r="S127" s="219"/>
      <c r="T127" s="221">
        <f>SUM(T128:T161)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90</v>
      </c>
      <c r="AT127" s="223" t="s">
        <v>76</v>
      </c>
      <c r="AU127" s="223" t="s">
        <v>84</v>
      </c>
      <c r="AY127" s="222" t="s">
        <v>144</v>
      </c>
      <c r="BK127" s="224">
        <f>SUM(BK128:BK161)</f>
        <v>0</v>
      </c>
    </row>
    <row r="128" s="2" customFormat="1" ht="24.15" customHeight="1">
      <c r="A128" s="38"/>
      <c r="B128" s="39"/>
      <c r="C128" s="227" t="s">
        <v>84</v>
      </c>
      <c r="D128" s="227" t="s">
        <v>147</v>
      </c>
      <c r="E128" s="228" t="s">
        <v>148</v>
      </c>
      <c r="F128" s="229" t="s">
        <v>149</v>
      </c>
      <c r="G128" s="230" t="s">
        <v>150</v>
      </c>
      <c r="H128" s="231">
        <v>707.71000000000004</v>
      </c>
      <c r="I128" s="232"/>
      <c r="J128" s="231">
        <f>ROUND(I128*H128,3)</f>
        <v>0</v>
      </c>
      <c r="K128" s="233"/>
      <c r="L128" s="44"/>
      <c r="M128" s="234" t="s">
        <v>1</v>
      </c>
      <c r="N128" s="235" t="s">
        <v>43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151</v>
      </c>
      <c r="AT128" s="238" t="s">
        <v>147</v>
      </c>
      <c r="AU128" s="238" t="s">
        <v>90</v>
      </c>
      <c r="AY128" s="17" t="s">
        <v>144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7" t="s">
        <v>90</v>
      </c>
      <c r="BK128" s="240">
        <f>ROUND(I128*H128,3)</f>
        <v>0</v>
      </c>
      <c r="BL128" s="17" t="s">
        <v>151</v>
      </c>
      <c r="BM128" s="238" t="s">
        <v>90</v>
      </c>
    </row>
    <row r="129" s="2" customFormat="1">
      <c r="A129" s="38"/>
      <c r="B129" s="39"/>
      <c r="C129" s="40"/>
      <c r="D129" s="241" t="s">
        <v>152</v>
      </c>
      <c r="E129" s="40"/>
      <c r="F129" s="242" t="s">
        <v>153</v>
      </c>
      <c r="G129" s="40"/>
      <c r="H129" s="40"/>
      <c r="I129" s="243"/>
      <c r="J129" s="40"/>
      <c r="K129" s="40"/>
      <c r="L129" s="44"/>
      <c r="M129" s="244"/>
      <c r="N129" s="24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152</v>
      </c>
      <c r="AU129" s="17" t="s">
        <v>90</v>
      </c>
    </row>
    <row r="130" s="2" customFormat="1" ht="24.15" customHeight="1">
      <c r="A130" s="38"/>
      <c r="B130" s="39"/>
      <c r="C130" s="227" t="s">
        <v>90</v>
      </c>
      <c r="D130" s="227" t="s">
        <v>147</v>
      </c>
      <c r="E130" s="228" t="s">
        <v>154</v>
      </c>
      <c r="F130" s="229" t="s">
        <v>155</v>
      </c>
      <c r="G130" s="230" t="s">
        <v>150</v>
      </c>
      <c r="H130" s="231">
        <v>705.88</v>
      </c>
      <c r="I130" s="232"/>
      <c r="J130" s="231">
        <f>ROUND(I130*H130,3)</f>
        <v>0</v>
      </c>
      <c r="K130" s="233"/>
      <c r="L130" s="44"/>
      <c r="M130" s="234" t="s">
        <v>1</v>
      </c>
      <c r="N130" s="235" t="s">
        <v>43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151</v>
      </c>
      <c r="AT130" s="238" t="s">
        <v>147</v>
      </c>
      <c r="AU130" s="238" t="s">
        <v>90</v>
      </c>
      <c r="AY130" s="17" t="s">
        <v>144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7" t="s">
        <v>90</v>
      </c>
      <c r="BK130" s="240">
        <f>ROUND(I130*H130,3)</f>
        <v>0</v>
      </c>
      <c r="BL130" s="17" t="s">
        <v>151</v>
      </c>
      <c r="BM130" s="238" t="s">
        <v>151</v>
      </c>
    </row>
    <row r="131" s="2" customFormat="1">
      <c r="A131" s="38"/>
      <c r="B131" s="39"/>
      <c r="C131" s="40"/>
      <c r="D131" s="241" t="s">
        <v>152</v>
      </c>
      <c r="E131" s="40"/>
      <c r="F131" s="242" t="s">
        <v>156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152</v>
      </c>
      <c r="AU131" s="17" t="s">
        <v>90</v>
      </c>
    </row>
    <row r="132" s="2" customFormat="1" ht="24.15" customHeight="1">
      <c r="A132" s="38"/>
      <c r="B132" s="39"/>
      <c r="C132" s="227" t="s">
        <v>157</v>
      </c>
      <c r="D132" s="227" t="s">
        <v>147</v>
      </c>
      <c r="E132" s="228" t="s">
        <v>158</v>
      </c>
      <c r="F132" s="229" t="s">
        <v>159</v>
      </c>
      <c r="G132" s="230" t="s">
        <v>150</v>
      </c>
      <c r="H132" s="231">
        <v>268.74000000000001</v>
      </c>
      <c r="I132" s="232"/>
      <c r="J132" s="231">
        <f>ROUND(I132*H132,3)</f>
        <v>0</v>
      </c>
      <c r="K132" s="233"/>
      <c r="L132" s="44"/>
      <c r="M132" s="234" t="s">
        <v>1</v>
      </c>
      <c r="N132" s="235" t="s">
        <v>43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151</v>
      </c>
      <c r="AT132" s="238" t="s">
        <v>147</v>
      </c>
      <c r="AU132" s="238" t="s">
        <v>90</v>
      </c>
      <c r="AY132" s="17" t="s">
        <v>144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7" t="s">
        <v>90</v>
      </c>
      <c r="BK132" s="240">
        <f>ROUND(I132*H132,3)</f>
        <v>0</v>
      </c>
      <c r="BL132" s="17" t="s">
        <v>151</v>
      </c>
      <c r="BM132" s="238" t="s">
        <v>160</v>
      </c>
    </row>
    <row r="133" s="2" customFormat="1">
      <c r="A133" s="38"/>
      <c r="B133" s="39"/>
      <c r="C133" s="40"/>
      <c r="D133" s="241" t="s">
        <v>152</v>
      </c>
      <c r="E133" s="40"/>
      <c r="F133" s="242" t="s">
        <v>161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152</v>
      </c>
      <c r="AU133" s="17" t="s">
        <v>90</v>
      </c>
    </row>
    <row r="134" s="2" customFormat="1" ht="24.15" customHeight="1">
      <c r="A134" s="38"/>
      <c r="B134" s="39"/>
      <c r="C134" s="227" t="s">
        <v>151</v>
      </c>
      <c r="D134" s="227" t="s">
        <v>147</v>
      </c>
      <c r="E134" s="228" t="s">
        <v>162</v>
      </c>
      <c r="F134" s="229" t="s">
        <v>163</v>
      </c>
      <c r="G134" s="230" t="s">
        <v>150</v>
      </c>
      <c r="H134" s="231">
        <v>20.760000000000002</v>
      </c>
      <c r="I134" s="232"/>
      <c r="J134" s="231">
        <f>ROUND(I134*H134,3)</f>
        <v>0</v>
      </c>
      <c r="K134" s="233"/>
      <c r="L134" s="44"/>
      <c r="M134" s="234" t="s">
        <v>1</v>
      </c>
      <c r="N134" s="235" t="s">
        <v>43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151</v>
      </c>
      <c r="AT134" s="238" t="s">
        <v>147</v>
      </c>
      <c r="AU134" s="238" t="s">
        <v>90</v>
      </c>
      <c r="AY134" s="17" t="s">
        <v>144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7" t="s">
        <v>90</v>
      </c>
      <c r="BK134" s="240">
        <f>ROUND(I134*H134,3)</f>
        <v>0</v>
      </c>
      <c r="BL134" s="17" t="s">
        <v>151</v>
      </c>
      <c r="BM134" s="238" t="s">
        <v>164</v>
      </c>
    </row>
    <row r="135" s="2" customFormat="1">
      <c r="A135" s="38"/>
      <c r="B135" s="39"/>
      <c r="C135" s="40"/>
      <c r="D135" s="241" t="s">
        <v>152</v>
      </c>
      <c r="E135" s="40"/>
      <c r="F135" s="242" t="s">
        <v>165</v>
      </c>
      <c r="G135" s="40"/>
      <c r="H135" s="40"/>
      <c r="I135" s="243"/>
      <c r="J135" s="40"/>
      <c r="K135" s="40"/>
      <c r="L135" s="44"/>
      <c r="M135" s="244"/>
      <c r="N135" s="24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152</v>
      </c>
      <c r="AU135" s="17" t="s">
        <v>90</v>
      </c>
    </row>
    <row r="136" s="2" customFormat="1" ht="24.15" customHeight="1">
      <c r="A136" s="38"/>
      <c r="B136" s="39"/>
      <c r="C136" s="227" t="s">
        <v>166</v>
      </c>
      <c r="D136" s="227" t="s">
        <v>147</v>
      </c>
      <c r="E136" s="228" t="s">
        <v>167</v>
      </c>
      <c r="F136" s="229" t="s">
        <v>168</v>
      </c>
      <c r="G136" s="230" t="s">
        <v>150</v>
      </c>
      <c r="H136" s="231">
        <v>344.24000000000001</v>
      </c>
      <c r="I136" s="232"/>
      <c r="J136" s="231">
        <f>ROUND(I136*H136,3)</f>
        <v>0</v>
      </c>
      <c r="K136" s="233"/>
      <c r="L136" s="44"/>
      <c r="M136" s="234" t="s">
        <v>1</v>
      </c>
      <c r="N136" s="235" t="s">
        <v>43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151</v>
      </c>
      <c r="AT136" s="238" t="s">
        <v>147</v>
      </c>
      <c r="AU136" s="238" t="s">
        <v>90</v>
      </c>
      <c r="AY136" s="17" t="s">
        <v>144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7" t="s">
        <v>90</v>
      </c>
      <c r="BK136" s="240">
        <f>ROUND(I136*H136,3)</f>
        <v>0</v>
      </c>
      <c r="BL136" s="17" t="s">
        <v>151</v>
      </c>
      <c r="BM136" s="238" t="s">
        <v>169</v>
      </c>
    </row>
    <row r="137" s="2" customFormat="1">
      <c r="A137" s="38"/>
      <c r="B137" s="39"/>
      <c r="C137" s="40"/>
      <c r="D137" s="241" t="s">
        <v>152</v>
      </c>
      <c r="E137" s="40"/>
      <c r="F137" s="242" t="s">
        <v>170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152</v>
      </c>
      <c r="AU137" s="17" t="s">
        <v>90</v>
      </c>
    </row>
    <row r="138" s="2" customFormat="1" ht="24.15" customHeight="1">
      <c r="A138" s="38"/>
      <c r="B138" s="39"/>
      <c r="C138" s="227" t="s">
        <v>160</v>
      </c>
      <c r="D138" s="227" t="s">
        <v>147</v>
      </c>
      <c r="E138" s="228" t="s">
        <v>171</v>
      </c>
      <c r="F138" s="229" t="s">
        <v>172</v>
      </c>
      <c r="G138" s="230" t="s">
        <v>150</v>
      </c>
      <c r="H138" s="231">
        <v>268.74000000000001</v>
      </c>
      <c r="I138" s="232"/>
      <c r="J138" s="231">
        <f>ROUND(I138*H138,3)</f>
        <v>0</v>
      </c>
      <c r="K138" s="233"/>
      <c r="L138" s="44"/>
      <c r="M138" s="234" t="s">
        <v>1</v>
      </c>
      <c r="N138" s="235" t="s">
        <v>43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151</v>
      </c>
      <c r="AT138" s="238" t="s">
        <v>147</v>
      </c>
      <c r="AU138" s="238" t="s">
        <v>90</v>
      </c>
      <c r="AY138" s="17" t="s">
        <v>144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7" t="s">
        <v>90</v>
      </c>
      <c r="BK138" s="240">
        <f>ROUND(I138*H138,3)</f>
        <v>0</v>
      </c>
      <c r="BL138" s="17" t="s">
        <v>151</v>
      </c>
      <c r="BM138" s="238" t="s">
        <v>173</v>
      </c>
    </row>
    <row r="139" s="2" customFormat="1">
      <c r="A139" s="38"/>
      <c r="B139" s="39"/>
      <c r="C139" s="40"/>
      <c r="D139" s="241" t="s">
        <v>152</v>
      </c>
      <c r="E139" s="40"/>
      <c r="F139" s="242" t="s">
        <v>174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152</v>
      </c>
      <c r="AU139" s="17" t="s">
        <v>90</v>
      </c>
    </row>
    <row r="140" s="2" customFormat="1" ht="24.15" customHeight="1">
      <c r="A140" s="38"/>
      <c r="B140" s="39"/>
      <c r="C140" s="227" t="s">
        <v>175</v>
      </c>
      <c r="D140" s="227" t="s">
        <v>147</v>
      </c>
      <c r="E140" s="228" t="s">
        <v>176</v>
      </c>
      <c r="F140" s="229" t="s">
        <v>177</v>
      </c>
      <c r="G140" s="230" t="s">
        <v>150</v>
      </c>
      <c r="H140" s="231">
        <v>20.760000000000002</v>
      </c>
      <c r="I140" s="232"/>
      <c r="J140" s="231">
        <f>ROUND(I140*H140,3)</f>
        <v>0</v>
      </c>
      <c r="K140" s="233"/>
      <c r="L140" s="44"/>
      <c r="M140" s="234" t="s">
        <v>1</v>
      </c>
      <c r="N140" s="235" t="s">
        <v>43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151</v>
      </c>
      <c r="AT140" s="238" t="s">
        <v>147</v>
      </c>
      <c r="AU140" s="238" t="s">
        <v>90</v>
      </c>
      <c r="AY140" s="17" t="s">
        <v>144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7" t="s">
        <v>90</v>
      </c>
      <c r="BK140" s="240">
        <f>ROUND(I140*H140,3)</f>
        <v>0</v>
      </c>
      <c r="BL140" s="17" t="s">
        <v>151</v>
      </c>
      <c r="BM140" s="238" t="s">
        <v>178</v>
      </c>
    </row>
    <row r="141" s="2" customFormat="1">
      <c r="A141" s="38"/>
      <c r="B141" s="39"/>
      <c r="C141" s="40"/>
      <c r="D141" s="241" t="s">
        <v>152</v>
      </c>
      <c r="E141" s="40"/>
      <c r="F141" s="242" t="s">
        <v>179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152</v>
      </c>
      <c r="AU141" s="17" t="s">
        <v>90</v>
      </c>
    </row>
    <row r="142" s="2" customFormat="1" ht="24.15" customHeight="1">
      <c r="A142" s="38"/>
      <c r="B142" s="39"/>
      <c r="C142" s="227" t="s">
        <v>164</v>
      </c>
      <c r="D142" s="227" t="s">
        <v>147</v>
      </c>
      <c r="E142" s="228" t="s">
        <v>180</v>
      </c>
      <c r="F142" s="229" t="s">
        <v>181</v>
      </c>
      <c r="G142" s="230" t="s">
        <v>150</v>
      </c>
      <c r="H142" s="231">
        <v>344.24000000000001</v>
      </c>
      <c r="I142" s="232"/>
      <c r="J142" s="231">
        <f>ROUND(I142*H142,3)</f>
        <v>0</v>
      </c>
      <c r="K142" s="233"/>
      <c r="L142" s="44"/>
      <c r="M142" s="234" t="s">
        <v>1</v>
      </c>
      <c r="N142" s="235" t="s">
        <v>43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151</v>
      </c>
      <c r="AT142" s="238" t="s">
        <v>147</v>
      </c>
      <c r="AU142" s="238" t="s">
        <v>90</v>
      </c>
      <c r="AY142" s="17" t="s">
        <v>144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7" t="s">
        <v>90</v>
      </c>
      <c r="BK142" s="240">
        <f>ROUND(I142*H142,3)</f>
        <v>0</v>
      </c>
      <c r="BL142" s="17" t="s">
        <v>151</v>
      </c>
      <c r="BM142" s="238" t="s">
        <v>182</v>
      </c>
    </row>
    <row r="143" s="2" customFormat="1">
      <c r="A143" s="38"/>
      <c r="B143" s="39"/>
      <c r="C143" s="40"/>
      <c r="D143" s="241" t="s">
        <v>152</v>
      </c>
      <c r="E143" s="40"/>
      <c r="F143" s="242" t="s">
        <v>183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152</v>
      </c>
      <c r="AU143" s="17" t="s">
        <v>90</v>
      </c>
    </row>
    <row r="144" s="2" customFormat="1" ht="24.15" customHeight="1">
      <c r="A144" s="38"/>
      <c r="B144" s="39"/>
      <c r="C144" s="227" t="s">
        <v>184</v>
      </c>
      <c r="D144" s="227" t="s">
        <v>147</v>
      </c>
      <c r="E144" s="228" t="s">
        <v>185</v>
      </c>
      <c r="F144" s="229" t="s">
        <v>186</v>
      </c>
      <c r="G144" s="230" t="s">
        <v>150</v>
      </c>
      <c r="H144" s="231">
        <v>633.74000000000001</v>
      </c>
      <c r="I144" s="232"/>
      <c r="J144" s="231">
        <f>ROUND(I144*H144,3)</f>
        <v>0</v>
      </c>
      <c r="K144" s="233"/>
      <c r="L144" s="44"/>
      <c r="M144" s="234" t="s">
        <v>1</v>
      </c>
      <c r="N144" s="235" t="s">
        <v>43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151</v>
      </c>
      <c r="AT144" s="238" t="s">
        <v>147</v>
      </c>
      <c r="AU144" s="238" t="s">
        <v>90</v>
      </c>
      <c r="AY144" s="17" t="s">
        <v>144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7" t="s">
        <v>90</v>
      </c>
      <c r="BK144" s="240">
        <f>ROUND(I144*H144,3)</f>
        <v>0</v>
      </c>
      <c r="BL144" s="17" t="s">
        <v>151</v>
      </c>
      <c r="BM144" s="238" t="s">
        <v>187</v>
      </c>
    </row>
    <row r="145" s="2" customFormat="1">
      <c r="A145" s="38"/>
      <c r="B145" s="39"/>
      <c r="C145" s="40"/>
      <c r="D145" s="241" t="s">
        <v>152</v>
      </c>
      <c r="E145" s="40"/>
      <c r="F145" s="242" t="s">
        <v>188</v>
      </c>
      <c r="G145" s="40"/>
      <c r="H145" s="40"/>
      <c r="I145" s="243"/>
      <c r="J145" s="40"/>
      <c r="K145" s="40"/>
      <c r="L145" s="44"/>
      <c r="M145" s="244"/>
      <c r="N145" s="24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152</v>
      </c>
      <c r="AU145" s="17" t="s">
        <v>90</v>
      </c>
    </row>
    <row r="146" s="2" customFormat="1" ht="24.15" customHeight="1">
      <c r="A146" s="38"/>
      <c r="B146" s="39"/>
      <c r="C146" s="227" t="s">
        <v>169</v>
      </c>
      <c r="D146" s="227" t="s">
        <v>147</v>
      </c>
      <c r="E146" s="228" t="s">
        <v>189</v>
      </c>
      <c r="F146" s="229" t="s">
        <v>186</v>
      </c>
      <c r="G146" s="230" t="s">
        <v>150</v>
      </c>
      <c r="H146" s="231">
        <v>1267.48</v>
      </c>
      <c r="I146" s="232"/>
      <c r="J146" s="231">
        <f>ROUND(I146*H146,3)</f>
        <v>0</v>
      </c>
      <c r="K146" s="233"/>
      <c r="L146" s="44"/>
      <c r="M146" s="234" t="s">
        <v>1</v>
      </c>
      <c r="N146" s="235" t="s">
        <v>43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151</v>
      </c>
      <c r="AT146" s="238" t="s">
        <v>147</v>
      </c>
      <c r="AU146" s="238" t="s">
        <v>90</v>
      </c>
      <c r="AY146" s="17" t="s">
        <v>144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7" t="s">
        <v>90</v>
      </c>
      <c r="BK146" s="240">
        <f>ROUND(I146*H146,3)</f>
        <v>0</v>
      </c>
      <c r="BL146" s="17" t="s">
        <v>151</v>
      </c>
      <c r="BM146" s="238" t="s">
        <v>7</v>
      </c>
    </row>
    <row r="147" s="2" customFormat="1">
      <c r="A147" s="38"/>
      <c r="B147" s="39"/>
      <c r="C147" s="40"/>
      <c r="D147" s="241" t="s">
        <v>152</v>
      </c>
      <c r="E147" s="40"/>
      <c r="F147" s="242" t="s">
        <v>190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152</v>
      </c>
      <c r="AU147" s="17" t="s">
        <v>90</v>
      </c>
    </row>
    <row r="148" s="2" customFormat="1" ht="24.15" customHeight="1">
      <c r="A148" s="38"/>
      <c r="B148" s="39"/>
      <c r="C148" s="227" t="s">
        <v>191</v>
      </c>
      <c r="D148" s="227" t="s">
        <v>147</v>
      </c>
      <c r="E148" s="228" t="s">
        <v>192</v>
      </c>
      <c r="F148" s="229" t="s">
        <v>186</v>
      </c>
      <c r="G148" s="230" t="s">
        <v>150</v>
      </c>
      <c r="H148" s="231">
        <v>633.74000000000001</v>
      </c>
      <c r="I148" s="232"/>
      <c r="J148" s="231">
        <f>ROUND(I148*H148,3)</f>
        <v>0</v>
      </c>
      <c r="K148" s="233"/>
      <c r="L148" s="44"/>
      <c r="M148" s="234" t="s">
        <v>1</v>
      </c>
      <c r="N148" s="235" t="s">
        <v>43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151</v>
      </c>
      <c r="AT148" s="238" t="s">
        <v>147</v>
      </c>
      <c r="AU148" s="238" t="s">
        <v>90</v>
      </c>
      <c r="AY148" s="17" t="s">
        <v>144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7" t="s">
        <v>90</v>
      </c>
      <c r="BK148" s="240">
        <f>ROUND(I148*H148,3)</f>
        <v>0</v>
      </c>
      <c r="BL148" s="17" t="s">
        <v>151</v>
      </c>
      <c r="BM148" s="238" t="s">
        <v>193</v>
      </c>
    </row>
    <row r="149" s="2" customFormat="1">
      <c r="A149" s="38"/>
      <c r="B149" s="39"/>
      <c r="C149" s="40"/>
      <c r="D149" s="241" t="s">
        <v>152</v>
      </c>
      <c r="E149" s="40"/>
      <c r="F149" s="242" t="s">
        <v>194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152</v>
      </c>
      <c r="AU149" s="17" t="s">
        <v>90</v>
      </c>
    </row>
    <row r="150" s="2" customFormat="1" ht="24.15" customHeight="1">
      <c r="A150" s="38"/>
      <c r="B150" s="39"/>
      <c r="C150" s="227" t="s">
        <v>173</v>
      </c>
      <c r="D150" s="227" t="s">
        <v>147</v>
      </c>
      <c r="E150" s="228" t="s">
        <v>195</v>
      </c>
      <c r="F150" s="229" t="s">
        <v>186</v>
      </c>
      <c r="G150" s="230" t="s">
        <v>150</v>
      </c>
      <c r="H150" s="231">
        <v>633.74000000000001</v>
      </c>
      <c r="I150" s="232"/>
      <c r="J150" s="231">
        <f>ROUND(I150*H150,3)</f>
        <v>0</v>
      </c>
      <c r="K150" s="233"/>
      <c r="L150" s="44"/>
      <c r="M150" s="234" t="s">
        <v>1</v>
      </c>
      <c r="N150" s="235" t="s">
        <v>43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151</v>
      </c>
      <c r="AT150" s="238" t="s">
        <v>147</v>
      </c>
      <c r="AU150" s="238" t="s">
        <v>90</v>
      </c>
      <c r="AY150" s="17" t="s">
        <v>144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7" t="s">
        <v>90</v>
      </c>
      <c r="BK150" s="240">
        <f>ROUND(I150*H150,3)</f>
        <v>0</v>
      </c>
      <c r="BL150" s="17" t="s">
        <v>151</v>
      </c>
      <c r="BM150" s="238" t="s">
        <v>196</v>
      </c>
    </row>
    <row r="151" s="2" customFormat="1">
      <c r="A151" s="38"/>
      <c r="B151" s="39"/>
      <c r="C151" s="40"/>
      <c r="D151" s="241" t="s">
        <v>152</v>
      </c>
      <c r="E151" s="40"/>
      <c r="F151" s="242" t="s">
        <v>197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152</v>
      </c>
      <c r="AU151" s="17" t="s">
        <v>90</v>
      </c>
    </row>
    <row r="152" s="2" customFormat="1" ht="24.15" customHeight="1">
      <c r="A152" s="38"/>
      <c r="B152" s="39"/>
      <c r="C152" s="227" t="s">
        <v>198</v>
      </c>
      <c r="D152" s="227" t="s">
        <v>147</v>
      </c>
      <c r="E152" s="228" t="s">
        <v>199</v>
      </c>
      <c r="F152" s="229" t="s">
        <v>186</v>
      </c>
      <c r="G152" s="230" t="s">
        <v>150</v>
      </c>
      <c r="H152" s="231">
        <v>633.74000000000001</v>
      </c>
      <c r="I152" s="232"/>
      <c r="J152" s="231">
        <f>ROUND(I152*H152,3)</f>
        <v>0</v>
      </c>
      <c r="K152" s="233"/>
      <c r="L152" s="44"/>
      <c r="M152" s="234" t="s">
        <v>1</v>
      </c>
      <c r="N152" s="235" t="s">
        <v>43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151</v>
      </c>
      <c r="AT152" s="238" t="s">
        <v>147</v>
      </c>
      <c r="AU152" s="238" t="s">
        <v>90</v>
      </c>
      <c r="AY152" s="17" t="s">
        <v>144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7" t="s">
        <v>90</v>
      </c>
      <c r="BK152" s="240">
        <f>ROUND(I152*H152,3)</f>
        <v>0</v>
      </c>
      <c r="BL152" s="17" t="s">
        <v>151</v>
      </c>
      <c r="BM152" s="238" t="s">
        <v>200</v>
      </c>
    </row>
    <row r="153" s="2" customFormat="1">
      <c r="A153" s="38"/>
      <c r="B153" s="39"/>
      <c r="C153" s="40"/>
      <c r="D153" s="241" t="s">
        <v>152</v>
      </c>
      <c r="E153" s="40"/>
      <c r="F153" s="242" t="s">
        <v>201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90</v>
      </c>
    </row>
    <row r="154" s="2" customFormat="1" ht="24.15" customHeight="1">
      <c r="A154" s="38"/>
      <c r="B154" s="39"/>
      <c r="C154" s="227" t="s">
        <v>178</v>
      </c>
      <c r="D154" s="227" t="s">
        <v>147</v>
      </c>
      <c r="E154" s="228" t="s">
        <v>202</v>
      </c>
      <c r="F154" s="229" t="s">
        <v>203</v>
      </c>
      <c r="G154" s="230" t="s">
        <v>150</v>
      </c>
      <c r="H154" s="231">
        <v>72.140000000000001</v>
      </c>
      <c r="I154" s="232"/>
      <c r="J154" s="231">
        <f>ROUND(I154*H154,3)</f>
        <v>0</v>
      </c>
      <c r="K154" s="233"/>
      <c r="L154" s="44"/>
      <c r="M154" s="234" t="s">
        <v>1</v>
      </c>
      <c r="N154" s="235" t="s">
        <v>43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151</v>
      </c>
      <c r="AT154" s="238" t="s">
        <v>147</v>
      </c>
      <c r="AU154" s="238" t="s">
        <v>90</v>
      </c>
      <c r="AY154" s="17" t="s">
        <v>144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7" t="s">
        <v>90</v>
      </c>
      <c r="BK154" s="240">
        <f>ROUND(I154*H154,3)</f>
        <v>0</v>
      </c>
      <c r="BL154" s="17" t="s">
        <v>151</v>
      </c>
      <c r="BM154" s="238" t="s">
        <v>204</v>
      </c>
    </row>
    <row r="155" s="2" customFormat="1">
      <c r="A155" s="38"/>
      <c r="B155" s="39"/>
      <c r="C155" s="40"/>
      <c r="D155" s="241" t="s">
        <v>152</v>
      </c>
      <c r="E155" s="40"/>
      <c r="F155" s="242" t="s">
        <v>201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152</v>
      </c>
      <c r="AU155" s="17" t="s">
        <v>90</v>
      </c>
    </row>
    <row r="156" s="2" customFormat="1" ht="24.15" customHeight="1">
      <c r="A156" s="38"/>
      <c r="B156" s="39"/>
      <c r="C156" s="227" t="s">
        <v>205</v>
      </c>
      <c r="D156" s="227" t="s">
        <v>147</v>
      </c>
      <c r="E156" s="228" t="s">
        <v>206</v>
      </c>
      <c r="F156" s="229" t="s">
        <v>149</v>
      </c>
      <c r="G156" s="230" t="s">
        <v>150</v>
      </c>
      <c r="H156" s="231">
        <v>1415.4200000000001</v>
      </c>
      <c r="I156" s="232"/>
      <c r="J156" s="231">
        <f>ROUND(I156*H156,3)</f>
        <v>0</v>
      </c>
      <c r="K156" s="233"/>
      <c r="L156" s="44"/>
      <c r="M156" s="234" t="s">
        <v>1</v>
      </c>
      <c r="N156" s="235" t="s">
        <v>43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151</v>
      </c>
      <c r="AT156" s="238" t="s">
        <v>147</v>
      </c>
      <c r="AU156" s="238" t="s">
        <v>90</v>
      </c>
      <c r="AY156" s="17" t="s">
        <v>144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7" t="s">
        <v>90</v>
      </c>
      <c r="BK156" s="240">
        <f>ROUND(I156*H156,3)</f>
        <v>0</v>
      </c>
      <c r="BL156" s="17" t="s">
        <v>151</v>
      </c>
      <c r="BM156" s="238" t="s">
        <v>207</v>
      </c>
    </row>
    <row r="157" s="2" customFormat="1">
      <c r="A157" s="38"/>
      <c r="B157" s="39"/>
      <c r="C157" s="40"/>
      <c r="D157" s="241" t="s">
        <v>152</v>
      </c>
      <c r="E157" s="40"/>
      <c r="F157" s="242" t="s">
        <v>208</v>
      </c>
      <c r="G157" s="40"/>
      <c r="H157" s="40"/>
      <c r="I157" s="243"/>
      <c r="J157" s="40"/>
      <c r="K157" s="40"/>
      <c r="L157" s="44"/>
      <c r="M157" s="244"/>
      <c r="N157" s="24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152</v>
      </c>
      <c r="AU157" s="17" t="s">
        <v>90</v>
      </c>
    </row>
    <row r="158" s="2" customFormat="1" ht="24.15" customHeight="1">
      <c r="A158" s="38"/>
      <c r="B158" s="39"/>
      <c r="C158" s="227" t="s">
        <v>182</v>
      </c>
      <c r="D158" s="227" t="s">
        <v>147</v>
      </c>
      <c r="E158" s="228" t="s">
        <v>209</v>
      </c>
      <c r="F158" s="229" t="s">
        <v>210</v>
      </c>
      <c r="G158" s="230" t="s">
        <v>150</v>
      </c>
      <c r="H158" s="231">
        <v>1.8300000000000001</v>
      </c>
      <c r="I158" s="232"/>
      <c r="J158" s="231">
        <f>ROUND(I158*H158,3)</f>
        <v>0</v>
      </c>
      <c r="K158" s="233"/>
      <c r="L158" s="44"/>
      <c r="M158" s="234" t="s">
        <v>1</v>
      </c>
      <c r="N158" s="235" t="s">
        <v>43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151</v>
      </c>
      <c r="AT158" s="238" t="s">
        <v>147</v>
      </c>
      <c r="AU158" s="238" t="s">
        <v>90</v>
      </c>
      <c r="AY158" s="17" t="s">
        <v>144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7" t="s">
        <v>90</v>
      </c>
      <c r="BK158" s="240">
        <f>ROUND(I158*H158,3)</f>
        <v>0</v>
      </c>
      <c r="BL158" s="17" t="s">
        <v>151</v>
      </c>
      <c r="BM158" s="238" t="s">
        <v>211</v>
      </c>
    </row>
    <row r="159" s="2" customFormat="1">
      <c r="A159" s="38"/>
      <c r="B159" s="39"/>
      <c r="C159" s="40"/>
      <c r="D159" s="241" t="s">
        <v>152</v>
      </c>
      <c r="E159" s="40"/>
      <c r="F159" s="242" t="s">
        <v>212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152</v>
      </c>
      <c r="AU159" s="17" t="s">
        <v>90</v>
      </c>
    </row>
    <row r="160" s="2" customFormat="1" ht="24.15" customHeight="1">
      <c r="A160" s="38"/>
      <c r="B160" s="39"/>
      <c r="C160" s="227" t="s">
        <v>213</v>
      </c>
      <c r="D160" s="227" t="s">
        <v>147</v>
      </c>
      <c r="E160" s="228" t="s">
        <v>214</v>
      </c>
      <c r="F160" s="229" t="s">
        <v>210</v>
      </c>
      <c r="G160" s="230" t="s">
        <v>150</v>
      </c>
      <c r="H160" s="231">
        <v>1.8300000000000001</v>
      </c>
      <c r="I160" s="232"/>
      <c r="J160" s="231">
        <f>ROUND(I160*H160,3)</f>
        <v>0</v>
      </c>
      <c r="K160" s="233"/>
      <c r="L160" s="44"/>
      <c r="M160" s="234" t="s">
        <v>1</v>
      </c>
      <c r="N160" s="235" t="s">
        <v>43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151</v>
      </c>
      <c r="AT160" s="238" t="s">
        <v>147</v>
      </c>
      <c r="AU160" s="238" t="s">
        <v>90</v>
      </c>
      <c r="AY160" s="17" t="s">
        <v>144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7" t="s">
        <v>90</v>
      </c>
      <c r="BK160" s="240">
        <f>ROUND(I160*H160,3)</f>
        <v>0</v>
      </c>
      <c r="BL160" s="17" t="s">
        <v>151</v>
      </c>
      <c r="BM160" s="238" t="s">
        <v>215</v>
      </c>
    </row>
    <row r="161" s="2" customFormat="1">
      <c r="A161" s="38"/>
      <c r="B161" s="39"/>
      <c r="C161" s="40"/>
      <c r="D161" s="241" t="s">
        <v>152</v>
      </c>
      <c r="E161" s="40"/>
      <c r="F161" s="242" t="s">
        <v>216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152</v>
      </c>
      <c r="AU161" s="17" t="s">
        <v>90</v>
      </c>
    </row>
    <row r="162" s="12" customFormat="1" ht="22.8" customHeight="1">
      <c r="A162" s="12"/>
      <c r="B162" s="211"/>
      <c r="C162" s="212"/>
      <c r="D162" s="213" t="s">
        <v>76</v>
      </c>
      <c r="E162" s="225" t="s">
        <v>217</v>
      </c>
      <c r="F162" s="225" t="s">
        <v>218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SUM(P163:P183)</f>
        <v>0</v>
      </c>
      <c r="Q162" s="219"/>
      <c r="R162" s="220">
        <f>SUM(R163:R183)</f>
        <v>0</v>
      </c>
      <c r="S162" s="219"/>
      <c r="T162" s="221">
        <f>SUM(T163:T183)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90</v>
      </c>
      <c r="AT162" s="223" t="s">
        <v>76</v>
      </c>
      <c r="AU162" s="223" t="s">
        <v>84</v>
      </c>
      <c r="AY162" s="222" t="s">
        <v>144</v>
      </c>
      <c r="BK162" s="224">
        <f>SUM(BK163:BK183)</f>
        <v>0</v>
      </c>
    </row>
    <row r="163" s="2" customFormat="1" ht="24.15" customHeight="1">
      <c r="A163" s="38"/>
      <c r="B163" s="39"/>
      <c r="C163" s="227" t="s">
        <v>187</v>
      </c>
      <c r="D163" s="227" t="s">
        <v>147</v>
      </c>
      <c r="E163" s="228" t="s">
        <v>219</v>
      </c>
      <c r="F163" s="229" t="s">
        <v>220</v>
      </c>
      <c r="G163" s="230" t="s">
        <v>150</v>
      </c>
      <c r="H163" s="231">
        <v>494.56</v>
      </c>
      <c r="I163" s="232"/>
      <c r="J163" s="231">
        <f>ROUND(I163*H163,3)</f>
        <v>0</v>
      </c>
      <c r="K163" s="233"/>
      <c r="L163" s="44"/>
      <c r="M163" s="234" t="s">
        <v>1</v>
      </c>
      <c r="N163" s="235" t="s">
        <v>43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151</v>
      </c>
      <c r="AT163" s="238" t="s">
        <v>147</v>
      </c>
      <c r="AU163" s="238" t="s">
        <v>90</v>
      </c>
      <c r="AY163" s="17" t="s">
        <v>144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7" t="s">
        <v>90</v>
      </c>
      <c r="BK163" s="240">
        <f>ROUND(I163*H163,3)</f>
        <v>0</v>
      </c>
      <c r="BL163" s="17" t="s">
        <v>151</v>
      </c>
      <c r="BM163" s="238" t="s">
        <v>221</v>
      </c>
    </row>
    <row r="164" s="2" customFormat="1">
      <c r="A164" s="38"/>
      <c r="B164" s="39"/>
      <c r="C164" s="40"/>
      <c r="D164" s="241" t="s">
        <v>152</v>
      </c>
      <c r="E164" s="40"/>
      <c r="F164" s="242" t="s">
        <v>222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152</v>
      </c>
      <c r="AU164" s="17" t="s">
        <v>90</v>
      </c>
    </row>
    <row r="165" s="2" customFormat="1" ht="24.15" customHeight="1">
      <c r="A165" s="38"/>
      <c r="B165" s="39"/>
      <c r="C165" s="227" t="s">
        <v>223</v>
      </c>
      <c r="D165" s="227" t="s">
        <v>147</v>
      </c>
      <c r="E165" s="228" t="s">
        <v>224</v>
      </c>
      <c r="F165" s="229" t="s">
        <v>225</v>
      </c>
      <c r="G165" s="230" t="s">
        <v>150</v>
      </c>
      <c r="H165" s="231">
        <v>494.56</v>
      </c>
      <c r="I165" s="232"/>
      <c r="J165" s="231">
        <f>ROUND(I165*H165,3)</f>
        <v>0</v>
      </c>
      <c r="K165" s="233"/>
      <c r="L165" s="44"/>
      <c r="M165" s="234" t="s">
        <v>1</v>
      </c>
      <c r="N165" s="235" t="s">
        <v>43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151</v>
      </c>
      <c r="AT165" s="238" t="s">
        <v>147</v>
      </c>
      <c r="AU165" s="238" t="s">
        <v>90</v>
      </c>
      <c r="AY165" s="17" t="s">
        <v>144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7" t="s">
        <v>90</v>
      </c>
      <c r="BK165" s="240">
        <f>ROUND(I165*H165,3)</f>
        <v>0</v>
      </c>
      <c r="BL165" s="17" t="s">
        <v>151</v>
      </c>
      <c r="BM165" s="238" t="s">
        <v>226</v>
      </c>
    </row>
    <row r="166" s="2" customFormat="1">
      <c r="A166" s="38"/>
      <c r="B166" s="39"/>
      <c r="C166" s="40"/>
      <c r="D166" s="241" t="s">
        <v>152</v>
      </c>
      <c r="E166" s="40"/>
      <c r="F166" s="242" t="s">
        <v>227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152</v>
      </c>
      <c r="AU166" s="17" t="s">
        <v>90</v>
      </c>
    </row>
    <row r="167" s="2" customFormat="1" ht="24.15" customHeight="1">
      <c r="A167" s="38"/>
      <c r="B167" s="39"/>
      <c r="C167" s="227" t="s">
        <v>7</v>
      </c>
      <c r="D167" s="227" t="s">
        <v>147</v>
      </c>
      <c r="E167" s="228" t="s">
        <v>228</v>
      </c>
      <c r="F167" s="229" t="s">
        <v>229</v>
      </c>
      <c r="G167" s="230" t="s">
        <v>150</v>
      </c>
      <c r="H167" s="231">
        <v>494.56</v>
      </c>
      <c r="I167" s="232"/>
      <c r="J167" s="231">
        <f>ROUND(I167*H167,3)</f>
        <v>0</v>
      </c>
      <c r="K167" s="233"/>
      <c r="L167" s="44"/>
      <c r="M167" s="234" t="s">
        <v>1</v>
      </c>
      <c r="N167" s="235" t="s">
        <v>43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151</v>
      </c>
      <c r="AT167" s="238" t="s">
        <v>147</v>
      </c>
      <c r="AU167" s="238" t="s">
        <v>90</v>
      </c>
      <c r="AY167" s="17" t="s">
        <v>144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7" t="s">
        <v>90</v>
      </c>
      <c r="BK167" s="240">
        <f>ROUND(I167*H167,3)</f>
        <v>0</v>
      </c>
      <c r="BL167" s="17" t="s">
        <v>151</v>
      </c>
      <c r="BM167" s="238" t="s">
        <v>230</v>
      </c>
    </row>
    <row r="168" s="2" customFormat="1">
      <c r="A168" s="38"/>
      <c r="B168" s="39"/>
      <c r="C168" s="40"/>
      <c r="D168" s="241" t="s">
        <v>152</v>
      </c>
      <c r="E168" s="40"/>
      <c r="F168" s="242" t="s">
        <v>208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152</v>
      </c>
      <c r="AU168" s="17" t="s">
        <v>90</v>
      </c>
    </row>
    <row r="169" s="2" customFormat="1" ht="24.15" customHeight="1">
      <c r="A169" s="38"/>
      <c r="B169" s="39"/>
      <c r="C169" s="227" t="s">
        <v>231</v>
      </c>
      <c r="D169" s="227" t="s">
        <v>147</v>
      </c>
      <c r="E169" s="228" t="s">
        <v>232</v>
      </c>
      <c r="F169" s="229" t="s">
        <v>233</v>
      </c>
      <c r="G169" s="230" t="s">
        <v>150</v>
      </c>
      <c r="H169" s="231">
        <v>151.21799999999999</v>
      </c>
      <c r="I169" s="232"/>
      <c r="J169" s="231">
        <f>ROUND(I169*H169,3)</f>
        <v>0</v>
      </c>
      <c r="K169" s="233"/>
      <c r="L169" s="44"/>
      <c r="M169" s="234" t="s">
        <v>1</v>
      </c>
      <c r="N169" s="235" t="s">
        <v>43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151</v>
      </c>
      <c r="AT169" s="238" t="s">
        <v>147</v>
      </c>
      <c r="AU169" s="238" t="s">
        <v>90</v>
      </c>
      <c r="AY169" s="17" t="s">
        <v>144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7" t="s">
        <v>90</v>
      </c>
      <c r="BK169" s="240">
        <f>ROUND(I169*H169,3)</f>
        <v>0</v>
      </c>
      <c r="BL169" s="17" t="s">
        <v>151</v>
      </c>
      <c r="BM169" s="238" t="s">
        <v>234</v>
      </c>
    </row>
    <row r="170" s="2" customFormat="1">
      <c r="A170" s="38"/>
      <c r="B170" s="39"/>
      <c r="C170" s="40"/>
      <c r="D170" s="241" t="s">
        <v>152</v>
      </c>
      <c r="E170" s="40"/>
      <c r="F170" s="242" t="s">
        <v>235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152</v>
      </c>
      <c r="AU170" s="17" t="s">
        <v>90</v>
      </c>
    </row>
    <row r="171" s="2" customFormat="1" ht="24.15" customHeight="1">
      <c r="A171" s="38"/>
      <c r="B171" s="39"/>
      <c r="C171" s="227" t="s">
        <v>193</v>
      </c>
      <c r="D171" s="227" t="s">
        <v>147</v>
      </c>
      <c r="E171" s="228" t="s">
        <v>236</v>
      </c>
      <c r="F171" s="229" t="s">
        <v>233</v>
      </c>
      <c r="G171" s="230" t="s">
        <v>150</v>
      </c>
      <c r="H171" s="231">
        <v>151.21799999999999</v>
      </c>
      <c r="I171" s="232"/>
      <c r="J171" s="231">
        <f>ROUND(I171*H171,3)</f>
        <v>0</v>
      </c>
      <c r="K171" s="233"/>
      <c r="L171" s="44"/>
      <c r="M171" s="234" t="s">
        <v>1</v>
      </c>
      <c r="N171" s="235" t="s">
        <v>43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151</v>
      </c>
      <c r="AT171" s="238" t="s">
        <v>147</v>
      </c>
      <c r="AU171" s="238" t="s">
        <v>90</v>
      </c>
      <c r="AY171" s="17" t="s">
        <v>144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7" t="s">
        <v>90</v>
      </c>
      <c r="BK171" s="240">
        <f>ROUND(I171*H171,3)</f>
        <v>0</v>
      </c>
      <c r="BL171" s="17" t="s">
        <v>151</v>
      </c>
      <c r="BM171" s="238" t="s">
        <v>237</v>
      </c>
    </row>
    <row r="172" s="2" customFormat="1">
      <c r="A172" s="38"/>
      <c r="B172" s="39"/>
      <c r="C172" s="40"/>
      <c r="D172" s="241" t="s">
        <v>152</v>
      </c>
      <c r="E172" s="40"/>
      <c r="F172" s="242" t="s">
        <v>238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152</v>
      </c>
      <c r="AU172" s="17" t="s">
        <v>90</v>
      </c>
    </row>
    <row r="173" s="2" customFormat="1" ht="24.15" customHeight="1">
      <c r="A173" s="38"/>
      <c r="B173" s="39"/>
      <c r="C173" s="227" t="s">
        <v>239</v>
      </c>
      <c r="D173" s="227" t="s">
        <v>147</v>
      </c>
      <c r="E173" s="228" t="s">
        <v>240</v>
      </c>
      <c r="F173" s="229" t="s">
        <v>241</v>
      </c>
      <c r="G173" s="230" t="s">
        <v>150</v>
      </c>
      <c r="H173" s="231">
        <v>343.34199999999998</v>
      </c>
      <c r="I173" s="232"/>
      <c r="J173" s="231">
        <f>ROUND(I173*H173,3)</f>
        <v>0</v>
      </c>
      <c r="K173" s="233"/>
      <c r="L173" s="44"/>
      <c r="M173" s="234" t="s">
        <v>1</v>
      </c>
      <c r="N173" s="235" t="s">
        <v>43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151</v>
      </c>
      <c r="AT173" s="238" t="s">
        <v>147</v>
      </c>
      <c r="AU173" s="238" t="s">
        <v>90</v>
      </c>
      <c r="AY173" s="17" t="s">
        <v>144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7" t="s">
        <v>90</v>
      </c>
      <c r="BK173" s="240">
        <f>ROUND(I173*H173,3)</f>
        <v>0</v>
      </c>
      <c r="BL173" s="17" t="s">
        <v>151</v>
      </c>
      <c r="BM173" s="238" t="s">
        <v>242</v>
      </c>
    </row>
    <row r="174" s="2" customFormat="1">
      <c r="A174" s="38"/>
      <c r="B174" s="39"/>
      <c r="C174" s="40"/>
      <c r="D174" s="241" t="s">
        <v>152</v>
      </c>
      <c r="E174" s="40"/>
      <c r="F174" s="242" t="s">
        <v>243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152</v>
      </c>
      <c r="AU174" s="17" t="s">
        <v>90</v>
      </c>
    </row>
    <row r="175" s="2" customFormat="1" ht="24.15" customHeight="1">
      <c r="A175" s="38"/>
      <c r="B175" s="39"/>
      <c r="C175" s="227" t="s">
        <v>196</v>
      </c>
      <c r="D175" s="227" t="s">
        <v>147</v>
      </c>
      <c r="E175" s="228" t="s">
        <v>244</v>
      </c>
      <c r="F175" s="229" t="s">
        <v>245</v>
      </c>
      <c r="G175" s="230" t="s">
        <v>150</v>
      </c>
      <c r="H175" s="231">
        <v>16.379999999999999</v>
      </c>
      <c r="I175" s="232"/>
      <c r="J175" s="231">
        <f>ROUND(I175*H175,3)</f>
        <v>0</v>
      </c>
      <c r="K175" s="233"/>
      <c r="L175" s="44"/>
      <c r="M175" s="234" t="s">
        <v>1</v>
      </c>
      <c r="N175" s="235" t="s">
        <v>43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151</v>
      </c>
      <c r="AT175" s="238" t="s">
        <v>147</v>
      </c>
      <c r="AU175" s="238" t="s">
        <v>90</v>
      </c>
      <c r="AY175" s="17" t="s">
        <v>144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7" t="s">
        <v>90</v>
      </c>
      <c r="BK175" s="240">
        <f>ROUND(I175*H175,3)</f>
        <v>0</v>
      </c>
      <c r="BL175" s="17" t="s">
        <v>151</v>
      </c>
      <c r="BM175" s="238" t="s">
        <v>246</v>
      </c>
    </row>
    <row r="176" s="2" customFormat="1">
      <c r="A176" s="38"/>
      <c r="B176" s="39"/>
      <c r="C176" s="40"/>
      <c r="D176" s="241" t="s">
        <v>152</v>
      </c>
      <c r="E176" s="40"/>
      <c r="F176" s="242" t="s">
        <v>247</v>
      </c>
      <c r="G176" s="40"/>
      <c r="H176" s="40"/>
      <c r="I176" s="243"/>
      <c r="J176" s="40"/>
      <c r="K176" s="40"/>
      <c r="L176" s="44"/>
      <c r="M176" s="244"/>
      <c r="N176" s="24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152</v>
      </c>
      <c r="AU176" s="17" t="s">
        <v>90</v>
      </c>
    </row>
    <row r="177" s="2" customFormat="1" ht="24.15" customHeight="1">
      <c r="A177" s="38"/>
      <c r="B177" s="39"/>
      <c r="C177" s="227" t="s">
        <v>248</v>
      </c>
      <c r="D177" s="227" t="s">
        <v>147</v>
      </c>
      <c r="E177" s="228" t="s">
        <v>249</v>
      </c>
      <c r="F177" s="229" t="s">
        <v>250</v>
      </c>
      <c r="G177" s="230" t="s">
        <v>150</v>
      </c>
      <c r="H177" s="231">
        <v>167.59800000000001</v>
      </c>
      <c r="I177" s="232"/>
      <c r="J177" s="231">
        <f>ROUND(I177*H177,3)</f>
        <v>0</v>
      </c>
      <c r="K177" s="233"/>
      <c r="L177" s="44"/>
      <c r="M177" s="234" t="s">
        <v>1</v>
      </c>
      <c r="N177" s="235" t="s">
        <v>43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151</v>
      </c>
      <c r="AT177" s="238" t="s">
        <v>147</v>
      </c>
      <c r="AU177" s="238" t="s">
        <v>90</v>
      </c>
      <c r="AY177" s="17" t="s">
        <v>144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7" t="s">
        <v>90</v>
      </c>
      <c r="BK177" s="240">
        <f>ROUND(I177*H177,3)</f>
        <v>0</v>
      </c>
      <c r="BL177" s="17" t="s">
        <v>151</v>
      </c>
      <c r="BM177" s="238" t="s">
        <v>251</v>
      </c>
    </row>
    <row r="178" s="2" customFormat="1">
      <c r="A178" s="38"/>
      <c r="B178" s="39"/>
      <c r="C178" s="40"/>
      <c r="D178" s="241" t="s">
        <v>152</v>
      </c>
      <c r="E178" s="40"/>
      <c r="F178" s="242" t="s">
        <v>252</v>
      </c>
      <c r="G178" s="40"/>
      <c r="H178" s="40"/>
      <c r="I178" s="243"/>
      <c r="J178" s="40"/>
      <c r="K178" s="40"/>
      <c r="L178" s="44"/>
      <c r="M178" s="244"/>
      <c r="N178" s="24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152</v>
      </c>
      <c r="AU178" s="17" t="s">
        <v>90</v>
      </c>
    </row>
    <row r="179" s="2" customFormat="1" ht="24.15" customHeight="1">
      <c r="A179" s="38"/>
      <c r="B179" s="39"/>
      <c r="C179" s="227" t="s">
        <v>200</v>
      </c>
      <c r="D179" s="227" t="s">
        <v>147</v>
      </c>
      <c r="E179" s="228" t="s">
        <v>253</v>
      </c>
      <c r="F179" s="229" t="s">
        <v>254</v>
      </c>
      <c r="G179" s="230" t="s">
        <v>150</v>
      </c>
      <c r="H179" s="231">
        <v>151.21799999999999</v>
      </c>
      <c r="I179" s="232"/>
      <c r="J179" s="231">
        <f>ROUND(I179*H179,3)</f>
        <v>0</v>
      </c>
      <c r="K179" s="233"/>
      <c r="L179" s="44"/>
      <c r="M179" s="234" t="s">
        <v>1</v>
      </c>
      <c r="N179" s="235" t="s">
        <v>43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151</v>
      </c>
      <c r="AT179" s="238" t="s">
        <v>147</v>
      </c>
      <c r="AU179" s="238" t="s">
        <v>90</v>
      </c>
      <c r="AY179" s="17" t="s">
        <v>144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7" t="s">
        <v>90</v>
      </c>
      <c r="BK179" s="240">
        <f>ROUND(I179*H179,3)</f>
        <v>0</v>
      </c>
      <c r="BL179" s="17" t="s">
        <v>151</v>
      </c>
      <c r="BM179" s="238" t="s">
        <v>255</v>
      </c>
    </row>
    <row r="180" s="2" customFormat="1">
      <c r="A180" s="38"/>
      <c r="B180" s="39"/>
      <c r="C180" s="40"/>
      <c r="D180" s="241" t="s">
        <v>152</v>
      </c>
      <c r="E180" s="40"/>
      <c r="F180" s="242" t="s">
        <v>256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152</v>
      </c>
      <c r="AU180" s="17" t="s">
        <v>90</v>
      </c>
    </row>
    <row r="181" s="13" customFormat="1">
      <c r="A181" s="13"/>
      <c r="B181" s="246"/>
      <c r="C181" s="247"/>
      <c r="D181" s="241" t="s">
        <v>257</v>
      </c>
      <c r="E181" s="248" t="s">
        <v>1</v>
      </c>
      <c r="F181" s="249" t="s">
        <v>258</v>
      </c>
      <c r="G181" s="247"/>
      <c r="H181" s="250">
        <v>151.21799999999999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257</v>
      </c>
      <c r="AU181" s="256" t="s">
        <v>90</v>
      </c>
      <c r="AV181" s="13" t="s">
        <v>90</v>
      </c>
      <c r="AW181" s="13" t="s">
        <v>32</v>
      </c>
      <c r="AX181" s="13" t="s">
        <v>77</v>
      </c>
      <c r="AY181" s="256" t="s">
        <v>144</v>
      </c>
    </row>
    <row r="182" s="14" customFormat="1">
      <c r="A182" s="14"/>
      <c r="B182" s="257"/>
      <c r="C182" s="258"/>
      <c r="D182" s="241" t="s">
        <v>257</v>
      </c>
      <c r="E182" s="259" t="s">
        <v>1</v>
      </c>
      <c r="F182" s="260" t="s">
        <v>259</v>
      </c>
      <c r="G182" s="258"/>
      <c r="H182" s="261">
        <v>151.21799999999999</v>
      </c>
      <c r="I182" s="262"/>
      <c r="J182" s="258"/>
      <c r="K182" s="258"/>
      <c r="L182" s="263"/>
      <c r="M182" s="264"/>
      <c r="N182" s="265"/>
      <c r="O182" s="265"/>
      <c r="P182" s="265"/>
      <c r="Q182" s="265"/>
      <c r="R182" s="265"/>
      <c r="S182" s="265"/>
      <c r="T182" s="26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7" t="s">
        <v>257</v>
      </c>
      <c r="AU182" s="267" t="s">
        <v>90</v>
      </c>
      <c r="AV182" s="14" t="s">
        <v>151</v>
      </c>
      <c r="AW182" s="14" t="s">
        <v>32</v>
      </c>
      <c r="AX182" s="14" t="s">
        <v>84</v>
      </c>
      <c r="AY182" s="267" t="s">
        <v>144</v>
      </c>
    </row>
    <row r="183" s="2" customFormat="1" ht="14.4" customHeight="1">
      <c r="A183" s="38"/>
      <c r="B183" s="39"/>
      <c r="C183" s="268" t="s">
        <v>260</v>
      </c>
      <c r="D183" s="268" t="s">
        <v>261</v>
      </c>
      <c r="E183" s="269" t="s">
        <v>262</v>
      </c>
      <c r="F183" s="270" t="s">
        <v>263</v>
      </c>
      <c r="G183" s="271" t="s">
        <v>264</v>
      </c>
      <c r="H183" s="272">
        <v>1</v>
      </c>
      <c r="I183" s="273"/>
      <c r="J183" s="272">
        <f>ROUND(I183*H183,3)</f>
        <v>0</v>
      </c>
      <c r="K183" s="274"/>
      <c r="L183" s="275"/>
      <c r="M183" s="276" t="s">
        <v>1</v>
      </c>
      <c r="N183" s="277" t="s">
        <v>43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164</v>
      </c>
      <c r="AT183" s="238" t="s">
        <v>261</v>
      </c>
      <c r="AU183" s="238" t="s">
        <v>90</v>
      </c>
      <c r="AY183" s="17" t="s">
        <v>144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7" t="s">
        <v>90</v>
      </c>
      <c r="BK183" s="240">
        <f>ROUND(I183*H183,3)</f>
        <v>0</v>
      </c>
      <c r="BL183" s="17" t="s">
        <v>151</v>
      </c>
      <c r="BM183" s="238" t="s">
        <v>265</v>
      </c>
    </row>
    <row r="184" s="12" customFormat="1" ht="25.92" customHeight="1">
      <c r="A184" s="12"/>
      <c r="B184" s="211"/>
      <c r="C184" s="212"/>
      <c r="D184" s="213" t="s">
        <v>76</v>
      </c>
      <c r="E184" s="214" t="s">
        <v>266</v>
      </c>
      <c r="F184" s="214" t="s">
        <v>267</v>
      </c>
      <c r="G184" s="212"/>
      <c r="H184" s="212"/>
      <c r="I184" s="215"/>
      <c r="J184" s="216">
        <f>BK184</f>
        <v>0</v>
      </c>
      <c r="K184" s="212"/>
      <c r="L184" s="217"/>
      <c r="M184" s="218"/>
      <c r="N184" s="219"/>
      <c r="O184" s="219"/>
      <c r="P184" s="220">
        <f>P185</f>
        <v>0</v>
      </c>
      <c r="Q184" s="219"/>
      <c r="R184" s="220">
        <f>R185</f>
        <v>0</v>
      </c>
      <c r="S184" s="219"/>
      <c r="T184" s="221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2" t="s">
        <v>166</v>
      </c>
      <c r="AT184" s="223" t="s">
        <v>76</v>
      </c>
      <c r="AU184" s="223" t="s">
        <v>77</v>
      </c>
      <c r="AY184" s="222" t="s">
        <v>144</v>
      </c>
      <c r="BK184" s="224">
        <f>BK185</f>
        <v>0</v>
      </c>
    </row>
    <row r="185" s="12" customFormat="1" ht="22.8" customHeight="1">
      <c r="A185" s="12"/>
      <c r="B185" s="211"/>
      <c r="C185" s="212"/>
      <c r="D185" s="213" t="s">
        <v>76</v>
      </c>
      <c r="E185" s="225" t="s">
        <v>268</v>
      </c>
      <c r="F185" s="225" t="s">
        <v>269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P186</f>
        <v>0</v>
      </c>
      <c r="Q185" s="219"/>
      <c r="R185" s="220">
        <f>R186</f>
        <v>0</v>
      </c>
      <c r="S185" s="219"/>
      <c r="T185" s="22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166</v>
      </c>
      <c r="AT185" s="223" t="s">
        <v>76</v>
      </c>
      <c r="AU185" s="223" t="s">
        <v>84</v>
      </c>
      <c r="AY185" s="222" t="s">
        <v>144</v>
      </c>
      <c r="BK185" s="224">
        <f>BK186</f>
        <v>0</v>
      </c>
    </row>
    <row r="186" s="2" customFormat="1" ht="24.15" customHeight="1">
      <c r="A186" s="38"/>
      <c r="B186" s="39"/>
      <c r="C186" s="227" t="s">
        <v>204</v>
      </c>
      <c r="D186" s="227" t="s">
        <v>147</v>
      </c>
      <c r="E186" s="228" t="s">
        <v>270</v>
      </c>
      <c r="F186" s="229" t="s">
        <v>271</v>
      </c>
      <c r="G186" s="230" t="s">
        <v>272</v>
      </c>
      <c r="H186" s="231">
        <v>1</v>
      </c>
      <c r="I186" s="232"/>
      <c r="J186" s="231">
        <f>ROUND(I186*H186,3)</f>
        <v>0</v>
      </c>
      <c r="K186" s="233"/>
      <c r="L186" s="44"/>
      <c r="M186" s="278" t="s">
        <v>1</v>
      </c>
      <c r="N186" s="279" t="s">
        <v>43</v>
      </c>
      <c r="O186" s="280"/>
      <c r="P186" s="281">
        <f>O186*H186</f>
        <v>0</v>
      </c>
      <c r="Q186" s="281">
        <v>0</v>
      </c>
      <c r="R186" s="281">
        <f>Q186*H186</f>
        <v>0</v>
      </c>
      <c r="S186" s="281">
        <v>0</v>
      </c>
      <c r="T186" s="28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273</v>
      </c>
      <c r="AT186" s="238" t="s">
        <v>147</v>
      </c>
      <c r="AU186" s="238" t="s">
        <v>90</v>
      </c>
      <c r="AY186" s="17" t="s">
        <v>144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7" t="s">
        <v>90</v>
      </c>
      <c r="BK186" s="240">
        <f>ROUND(I186*H186,3)</f>
        <v>0</v>
      </c>
      <c r="BL186" s="17" t="s">
        <v>273</v>
      </c>
      <c r="BM186" s="238" t="s">
        <v>274</v>
      </c>
    </row>
    <row r="187" s="2" customFormat="1" ht="6.96" customHeight="1">
      <c r="A187" s="38"/>
      <c r="B187" s="66"/>
      <c r="C187" s="67"/>
      <c r="D187" s="67"/>
      <c r="E187" s="67"/>
      <c r="F187" s="67"/>
      <c r="G187" s="67"/>
      <c r="H187" s="67"/>
      <c r="I187" s="67"/>
      <c r="J187" s="67"/>
      <c r="K187" s="67"/>
      <c r="L187" s="44"/>
      <c r="M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</sheetData>
  <sheetProtection sheet="1" autoFilter="0" formatColumns="0" formatRows="0" objects="1" scenarios="1" spinCount="100000" saltValue="3xEoTuyFhdyiQD/QA3CsH4PNI2On3S7VPIXTimCg1sGQRiloOG92cECx2bw7FsFqf9HtBqc3sNCKmX3lvc62Ng==" hashValue="m3tsRQVZGU7DMOpJoFXmCHNgQGOlV6oebywbWkiJ16ONsuqDH0sCgLa6tgUVK2oR0WTY+7pNZ5S/ngueectR8A==" algorithmName="SHA-512" password="CC35"/>
  <autoFilter ref="C124:K18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115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14</v>
      </c>
      <c r="L6" s="20"/>
    </row>
    <row r="7" s="1" customFormat="1" ht="16.5" customHeight="1">
      <c r="B7" s="20"/>
      <c r="E7" s="151" t="str">
        <f>'Rekapitulácia stavby'!K6</f>
        <v>Stavebná časť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16.5" customHeight="1">
      <c r="A9" s="38"/>
      <c r="B9" s="44"/>
      <c r="C9" s="38"/>
      <c r="D9" s="38"/>
      <c r="E9" s="151" t="s">
        <v>117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44"/>
      <c r="C11" s="38"/>
      <c r="D11" s="38"/>
      <c r="E11" s="152" t="s">
        <v>275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16</v>
      </c>
      <c r="E13" s="38"/>
      <c r="F13" s="141" t="s">
        <v>1</v>
      </c>
      <c r="G13" s="38"/>
      <c r="H13" s="38"/>
      <c r="I13" s="150" t="s">
        <v>17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18</v>
      </c>
      <c r="E14" s="38"/>
      <c r="F14" s="141" t="s">
        <v>276</v>
      </c>
      <c r="G14" s="38"/>
      <c r="H14" s="38"/>
      <c r="I14" s="150" t="s">
        <v>20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22</v>
      </c>
      <c r="E16" s="38"/>
      <c r="F16" s="38"/>
      <c r="G16" s="38"/>
      <c r="H16" s="38"/>
      <c r="I16" s="150" t="s">
        <v>23</v>
      </c>
      <c r="J16" s="141" t="str">
        <f>IF('Rekapitulácia stavby'!AN10="","",'Rekapitulácia stavby'!AN10)</f>
        <v>31609651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IF('Rekapitulácia stavby'!E11="","",'Rekapitulácia stavby'!E11)</f>
        <v>Technické služby Žiar nad Hronom s.r.o.</v>
      </c>
      <c r="F17" s="38"/>
      <c r="G17" s="38"/>
      <c r="H17" s="38"/>
      <c r="I17" s="150" t="s">
        <v>26</v>
      </c>
      <c r="J17" s="141" t="str">
        <f>IF('Rekapitulácia stavby'!AN11="","",'Rekapitulácia stavby'!AN11)</f>
        <v xml:space="preserve">SK2020479714 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23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26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23</v>
      </c>
      <c r="J22" s="141" t="str">
        <f>IF('Rekapitulácia stavby'!AN16="","",'Rekapitulácia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IF('Rekapitulácia stavby'!E17="","",'Rekapitulácia stavby'!E17)</f>
        <v>Magic Design Henč s.r.o.</v>
      </c>
      <c r="F23" s="38"/>
      <c r="G23" s="38"/>
      <c r="H23" s="38"/>
      <c r="I23" s="150" t="s">
        <v>26</v>
      </c>
      <c r="J23" s="141" t="str">
        <f>IF('Rekapitulácia stavby'!AN17="","",'Rekapitulácia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23</v>
      </c>
      <c r="J25" s="141" t="str">
        <f>IF('Rekapitulácia stavby'!AN19="","",'Rekapitulácia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IF('Rekapitulácia stavby'!E20="","",'Rekapitulácia stavby'!E20)</f>
        <v>Pilnik Vladimír</v>
      </c>
      <c r="F26" s="38"/>
      <c r="G26" s="38"/>
      <c r="H26" s="38"/>
      <c r="I26" s="150" t="s">
        <v>26</v>
      </c>
      <c r="J26" s="141" t="str">
        <f>IF('Rekapitulácia stavby'!AN20="","",'Rekapitulácia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ROUND((SUM(BE125:BE188)),  2)</f>
        <v>0</v>
      </c>
      <c r="G35" s="38"/>
      <c r="H35" s="38"/>
      <c r="I35" s="164">
        <v>0.20000000000000001</v>
      </c>
      <c r="J35" s="163">
        <f>ROUND(((SUM(BE125:BE188))*I35),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ROUND((SUM(BF125:BF188)),  2)</f>
        <v>0</v>
      </c>
      <c r="G36" s="38"/>
      <c r="H36" s="38"/>
      <c r="I36" s="164">
        <v>0.20000000000000001</v>
      </c>
      <c r="J36" s="163">
        <f>ROUND(((SUM(BF125:BF188))*I36),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ROUND((SUM(BG125:BG188)),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ROUND((SUM(BH125:BH188)),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ROUND((SUM(BI125:BI188)),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Stavebná časť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117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40"/>
      <c r="D89" s="40"/>
      <c r="E89" s="76" t="str">
        <f>E11</f>
        <v>06 - Stavebná časť + vrstvy podláh a stien - zvyšné priestory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40"/>
      <c r="E91" s="40"/>
      <c r="F91" s="27" t="str">
        <f>F14</f>
        <v xml:space="preserve"> </v>
      </c>
      <c r="G91" s="40"/>
      <c r="H91" s="40"/>
      <c r="I91" s="32" t="s">
        <v>20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30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121</v>
      </c>
      <c r="D96" s="185"/>
      <c r="E96" s="185"/>
      <c r="F96" s="185"/>
      <c r="G96" s="185"/>
      <c r="H96" s="185"/>
      <c r="I96" s="185"/>
      <c r="J96" s="186" t="s">
        <v>122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123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124</v>
      </c>
    </row>
    <row r="99" s="9" customFormat="1" ht="24.96" customHeight="1">
      <c r="A99" s="9"/>
      <c r="B99" s="188"/>
      <c r="C99" s="189"/>
      <c r="D99" s="190" t="s">
        <v>125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126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127</v>
      </c>
      <c r="E101" s="196"/>
      <c r="F101" s="196"/>
      <c r="G101" s="196"/>
      <c r="H101" s="196"/>
      <c r="I101" s="196"/>
      <c r="J101" s="197">
        <f>J156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128</v>
      </c>
      <c r="E102" s="191"/>
      <c r="F102" s="191"/>
      <c r="G102" s="191"/>
      <c r="H102" s="191"/>
      <c r="I102" s="191"/>
      <c r="J102" s="192">
        <f>J186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129</v>
      </c>
      <c r="E103" s="196"/>
      <c r="F103" s="196"/>
      <c r="G103" s="196"/>
      <c r="H103" s="196"/>
      <c r="I103" s="196"/>
      <c r="J103" s="197">
        <f>J187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14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Stavebná časť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116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117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E11</f>
        <v>06 - Stavebná časť + vrstvy podláh a stien - zvyšné priestory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18</v>
      </c>
      <c r="D119" s="40"/>
      <c r="E119" s="40"/>
      <c r="F119" s="27" t="str">
        <f>F14</f>
        <v xml:space="preserve"> </v>
      </c>
      <c r="G119" s="40"/>
      <c r="H119" s="40"/>
      <c r="I119" s="32" t="s">
        <v>20</v>
      </c>
      <c r="J119" s="79" t="str">
        <f>IF(J14="","",J14)</f>
        <v>26. 3. 2021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22</v>
      </c>
      <c r="D121" s="40"/>
      <c r="E121" s="40"/>
      <c r="F121" s="27" t="str">
        <f>E17</f>
        <v>Technické služby Žiar nad Hronom s.r.o.</v>
      </c>
      <c r="G121" s="40"/>
      <c r="H121" s="40"/>
      <c r="I121" s="32" t="s">
        <v>30</v>
      </c>
      <c r="J121" s="36" t="str">
        <f>E23</f>
        <v>Magic Design Henč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34</v>
      </c>
      <c r="J122" s="36" t="str">
        <f>E26</f>
        <v>Pilnik Vladimír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131</v>
      </c>
      <c r="D124" s="202" t="s">
        <v>62</v>
      </c>
      <c r="E124" s="202" t="s">
        <v>58</v>
      </c>
      <c r="F124" s="202" t="s">
        <v>59</v>
      </c>
      <c r="G124" s="202" t="s">
        <v>132</v>
      </c>
      <c r="H124" s="202" t="s">
        <v>133</v>
      </c>
      <c r="I124" s="202" t="s">
        <v>134</v>
      </c>
      <c r="J124" s="203" t="s">
        <v>122</v>
      </c>
      <c r="K124" s="204" t="s">
        <v>135</v>
      </c>
      <c r="L124" s="205"/>
      <c r="M124" s="100" t="s">
        <v>1</v>
      </c>
      <c r="N124" s="101" t="s">
        <v>41</v>
      </c>
      <c r="O124" s="101" t="s">
        <v>136</v>
      </c>
      <c r="P124" s="101" t="s">
        <v>137</v>
      </c>
      <c r="Q124" s="101" t="s">
        <v>138</v>
      </c>
      <c r="R124" s="101" t="s">
        <v>139</v>
      </c>
      <c r="S124" s="101" t="s">
        <v>140</v>
      </c>
      <c r="T124" s="102" t="s">
        <v>141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123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P126+P186</f>
        <v>0</v>
      </c>
      <c r="Q125" s="104"/>
      <c r="R125" s="208">
        <f>R126+R186</f>
        <v>0</v>
      </c>
      <c r="S125" s="104"/>
      <c r="T125" s="209">
        <f>T126+T186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76</v>
      </c>
      <c r="AU125" s="17" t="s">
        <v>124</v>
      </c>
      <c r="BK125" s="210">
        <f>BK126+BK186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142</v>
      </c>
      <c r="F126" s="214" t="s">
        <v>143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P127+P156</f>
        <v>0</v>
      </c>
      <c r="Q126" s="219"/>
      <c r="R126" s="220">
        <f>R127+R156</f>
        <v>0</v>
      </c>
      <c r="S126" s="219"/>
      <c r="T126" s="221">
        <f>T127+T156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84</v>
      </c>
      <c r="AT126" s="223" t="s">
        <v>76</v>
      </c>
      <c r="AU126" s="223" t="s">
        <v>77</v>
      </c>
      <c r="AY126" s="222" t="s">
        <v>144</v>
      </c>
      <c r="BK126" s="224">
        <f>BK127+BK156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145</v>
      </c>
      <c r="F127" s="225" t="s">
        <v>146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SUM(P128:P155)</f>
        <v>0</v>
      </c>
      <c r="Q127" s="219"/>
      <c r="R127" s="220">
        <f>SUM(R128:R155)</f>
        <v>0</v>
      </c>
      <c r="S127" s="219"/>
      <c r="T127" s="221">
        <f>SUM(T128:T155)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90</v>
      </c>
      <c r="AT127" s="223" t="s">
        <v>76</v>
      </c>
      <c r="AU127" s="223" t="s">
        <v>84</v>
      </c>
      <c r="AY127" s="222" t="s">
        <v>144</v>
      </c>
      <c r="BK127" s="224">
        <f>SUM(BK128:BK155)</f>
        <v>0</v>
      </c>
    </row>
    <row r="128" s="2" customFormat="1" ht="24.15" customHeight="1">
      <c r="A128" s="38"/>
      <c r="B128" s="39"/>
      <c r="C128" s="227" t="s">
        <v>84</v>
      </c>
      <c r="D128" s="227" t="s">
        <v>147</v>
      </c>
      <c r="E128" s="228" t="s">
        <v>148</v>
      </c>
      <c r="F128" s="229" t="s">
        <v>277</v>
      </c>
      <c r="G128" s="230" t="s">
        <v>150</v>
      </c>
      <c r="H128" s="231">
        <v>116.532</v>
      </c>
      <c r="I128" s="232"/>
      <c r="J128" s="231">
        <f>ROUND(I128*H128,3)</f>
        <v>0</v>
      </c>
      <c r="K128" s="233"/>
      <c r="L128" s="44"/>
      <c r="M128" s="234" t="s">
        <v>1</v>
      </c>
      <c r="N128" s="235" t="s">
        <v>43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182</v>
      </c>
      <c r="AT128" s="238" t="s">
        <v>147</v>
      </c>
      <c r="AU128" s="238" t="s">
        <v>90</v>
      </c>
      <c r="AY128" s="17" t="s">
        <v>144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7" t="s">
        <v>90</v>
      </c>
      <c r="BK128" s="240">
        <f>ROUND(I128*H128,3)</f>
        <v>0</v>
      </c>
      <c r="BL128" s="17" t="s">
        <v>182</v>
      </c>
      <c r="BM128" s="238" t="s">
        <v>90</v>
      </c>
    </row>
    <row r="129" s="2" customFormat="1">
      <c r="A129" s="38"/>
      <c r="B129" s="39"/>
      <c r="C129" s="40"/>
      <c r="D129" s="241" t="s">
        <v>152</v>
      </c>
      <c r="E129" s="40"/>
      <c r="F129" s="242" t="s">
        <v>153</v>
      </c>
      <c r="G129" s="40"/>
      <c r="H129" s="40"/>
      <c r="I129" s="243"/>
      <c r="J129" s="40"/>
      <c r="K129" s="40"/>
      <c r="L129" s="44"/>
      <c r="M129" s="244"/>
      <c r="N129" s="24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152</v>
      </c>
      <c r="AU129" s="17" t="s">
        <v>90</v>
      </c>
    </row>
    <row r="130" s="2" customFormat="1" ht="24.15" customHeight="1">
      <c r="A130" s="38"/>
      <c r="B130" s="39"/>
      <c r="C130" s="227" t="s">
        <v>90</v>
      </c>
      <c r="D130" s="227" t="s">
        <v>147</v>
      </c>
      <c r="E130" s="228" t="s">
        <v>154</v>
      </c>
      <c r="F130" s="229" t="s">
        <v>278</v>
      </c>
      <c r="G130" s="230" t="s">
        <v>150</v>
      </c>
      <c r="H130" s="231">
        <v>116.06999999999999</v>
      </c>
      <c r="I130" s="232"/>
      <c r="J130" s="231">
        <f>ROUND(I130*H130,3)</f>
        <v>0</v>
      </c>
      <c r="K130" s="233"/>
      <c r="L130" s="44"/>
      <c r="M130" s="234" t="s">
        <v>1</v>
      </c>
      <c r="N130" s="235" t="s">
        <v>43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182</v>
      </c>
      <c r="AT130" s="238" t="s">
        <v>147</v>
      </c>
      <c r="AU130" s="238" t="s">
        <v>90</v>
      </c>
      <c r="AY130" s="17" t="s">
        <v>144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7" t="s">
        <v>90</v>
      </c>
      <c r="BK130" s="240">
        <f>ROUND(I130*H130,3)</f>
        <v>0</v>
      </c>
      <c r="BL130" s="17" t="s">
        <v>182</v>
      </c>
      <c r="BM130" s="238" t="s">
        <v>151</v>
      </c>
    </row>
    <row r="131" s="2" customFormat="1">
      <c r="A131" s="38"/>
      <c r="B131" s="39"/>
      <c r="C131" s="40"/>
      <c r="D131" s="241" t="s">
        <v>152</v>
      </c>
      <c r="E131" s="40"/>
      <c r="F131" s="242" t="s">
        <v>156</v>
      </c>
      <c r="G131" s="40"/>
      <c r="H131" s="40"/>
      <c r="I131" s="243"/>
      <c r="J131" s="40"/>
      <c r="K131" s="40"/>
      <c r="L131" s="44"/>
      <c r="M131" s="244"/>
      <c r="N131" s="24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152</v>
      </c>
      <c r="AU131" s="17" t="s">
        <v>90</v>
      </c>
    </row>
    <row r="132" s="2" customFormat="1" ht="24.15" customHeight="1">
      <c r="A132" s="38"/>
      <c r="B132" s="39"/>
      <c r="C132" s="227" t="s">
        <v>157</v>
      </c>
      <c r="D132" s="227" t="s">
        <v>147</v>
      </c>
      <c r="E132" s="228" t="s">
        <v>158</v>
      </c>
      <c r="F132" s="229" t="s">
        <v>159</v>
      </c>
      <c r="G132" s="230" t="s">
        <v>150</v>
      </c>
      <c r="H132" s="231">
        <v>85.185000000000002</v>
      </c>
      <c r="I132" s="232"/>
      <c r="J132" s="231">
        <f>ROUND(I132*H132,3)</f>
        <v>0</v>
      </c>
      <c r="K132" s="233"/>
      <c r="L132" s="44"/>
      <c r="M132" s="234" t="s">
        <v>1</v>
      </c>
      <c r="N132" s="235" t="s">
        <v>43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182</v>
      </c>
      <c r="AT132" s="238" t="s">
        <v>147</v>
      </c>
      <c r="AU132" s="238" t="s">
        <v>90</v>
      </c>
      <c r="AY132" s="17" t="s">
        <v>144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7" t="s">
        <v>90</v>
      </c>
      <c r="BK132" s="240">
        <f>ROUND(I132*H132,3)</f>
        <v>0</v>
      </c>
      <c r="BL132" s="17" t="s">
        <v>182</v>
      </c>
      <c r="BM132" s="238" t="s">
        <v>160</v>
      </c>
    </row>
    <row r="133" s="2" customFormat="1">
      <c r="A133" s="38"/>
      <c r="B133" s="39"/>
      <c r="C133" s="40"/>
      <c r="D133" s="241" t="s">
        <v>152</v>
      </c>
      <c r="E133" s="40"/>
      <c r="F133" s="242" t="s">
        <v>161</v>
      </c>
      <c r="G133" s="40"/>
      <c r="H133" s="40"/>
      <c r="I133" s="243"/>
      <c r="J133" s="40"/>
      <c r="K133" s="40"/>
      <c r="L133" s="44"/>
      <c r="M133" s="244"/>
      <c r="N133" s="24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152</v>
      </c>
      <c r="AU133" s="17" t="s">
        <v>90</v>
      </c>
    </row>
    <row r="134" s="2" customFormat="1" ht="24.15" customHeight="1">
      <c r="A134" s="38"/>
      <c r="B134" s="39"/>
      <c r="C134" s="227" t="s">
        <v>151</v>
      </c>
      <c r="D134" s="227" t="s">
        <v>147</v>
      </c>
      <c r="E134" s="228" t="s">
        <v>162</v>
      </c>
      <c r="F134" s="229" t="s">
        <v>163</v>
      </c>
      <c r="G134" s="230" t="s">
        <v>150</v>
      </c>
      <c r="H134" s="231">
        <v>4.8049999999999997</v>
      </c>
      <c r="I134" s="232"/>
      <c r="J134" s="231">
        <f>ROUND(I134*H134,3)</f>
        <v>0</v>
      </c>
      <c r="K134" s="233"/>
      <c r="L134" s="44"/>
      <c r="M134" s="234" t="s">
        <v>1</v>
      </c>
      <c r="N134" s="235" t="s">
        <v>43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182</v>
      </c>
      <c r="AT134" s="238" t="s">
        <v>147</v>
      </c>
      <c r="AU134" s="238" t="s">
        <v>90</v>
      </c>
      <c r="AY134" s="17" t="s">
        <v>144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7" t="s">
        <v>90</v>
      </c>
      <c r="BK134" s="240">
        <f>ROUND(I134*H134,3)</f>
        <v>0</v>
      </c>
      <c r="BL134" s="17" t="s">
        <v>182</v>
      </c>
      <c r="BM134" s="238" t="s">
        <v>164</v>
      </c>
    </row>
    <row r="135" s="2" customFormat="1">
      <c r="A135" s="38"/>
      <c r="B135" s="39"/>
      <c r="C135" s="40"/>
      <c r="D135" s="241" t="s">
        <v>152</v>
      </c>
      <c r="E135" s="40"/>
      <c r="F135" s="242" t="s">
        <v>165</v>
      </c>
      <c r="G135" s="40"/>
      <c r="H135" s="40"/>
      <c r="I135" s="243"/>
      <c r="J135" s="40"/>
      <c r="K135" s="40"/>
      <c r="L135" s="44"/>
      <c r="M135" s="244"/>
      <c r="N135" s="24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152</v>
      </c>
      <c r="AU135" s="17" t="s">
        <v>90</v>
      </c>
    </row>
    <row r="136" s="2" customFormat="1" ht="24.15" customHeight="1">
      <c r="A136" s="38"/>
      <c r="B136" s="39"/>
      <c r="C136" s="227" t="s">
        <v>166</v>
      </c>
      <c r="D136" s="227" t="s">
        <v>147</v>
      </c>
      <c r="E136" s="228" t="s">
        <v>171</v>
      </c>
      <c r="F136" s="229" t="s">
        <v>172</v>
      </c>
      <c r="G136" s="230" t="s">
        <v>150</v>
      </c>
      <c r="H136" s="231">
        <v>85.185000000000002</v>
      </c>
      <c r="I136" s="232"/>
      <c r="J136" s="231">
        <f>ROUND(I136*H136,3)</f>
        <v>0</v>
      </c>
      <c r="K136" s="233"/>
      <c r="L136" s="44"/>
      <c r="M136" s="234" t="s">
        <v>1</v>
      </c>
      <c r="N136" s="235" t="s">
        <v>43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182</v>
      </c>
      <c r="AT136" s="238" t="s">
        <v>147</v>
      </c>
      <c r="AU136" s="238" t="s">
        <v>90</v>
      </c>
      <c r="AY136" s="17" t="s">
        <v>144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7" t="s">
        <v>90</v>
      </c>
      <c r="BK136" s="240">
        <f>ROUND(I136*H136,3)</f>
        <v>0</v>
      </c>
      <c r="BL136" s="17" t="s">
        <v>182</v>
      </c>
      <c r="BM136" s="238" t="s">
        <v>169</v>
      </c>
    </row>
    <row r="137" s="2" customFormat="1">
      <c r="A137" s="38"/>
      <c r="B137" s="39"/>
      <c r="C137" s="40"/>
      <c r="D137" s="241" t="s">
        <v>152</v>
      </c>
      <c r="E137" s="40"/>
      <c r="F137" s="242" t="s">
        <v>174</v>
      </c>
      <c r="G137" s="40"/>
      <c r="H137" s="40"/>
      <c r="I137" s="243"/>
      <c r="J137" s="40"/>
      <c r="K137" s="40"/>
      <c r="L137" s="44"/>
      <c r="M137" s="244"/>
      <c r="N137" s="24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152</v>
      </c>
      <c r="AU137" s="17" t="s">
        <v>90</v>
      </c>
    </row>
    <row r="138" s="2" customFormat="1" ht="24.15" customHeight="1">
      <c r="A138" s="38"/>
      <c r="B138" s="39"/>
      <c r="C138" s="227" t="s">
        <v>160</v>
      </c>
      <c r="D138" s="227" t="s">
        <v>147</v>
      </c>
      <c r="E138" s="228" t="s">
        <v>176</v>
      </c>
      <c r="F138" s="229" t="s">
        <v>177</v>
      </c>
      <c r="G138" s="230" t="s">
        <v>150</v>
      </c>
      <c r="H138" s="231">
        <v>4.8049999999999997</v>
      </c>
      <c r="I138" s="232"/>
      <c r="J138" s="231">
        <f>ROUND(I138*H138,3)</f>
        <v>0</v>
      </c>
      <c r="K138" s="233"/>
      <c r="L138" s="44"/>
      <c r="M138" s="234" t="s">
        <v>1</v>
      </c>
      <c r="N138" s="235" t="s">
        <v>43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182</v>
      </c>
      <c r="AT138" s="238" t="s">
        <v>147</v>
      </c>
      <c r="AU138" s="238" t="s">
        <v>90</v>
      </c>
      <c r="AY138" s="17" t="s">
        <v>144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7" t="s">
        <v>90</v>
      </c>
      <c r="BK138" s="240">
        <f>ROUND(I138*H138,3)</f>
        <v>0</v>
      </c>
      <c r="BL138" s="17" t="s">
        <v>182</v>
      </c>
      <c r="BM138" s="238" t="s">
        <v>173</v>
      </c>
    </row>
    <row r="139" s="2" customFormat="1">
      <c r="A139" s="38"/>
      <c r="B139" s="39"/>
      <c r="C139" s="40"/>
      <c r="D139" s="241" t="s">
        <v>152</v>
      </c>
      <c r="E139" s="40"/>
      <c r="F139" s="242" t="s">
        <v>179</v>
      </c>
      <c r="G139" s="40"/>
      <c r="H139" s="40"/>
      <c r="I139" s="243"/>
      <c r="J139" s="40"/>
      <c r="K139" s="40"/>
      <c r="L139" s="44"/>
      <c r="M139" s="244"/>
      <c r="N139" s="24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152</v>
      </c>
      <c r="AU139" s="17" t="s">
        <v>90</v>
      </c>
    </row>
    <row r="140" s="2" customFormat="1" ht="24.15" customHeight="1">
      <c r="A140" s="38"/>
      <c r="B140" s="39"/>
      <c r="C140" s="227" t="s">
        <v>175</v>
      </c>
      <c r="D140" s="227" t="s">
        <v>147</v>
      </c>
      <c r="E140" s="228" t="s">
        <v>185</v>
      </c>
      <c r="F140" s="229" t="s">
        <v>279</v>
      </c>
      <c r="G140" s="230" t="s">
        <v>150</v>
      </c>
      <c r="H140" s="231">
        <v>89.989999999999995</v>
      </c>
      <c r="I140" s="232"/>
      <c r="J140" s="231">
        <f>ROUND(I140*H140,3)</f>
        <v>0</v>
      </c>
      <c r="K140" s="233"/>
      <c r="L140" s="44"/>
      <c r="M140" s="234" t="s">
        <v>1</v>
      </c>
      <c r="N140" s="235" t="s">
        <v>43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182</v>
      </c>
      <c r="AT140" s="238" t="s">
        <v>147</v>
      </c>
      <c r="AU140" s="238" t="s">
        <v>90</v>
      </c>
      <c r="AY140" s="17" t="s">
        <v>144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7" t="s">
        <v>90</v>
      </c>
      <c r="BK140" s="240">
        <f>ROUND(I140*H140,3)</f>
        <v>0</v>
      </c>
      <c r="BL140" s="17" t="s">
        <v>182</v>
      </c>
      <c r="BM140" s="238" t="s">
        <v>178</v>
      </c>
    </row>
    <row r="141" s="2" customFormat="1">
      <c r="A141" s="38"/>
      <c r="B141" s="39"/>
      <c r="C141" s="40"/>
      <c r="D141" s="241" t="s">
        <v>152</v>
      </c>
      <c r="E141" s="40"/>
      <c r="F141" s="242" t="s">
        <v>188</v>
      </c>
      <c r="G141" s="40"/>
      <c r="H141" s="40"/>
      <c r="I141" s="243"/>
      <c r="J141" s="40"/>
      <c r="K141" s="40"/>
      <c r="L141" s="44"/>
      <c r="M141" s="244"/>
      <c r="N141" s="24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152</v>
      </c>
      <c r="AU141" s="17" t="s">
        <v>90</v>
      </c>
    </row>
    <row r="142" s="2" customFormat="1" ht="24.15" customHeight="1">
      <c r="A142" s="38"/>
      <c r="B142" s="39"/>
      <c r="C142" s="227" t="s">
        <v>164</v>
      </c>
      <c r="D142" s="227" t="s">
        <v>147</v>
      </c>
      <c r="E142" s="228" t="s">
        <v>189</v>
      </c>
      <c r="F142" s="229" t="s">
        <v>279</v>
      </c>
      <c r="G142" s="230" t="s">
        <v>150</v>
      </c>
      <c r="H142" s="231">
        <v>179.97999999999999</v>
      </c>
      <c r="I142" s="232"/>
      <c r="J142" s="231">
        <f>ROUND(I142*H142,3)</f>
        <v>0</v>
      </c>
      <c r="K142" s="233"/>
      <c r="L142" s="44"/>
      <c r="M142" s="234" t="s">
        <v>1</v>
      </c>
      <c r="N142" s="235" t="s">
        <v>43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182</v>
      </c>
      <c r="AT142" s="238" t="s">
        <v>147</v>
      </c>
      <c r="AU142" s="238" t="s">
        <v>90</v>
      </c>
      <c r="AY142" s="17" t="s">
        <v>144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7" t="s">
        <v>90</v>
      </c>
      <c r="BK142" s="240">
        <f>ROUND(I142*H142,3)</f>
        <v>0</v>
      </c>
      <c r="BL142" s="17" t="s">
        <v>182</v>
      </c>
      <c r="BM142" s="238" t="s">
        <v>182</v>
      </c>
    </row>
    <row r="143" s="2" customFormat="1">
      <c r="A143" s="38"/>
      <c r="B143" s="39"/>
      <c r="C143" s="40"/>
      <c r="D143" s="241" t="s">
        <v>152</v>
      </c>
      <c r="E143" s="40"/>
      <c r="F143" s="242" t="s">
        <v>190</v>
      </c>
      <c r="G143" s="40"/>
      <c r="H143" s="40"/>
      <c r="I143" s="243"/>
      <c r="J143" s="40"/>
      <c r="K143" s="40"/>
      <c r="L143" s="44"/>
      <c r="M143" s="244"/>
      <c r="N143" s="24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152</v>
      </c>
      <c r="AU143" s="17" t="s">
        <v>90</v>
      </c>
    </row>
    <row r="144" s="2" customFormat="1" ht="24.15" customHeight="1">
      <c r="A144" s="38"/>
      <c r="B144" s="39"/>
      <c r="C144" s="227" t="s">
        <v>184</v>
      </c>
      <c r="D144" s="227" t="s">
        <v>147</v>
      </c>
      <c r="E144" s="228" t="s">
        <v>192</v>
      </c>
      <c r="F144" s="229" t="s">
        <v>279</v>
      </c>
      <c r="G144" s="230" t="s">
        <v>150</v>
      </c>
      <c r="H144" s="231">
        <v>89.989999999999995</v>
      </c>
      <c r="I144" s="232"/>
      <c r="J144" s="231">
        <f>ROUND(I144*H144,3)</f>
        <v>0</v>
      </c>
      <c r="K144" s="233"/>
      <c r="L144" s="44"/>
      <c r="M144" s="234" t="s">
        <v>1</v>
      </c>
      <c r="N144" s="235" t="s">
        <v>43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182</v>
      </c>
      <c r="AT144" s="238" t="s">
        <v>147</v>
      </c>
      <c r="AU144" s="238" t="s">
        <v>90</v>
      </c>
      <c r="AY144" s="17" t="s">
        <v>144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7" t="s">
        <v>90</v>
      </c>
      <c r="BK144" s="240">
        <f>ROUND(I144*H144,3)</f>
        <v>0</v>
      </c>
      <c r="BL144" s="17" t="s">
        <v>182</v>
      </c>
      <c r="BM144" s="238" t="s">
        <v>187</v>
      </c>
    </row>
    <row r="145" s="2" customFormat="1">
      <c r="A145" s="38"/>
      <c r="B145" s="39"/>
      <c r="C145" s="40"/>
      <c r="D145" s="241" t="s">
        <v>152</v>
      </c>
      <c r="E145" s="40"/>
      <c r="F145" s="242" t="s">
        <v>194</v>
      </c>
      <c r="G145" s="40"/>
      <c r="H145" s="40"/>
      <c r="I145" s="243"/>
      <c r="J145" s="40"/>
      <c r="K145" s="40"/>
      <c r="L145" s="44"/>
      <c r="M145" s="244"/>
      <c r="N145" s="24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152</v>
      </c>
      <c r="AU145" s="17" t="s">
        <v>90</v>
      </c>
    </row>
    <row r="146" s="2" customFormat="1" ht="24.15" customHeight="1">
      <c r="A146" s="38"/>
      <c r="B146" s="39"/>
      <c r="C146" s="227" t="s">
        <v>169</v>
      </c>
      <c r="D146" s="227" t="s">
        <v>147</v>
      </c>
      <c r="E146" s="228" t="s">
        <v>195</v>
      </c>
      <c r="F146" s="229" t="s">
        <v>279</v>
      </c>
      <c r="G146" s="230" t="s">
        <v>150</v>
      </c>
      <c r="H146" s="231">
        <v>89.989999999999995</v>
      </c>
      <c r="I146" s="232"/>
      <c r="J146" s="231">
        <f>ROUND(I146*H146,3)</f>
        <v>0</v>
      </c>
      <c r="K146" s="233"/>
      <c r="L146" s="44"/>
      <c r="M146" s="234" t="s">
        <v>1</v>
      </c>
      <c r="N146" s="235" t="s">
        <v>43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182</v>
      </c>
      <c r="AT146" s="238" t="s">
        <v>147</v>
      </c>
      <c r="AU146" s="238" t="s">
        <v>90</v>
      </c>
      <c r="AY146" s="17" t="s">
        <v>144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7" t="s">
        <v>90</v>
      </c>
      <c r="BK146" s="240">
        <f>ROUND(I146*H146,3)</f>
        <v>0</v>
      </c>
      <c r="BL146" s="17" t="s">
        <v>182</v>
      </c>
      <c r="BM146" s="238" t="s">
        <v>7</v>
      </c>
    </row>
    <row r="147" s="2" customFormat="1">
      <c r="A147" s="38"/>
      <c r="B147" s="39"/>
      <c r="C147" s="40"/>
      <c r="D147" s="241" t="s">
        <v>152</v>
      </c>
      <c r="E147" s="40"/>
      <c r="F147" s="242" t="s">
        <v>197</v>
      </c>
      <c r="G147" s="40"/>
      <c r="H147" s="40"/>
      <c r="I147" s="243"/>
      <c r="J147" s="40"/>
      <c r="K147" s="40"/>
      <c r="L147" s="44"/>
      <c r="M147" s="244"/>
      <c r="N147" s="24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152</v>
      </c>
      <c r="AU147" s="17" t="s">
        <v>90</v>
      </c>
    </row>
    <row r="148" s="2" customFormat="1" ht="24.15" customHeight="1">
      <c r="A148" s="38"/>
      <c r="B148" s="39"/>
      <c r="C148" s="227" t="s">
        <v>191</v>
      </c>
      <c r="D148" s="227" t="s">
        <v>147</v>
      </c>
      <c r="E148" s="228" t="s">
        <v>199</v>
      </c>
      <c r="F148" s="229" t="s">
        <v>279</v>
      </c>
      <c r="G148" s="230" t="s">
        <v>150</v>
      </c>
      <c r="H148" s="231">
        <v>89.989999999999995</v>
      </c>
      <c r="I148" s="232"/>
      <c r="J148" s="231">
        <f>ROUND(I148*H148,3)</f>
        <v>0</v>
      </c>
      <c r="K148" s="233"/>
      <c r="L148" s="44"/>
      <c r="M148" s="234" t="s">
        <v>1</v>
      </c>
      <c r="N148" s="235" t="s">
        <v>43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182</v>
      </c>
      <c r="AT148" s="238" t="s">
        <v>147</v>
      </c>
      <c r="AU148" s="238" t="s">
        <v>90</v>
      </c>
      <c r="AY148" s="17" t="s">
        <v>144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7" t="s">
        <v>90</v>
      </c>
      <c r="BK148" s="240">
        <f>ROUND(I148*H148,3)</f>
        <v>0</v>
      </c>
      <c r="BL148" s="17" t="s">
        <v>182</v>
      </c>
      <c r="BM148" s="238" t="s">
        <v>193</v>
      </c>
    </row>
    <row r="149" s="2" customFormat="1">
      <c r="A149" s="38"/>
      <c r="B149" s="39"/>
      <c r="C149" s="40"/>
      <c r="D149" s="241" t="s">
        <v>152</v>
      </c>
      <c r="E149" s="40"/>
      <c r="F149" s="242" t="s">
        <v>201</v>
      </c>
      <c r="G149" s="40"/>
      <c r="H149" s="40"/>
      <c r="I149" s="243"/>
      <c r="J149" s="40"/>
      <c r="K149" s="40"/>
      <c r="L149" s="44"/>
      <c r="M149" s="244"/>
      <c r="N149" s="24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152</v>
      </c>
      <c r="AU149" s="17" t="s">
        <v>90</v>
      </c>
    </row>
    <row r="150" s="2" customFormat="1" ht="24.15" customHeight="1">
      <c r="A150" s="38"/>
      <c r="B150" s="39"/>
      <c r="C150" s="227" t="s">
        <v>173</v>
      </c>
      <c r="D150" s="227" t="s">
        <v>147</v>
      </c>
      <c r="E150" s="228" t="s">
        <v>206</v>
      </c>
      <c r="F150" s="229" t="s">
        <v>280</v>
      </c>
      <c r="G150" s="230" t="s">
        <v>150</v>
      </c>
      <c r="H150" s="231">
        <v>233.06399999999999</v>
      </c>
      <c r="I150" s="232"/>
      <c r="J150" s="231">
        <f>ROUND(I150*H150,3)</f>
        <v>0</v>
      </c>
      <c r="K150" s="233"/>
      <c r="L150" s="44"/>
      <c r="M150" s="234" t="s">
        <v>1</v>
      </c>
      <c r="N150" s="235" t="s">
        <v>43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182</v>
      </c>
      <c r="AT150" s="238" t="s">
        <v>147</v>
      </c>
      <c r="AU150" s="238" t="s">
        <v>90</v>
      </c>
      <c r="AY150" s="17" t="s">
        <v>144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7" t="s">
        <v>90</v>
      </c>
      <c r="BK150" s="240">
        <f>ROUND(I150*H150,3)</f>
        <v>0</v>
      </c>
      <c r="BL150" s="17" t="s">
        <v>182</v>
      </c>
      <c r="BM150" s="238" t="s">
        <v>196</v>
      </c>
    </row>
    <row r="151" s="2" customFormat="1">
      <c r="A151" s="38"/>
      <c r="B151" s="39"/>
      <c r="C151" s="40"/>
      <c r="D151" s="241" t="s">
        <v>152</v>
      </c>
      <c r="E151" s="40"/>
      <c r="F151" s="242" t="s">
        <v>281</v>
      </c>
      <c r="G151" s="40"/>
      <c r="H151" s="40"/>
      <c r="I151" s="243"/>
      <c r="J151" s="40"/>
      <c r="K151" s="40"/>
      <c r="L151" s="44"/>
      <c r="M151" s="244"/>
      <c r="N151" s="24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152</v>
      </c>
      <c r="AU151" s="17" t="s">
        <v>90</v>
      </c>
    </row>
    <row r="152" s="2" customFormat="1" ht="24.15" customHeight="1">
      <c r="A152" s="38"/>
      <c r="B152" s="39"/>
      <c r="C152" s="227" t="s">
        <v>198</v>
      </c>
      <c r="D152" s="227" t="s">
        <v>147</v>
      </c>
      <c r="E152" s="228" t="s">
        <v>209</v>
      </c>
      <c r="F152" s="229" t="s">
        <v>210</v>
      </c>
      <c r="G152" s="230" t="s">
        <v>150</v>
      </c>
      <c r="H152" s="231">
        <v>0.46200000000000002</v>
      </c>
      <c r="I152" s="232"/>
      <c r="J152" s="231">
        <f>ROUND(I152*H152,3)</f>
        <v>0</v>
      </c>
      <c r="K152" s="233"/>
      <c r="L152" s="44"/>
      <c r="M152" s="234" t="s">
        <v>1</v>
      </c>
      <c r="N152" s="235" t="s">
        <v>43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182</v>
      </c>
      <c r="AT152" s="238" t="s">
        <v>147</v>
      </c>
      <c r="AU152" s="238" t="s">
        <v>90</v>
      </c>
      <c r="AY152" s="17" t="s">
        <v>144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7" t="s">
        <v>90</v>
      </c>
      <c r="BK152" s="240">
        <f>ROUND(I152*H152,3)</f>
        <v>0</v>
      </c>
      <c r="BL152" s="17" t="s">
        <v>182</v>
      </c>
      <c r="BM152" s="238" t="s">
        <v>200</v>
      </c>
    </row>
    <row r="153" s="2" customFormat="1">
      <c r="A153" s="38"/>
      <c r="B153" s="39"/>
      <c r="C153" s="40"/>
      <c r="D153" s="241" t="s">
        <v>152</v>
      </c>
      <c r="E153" s="40"/>
      <c r="F153" s="242" t="s">
        <v>212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90</v>
      </c>
    </row>
    <row r="154" s="2" customFormat="1" ht="24.15" customHeight="1">
      <c r="A154" s="38"/>
      <c r="B154" s="39"/>
      <c r="C154" s="227" t="s">
        <v>178</v>
      </c>
      <c r="D154" s="227" t="s">
        <v>147</v>
      </c>
      <c r="E154" s="228" t="s">
        <v>214</v>
      </c>
      <c r="F154" s="229" t="s">
        <v>210</v>
      </c>
      <c r="G154" s="230" t="s">
        <v>150</v>
      </c>
      <c r="H154" s="231">
        <v>0.46200000000000002</v>
      </c>
      <c r="I154" s="232"/>
      <c r="J154" s="231">
        <f>ROUND(I154*H154,3)</f>
        <v>0</v>
      </c>
      <c r="K154" s="233"/>
      <c r="L154" s="44"/>
      <c r="M154" s="234" t="s">
        <v>1</v>
      </c>
      <c r="N154" s="235" t="s">
        <v>43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182</v>
      </c>
      <c r="AT154" s="238" t="s">
        <v>147</v>
      </c>
      <c r="AU154" s="238" t="s">
        <v>90</v>
      </c>
      <c r="AY154" s="17" t="s">
        <v>144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7" t="s">
        <v>90</v>
      </c>
      <c r="BK154" s="240">
        <f>ROUND(I154*H154,3)</f>
        <v>0</v>
      </c>
      <c r="BL154" s="17" t="s">
        <v>182</v>
      </c>
      <c r="BM154" s="238" t="s">
        <v>204</v>
      </c>
    </row>
    <row r="155" s="2" customFormat="1">
      <c r="A155" s="38"/>
      <c r="B155" s="39"/>
      <c r="C155" s="40"/>
      <c r="D155" s="241" t="s">
        <v>152</v>
      </c>
      <c r="E155" s="40"/>
      <c r="F155" s="242" t="s">
        <v>216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152</v>
      </c>
      <c r="AU155" s="17" t="s">
        <v>90</v>
      </c>
    </row>
    <row r="156" s="12" customFormat="1" ht="22.8" customHeight="1">
      <c r="A156" s="12"/>
      <c r="B156" s="211"/>
      <c r="C156" s="212"/>
      <c r="D156" s="213" t="s">
        <v>76</v>
      </c>
      <c r="E156" s="225" t="s">
        <v>217</v>
      </c>
      <c r="F156" s="225" t="s">
        <v>218</v>
      </c>
      <c r="G156" s="212"/>
      <c r="H156" s="212"/>
      <c r="I156" s="215"/>
      <c r="J156" s="226">
        <f>BK156</f>
        <v>0</v>
      </c>
      <c r="K156" s="212"/>
      <c r="L156" s="217"/>
      <c r="M156" s="218"/>
      <c r="N156" s="219"/>
      <c r="O156" s="219"/>
      <c r="P156" s="220">
        <f>SUM(P157:P185)</f>
        <v>0</v>
      </c>
      <c r="Q156" s="219"/>
      <c r="R156" s="220">
        <f>SUM(R157:R185)</f>
        <v>0</v>
      </c>
      <c r="S156" s="219"/>
      <c r="T156" s="221">
        <f>SUM(T157:T185)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90</v>
      </c>
      <c r="AT156" s="223" t="s">
        <v>76</v>
      </c>
      <c r="AU156" s="223" t="s">
        <v>84</v>
      </c>
      <c r="AY156" s="222" t="s">
        <v>144</v>
      </c>
      <c r="BK156" s="224">
        <f>SUM(BK157:BK185)</f>
        <v>0</v>
      </c>
    </row>
    <row r="157" s="2" customFormat="1" ht="24.15" customHeight="1">
      <c r="A157" s="38"/>
      <c r="B157" s="39"/>
      <c r="C157" s="227" t="s">
        <v>205</v>
      </c>
      <c r="D157" s="227" t="s">
        <v>147</v>
      </c>
      <c r="E157" s="228" t="s">
        <v>219</v>
      </c>
      <c r="F157" s="229" t="s">
        <v>282</v>
      </c>
      <c r="G157" s="230" t="s">
        <v>150</v>
      </c>
      <c r="H157" s="231">
        <v>172.392</v>
      </c>
      <c r="I157" s="232"/>
      <c r="J157" s="231">
        <f>ROUND(I157*H157,3)</f>
        <v>0</v>
      </c>
      <c r="K157" s="233"/>
      <c r="L157" s="44"/>
      <c r="M157" s="234" t="s">
        <v>1</v>
      </c>
      <c r="N157" s="235" t="s">
        <v>43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182</v>
      </c>
      <c r="AT157" s="238" t="s">
        <v>147</v>
      </c>
      <c r="AU157" s="238" t="s">
        <v>90</v>
      </c>
      <c r="AY157" s="17" t="s">
        <v>144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7" t="s">
        <v>90</v>
      </c>
      <c r="BK157" s="240">
        <f>ROUND(I157*H157,3)</f>
        <v>0</v>
      </c>
      <c r="BL157" s="17" t="s">
        <v>182</v>
      </c>
      <c r="BM157" s="238" t="s">
        <v>207</v>
      </c>
    </row>
    <row r="158" s="2" customFormat="1">
      <c r="A158" s="38"/>
      <c r="B158" s="39"/>
      <c r="C158" s="40"/>
      <c r="D158" s="241" t="s">
        <v>152</v>
      </c>
      <c r="E158" s="40"/>
      <c r="F158" s="242" t="s">
        <v>222</v>
      </c>
      <c r="G158" s="40"/>
      <c r="H158" s="40"/>
      <c r="I158" s="243"/>
      <c r="J158" s="40"/>
      <c r="K158" s="40"/>
      <c r="L158" s="44"/>
      <c r="M158" s="244"/>
      <c r="N158" s="24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152</v>
      </c>
      <c r="AU158" s="17" t="s">
        <v>90</v>
      </c>
    </row>
    <row r="159" s="2" customFormat="1" ht="24.15" customHeight="1">
      <c r="A159" s="38"/>
      <c r="B159" s="39"/>
      <c r="C159" s="227" t="s">
        <v>182</v>
      </c>
      <c r="D159" s="227" t="s">
        <v>147</v>
      </c>
      <c r="E159" s="228" t="s">
        <v>224</v>
      </c>
      <c r="F159" s="229" t="s">
        <v>283</v>
      </c>
      <c r="G159" s="230" t="s">
        <v>150</v>
      </c>
      <c r="H159" s="231">
        <v>327.012</v>
      </c>
      <c r="I159" s="232"/>
      <c r="J159" s="231">
        <f>ROUND(I159*H159,3)</f>
        <v>0</v>
      </c>
      <c r="K159" s="233"/>
      <c r="L159" s="44"/>
      <c r="M159" s="234" t="s">
        <v>1</v>
      </c>
      <c r="N159" s="235" t="s">
        <v>43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182</v>
      </c>
      <c r="AT159" s="238" t="s">
        <v>147</v>
      </c>
      <c r="AU159" s="238" t="s">
        <v>90</v>
      </c>
      <c r="AY159" s="17" t="s">
        <v>144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7" t="s">
        <v>90</v>
      </c>
      <c r="BK159" s="240">
        <f>ROUND(I159*H159,3)</f>
        <v>0</v>
      </c>
      <c r="BL159" s="17" t="s">
        <v>182</v>
      </c>
      <c r="BM159" s="238" t="s">
        <v>211</v>
      </c>
    </row>
    <row r="160" s="2" customFormat="1">
      <c r="A160" s="38"/>
      <c r="B160" s="39"/>
      <c r="C160" s="40"/>
      <c r="D160" s="241" t="s">
        <v>152</v>
      </c>
      <c r="E160" s="40"/>
      <c r="F160" s="242" t="s">
        <v>227</v>
      </c>
      <c r="G160" s="40"/>
      <c r="H160" s="40"/>
      <c r="I160" s="243"/>
      <c r="J160" s="40"/>
      <c r="K160" s="40"/>
      <c r="L160" s="44"/>
      <c r="M160" s="244"/>
      <c r="N160" s="24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152</v>
      </c>
      <c r="AU160" s="17" t="s">
        <v>90</v>
      </c>
    </row>
    <row r="161" s="2" customFormat="1" ht="24.15" customHeight="1">
      <c r="A161" s="38"/>
      <c r="B161" s="39"/>
      <c r="C161" s="227" t="s">
        <v>213</v>
      </c>
      <c r="D161" s="227" t="s">
        <v>147</v>
      </c>
      <c r="E161" s="228" t="s">
        <v>228</v>
      </c>
      <c r="F161" s="229" t="s">
        <v>284</v>
      </c>
      <c r="G161" s="230" t="s">
        <v>150</v>
      </c>
      <c r="H161" s="231">
        <v>272.392</v>
      </c>
      <c r="I161" s="232"/>
      <c r="J161" s="231">
        <f>ROUND(I161*H161,3)</f>
        <v>0</v>
      </c>
      <c r="K161" s="233"/>
      <c r="L161" s="44"/>
      <c r="M161" s="234" t="s">
        <v>1</v>
      </c>
      <c r="N161" s="235" t="s">
        <v>43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182</v>
      </c>
      <c r="AT161" s="238" t="s">
        <v>147</v>
      </c>
      <c r="AU161" s="238" t="s">
        <v>90</v>
      </c>
      <c r="AY161" s="17" t="s">
        <v>144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7" t="s">
        <v>90</v>
      </c>
      <c r="BK161" s="240">
        <f>ROUND(I161*H161,3)</f>
        <v>0</v>
      </c>
      <c r="BL161" s="17" t="s">
        <v>182</v>
      </c>
      <c r="BM161" s="238" t="s">
        <v>215</v>
      </c>
    </row>
    <row r="162" s="2" customFormat="1">
      <c r="A162" s="38"/>
      <c r="B162" s="39"/>
      <c r="C162" s="40"/>
      <c r="D162" s="241" t="s">
        <v>152</v>
      </c>
      <c r="E162" s="40"/>
      <c r="F162" s="242" t="s">
        <v>208</v>
      </c>
      <c r="G162" s="40"/>
      <c r="H162" s="40"/>
      <c r="I162" s="243"/>
      <c r="J162" s="40"/>
      <c r="K162" s="40"/>
      <c r="L162" s="44"/>
      <c r="M162" s="244"/>
      <c r="N162" s="24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152</v>
      </c>
      <c r="AU162" s="17" t="s">
        <v>90</v>
      </c>
    </row>
    <row r="163" s="2" customFormat="1" ht="24.15" customHeight="1">
      <c r="A163" s="38"/>
      <c r="B163" s="39"/>
      <c r="C163" s="227" t="s">
        <v>187</v>
      </c>
      <c r="D163" s="227" t="s">
        <v>147</v>
      </c>
      <c r="E163" s="228" t="s">
        <v>232</v>
      </c>
      <c r="F163" s="229" t="s">
        <v>285</v>
      </c>
      <c r="G163" s="230" t="s">
        <v>150</v>
      </c>
      <c r="H163" s="231">
        <v>39.5</v>
      </c>
      <c r="I163" s="232"/>
      <c r="J163" s="231">
        <f>ROUND(I163*H163,3)</f>
        <v>0</v>
      </c>
      <c r="K163" s="233"/>
      <c r="L163" s="44"/>
      <c r="M163" s="234" t="s">
        <v>1</v>
      </c>
      <c r="N163" s="235" t="s">
        <v>43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182</v>
      </c>
      <c r="AT163" s="238" t="s">
        <v>147</v>
      </c>
      <c r="AU163" s="238" t="s">
        <v>90</v>
      </c>
      <c r="AY163" s="17" t="s">
        <v>144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7" t="s">
        <v>90</v>
      </c>
      <c r="BK163" s="240">
        <f>ROUND(I163*H163,3)</f>
        <v>0</v>
      </c>
      <c r="BL163" s="17" t="s">
        <v>182</v>
      </c>
      <c r="BM163" s="238" t="s">
        <v>221</v>
      </c>
    </row>
    <row r="164" s="2" customFormat="1">
      <c r="A164" s="38"/>
      <c r="B164" s="39"/>
      <c r="C164" s="40"/>
      <c r="D164" s="241" t="s">
        <v>152</v>
      </c>
      <c r="E164" s="40"/>
      <c r="F164" s="242" t="s">
        <v>286</v>
      </c>
      <c r="G164" s="40"/>
      <c r="H164" s="40"/>
      <c r="I164" s="243"/>
      <c r="J164" s="40"/>
      <c r="K164" s="40"/>
      <c r="L164" s="44"/>
      <c r="M164" s="244"/>
      <c r="N164" s="24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152</v>
      </c>
      <c r="AU164" s="17" t="s">
        <v>90</v>
      </c>
    </row>
    <row r="165" s="2" customFormat="1" ht="24.15" customHeight="1">
      <c r="A165" s="38"/>
      <c r="B165" s="39"/>
      <c r="C165" s="227" t="s">
        <v>223</v>
      </c>
      <c r="D165" s="227" t="s">
        <v>147</v>
      </c>
      <c r="E165" s="228" t="s">
        <v>236</v>
      </c>
      <c r="F165" s="229" t="s">
        <v>287</v>
      </c>
      <c r="G165" s="230" t="s">
        <v>150</v>
      </c>
      <c r="H165" s="231">
        <v>39.5</v>
      </c>
      <c r="I165" s="232"/>
      <c r="J165" s="231">
        <f>ROUND(I165*H165,3)</f>
        <v>0</v>
      </c>
      <c r="K165" s="233"/>
      <c r="L165" s="44"/>
      <c r="M165" s="234" t="s">
        <v>1</v>
      </c>
      <c r="N165" s="235" t="s">
        <v>43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182</v>
      </c>
      <c r="AT165" s="238" t="s">
        <v>147</v>
      </c>
      <c r="AU165" s="238" t="s">
        <v>90</v>
      </c>
      <c r="AY165" s="17" t="s">
        <v>144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7" t="s">
        <v>90</v>
      </c>
      <c r="BK165" s="240">
        <f>ROUND(I165*H165,3)</f>
        <v>0</v>
      </c>
      <c r="BL165" s="17" t="s">
        <v>182</v>
      </c>
      <c r="BM165" s="238" t="s">
        <v>226</v>
      </c>
    </row>
    <row r="166" s="2" customFormat="1">
      <c r="A166" s="38"/>
      <c r="B166" s="39"/>
      <c r="C166" s="40"/>
      <c r="D166" s="241" t="s">
        <v>152</v>
      </c>
      <c r="E166" s="40"/>
      <c r="F166" s="242" t="s">
        <v>288</v>
      </c>
      <c r="G166" s="40"/>
      <c r="H166" s="40"/>
      <c r="I166" s="243"/>
      <c r="J166" s="40"/>
      <c r="K166" s="40"/>
      <c r="L166" s="44"/>
      <c r="M166" s="244"/>
      <c r="N166" s="24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152</v>
      </c>
      <c r="AU166" s="17" t="s">
        <v>90</v>
      </c>
    </row>
    <row r="167" s="2" customFormat="1" ht="24.15" customHeight="1">
      <c r="A167" s="38"/>
      <c r="B167" s="39"/>
      <c r="C167" s="227" t="s">
        <v>7</v>
      </c>
      <c r="D167" s="227" t="s">
        <v>147</v>
      </c>
      <c r="E167" s="228" t="s">
        <v>240</v>
      </c>
      <c r="F167" s="229" t="s">
        <v>289</v>
      </c>
      <c r="G167" s="230" t="s">
        <v>150</v>
      </c>
      <c r="H167" s="231">
        <v>28.609999999999999</v>
      </c>
      <c r="I167" s="232"/>
      <c r="J167" s="231">
        <f>ROUND(I167*H167,3)</f>
        <v>0</v>
      </c>
      <c r="K167" s="233"/>
      <c r="L167" s="44"/>
      <c r="M167" s="234" t="s">
        <v>1</v>
      </c>
      <c r="N167" s="235" t="s">
        <v>43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182</v>
      </c>
      <c r="AT167" s="238" t="s">
        <v>147</v>
      </c>
      <c r="AU167" s="238" t="s">
        <v>90</v>
      </c>
      <c r="AY167" s="17" t="s">
        <v>144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7" t="s">
        <v>90</v>
      </c>
      <c r="BK167" s="240">
        <f>ROUND(I167*H167,3)</f>
        <v>0</v>
      </c>
      <c r="BL167" s="17" t="s">
        <v>182</v>
      </c>
      <c r="BM167" s="238" t="s">
        <v>230</v>
      </c>
    </row>
    <row r="168" s="2" customFormat="1">
      <c r="A168" s="38"/>
      <c r="B168" s="39"/>
      <c r="C168" s="40"/>
      <c r="D168" s="241" t="s">
        <v>152</v>
      </c>
      <c r="E168" s="40"/>
      <c r="F168" s="242" t="s">
        <v>243</v>
      </c>
      <c r="G168" s="40"/>
      <c r="H168" s="40"/>
      <c r="I168" s="243"/>
      <c r="J168" s="40"/>
      <c r="K168" s="40"/>
      <c r="L168" s="44"/>
      <c r="M168" s="244"/>
      <c r="N168" s="24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152</v>
      </c>
      <c r="AU168" s="17" t="s">
        <v>90</v>
      </c>
    </row>
    <row r="169" s="2" customFormat="1" ht="24.15" customHeight="1">
      <c r="A169" s="38"/>
      <c r="B169" s="39"/>
      <c r="C169" s="227" t="s">
        <v>231</v>
      </c>
      <c r="D169" s="227" t="s">
        <v>147</v>
      </c>
      <c r="E169" s="228" t="s">
        <v>290</v>
      </c>
      <c r="F169" s="229" t="s">
        <v>291</v>
      </c>
      <c r="G169" s="230" t="s">
        <v>150</v>
      </c>
      <c r="H169" s="231">
        <v>154.62000000000001</v>
      </c>
      <c r="I169" s="232"/>
      <c r="J169" s="231">
        <f>ROUND(I169*H169,3)</f>
        <v>0</v>
      </c>
      <c r="K169" s="233"/>
      <c r="L169" s="44"/>
      <c r="M169" s="234" t="s">
        <v>1</v>
      </c>
      <c r="N169" s="235" t="s">
        <v>43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182</v>
      </c>
      <c r="AT169" s="238" t="s">
        <v>147</v>
      </c>
      <c r="AU169" s="238" t="s">
        <v>90</v>
      </c>
      <c r="AY169" s="17" t="s">
        <v>144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7" t="s">
        <v>90</v>
      </c>
      <c r="BK169" s="240">
        <f>ROUND(I169*H169,3)</f>
        <v>0</v>
      </c>
      <c r="BL169" s="17" t="s">
        <v>182</v>
      </c>
      <c r="BM169" s="238" t="s">
        <v>234</v>
      </c>
    </row>
    <row r="170" s="2" customFormat="1">
      <c r="A170" s="38"/>
      <c r="B170" s="39"/>
      <c r="C170" s="40"/>
      <c r="D170" s="241" t="s">
        <v>152</v>
      </c>
      <c r="E170" s="40"/>
      <c r="F170" s="242" t="s">
        <v>292</v>
      </c>
      <c r="G170" s="40"/>
      <c r="H170" s="40"/>
      <c r="I170" s="243"/>
      <c r="J170" s="40"/>
      <c r="K170" s="40"/>
      <c r="L170" s="44"/>
      <c r="M170" s="244"/>
      <c r="N170" s="24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152</v>
      </c>
      <c r="AU170" s="17" t="s">
        <v>90</v>
      </c>
    </row>
    <row r="171" s="2" customFormat="1" ht="24.15" customHeight="1">
      <c r="A171" s="38"/>
      <c r="B171" s="39"/>
      <c r="C171" s="227" t="s">
        <v>193</v>
      </c>
      <c r="D171" s="227" t="s">
        <v>147</v>
      </c>
      <c r="E171" s="228" t="s">
        <v>293</v>
      </c>
      <c r="F171" s="229" t="s">
        <v>291</v>
      </c>
      <c r="G171" s="230" t="s">
        <v>150</v>
      </c>
      <c r="H171" s="231">
        <v>154.62000000000001</v>
      </c>
      <c r="I171" s="232"/>
      <c r="J171" s="231">
        <f>ROUND(I171*H171,3)</f>
        <v>0</v>
      </c>
      <c r="K171" s="233"/>
      <c r="L171" s="44"/>
      <c r="M171" s="234" t="s">
        <v>1</v>
      </c>
      <c r="N171" s="235" t="s">
        <v>43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182</v>
      </c>
      <c r="AT171" s="238" t="s">
        <v>147</v>
      </c>
      <c r="AU171" s="238" t="s">
        <v>90</v>
      </c>
      <c r="AY171" s="17" t="s">
        <v>144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7" t="s">
        <v>90</v>
      </c>
      <c r="BK171" s="240">
        <f>ROUND(I171*H171,3)</f>
        <v>0</v>
      </c>
      <c r="BL171" s="17" t="s">
        <v>182</v>
      </c>
      <c r="BM171" s="238" t="s">
        <v>237</v>
      </c>
    </row>
    <row r="172" s="2" customFormat="1">
      <c r="A172" s="38"/>
      <c r="B172" s="39"/>
      <c r="C172" s="40"/>
      <c r="D172" s="241" t="s">
        <v>152</v>
      </c>
      <c r="E172" s="40"/>
      <c r="F172" s="242" t="s">
        <v>294</v>
      </c>
      <c r="G172" s="40"/>
      <c r="H172" s="40"/>
      <c r="I172" s="243"/>
      <c r="J172" s="40"/>
      <c r="K172" s="40"/>
      <c r="L172" s="44"/>
      <c r="M172" s="244"/>
      <c r="N172" s="24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152</v>
      </c>
      <c r="AU172" s="17" t="s">
        <v>90</v>
      </c>
    </row>
    <row r="173" s="2" customFormat="1" ht="24.15" customHeight="1">
      <c r="A173" s="38"/>
      <c r="B173" s="39"/>
      <c r="C173" s="227" t="s">
        <v>239</v>
      </c>
      <c r="D173" s="227" t="s">
        <v>147</v>
      </c>
      <c r="E173" s="228" t="s">
        <v>295</v>
      </c>
      <c r="F173" s="229" t="s">
        <v>296</v>
      </c>
      <c r="G173" s="230" t="s">
        <v>150</v>
      </c>
      <c r="H173" s="231">
        <v>54.619999999999997</v>
      </c>
      <c r="I173" s="232"/>
      <c r="J173" s="231">
        <f>ROUND(I173*H173,3)</f>
        <v>0</v>
      </c>
      <c r="K173" s="233"/>
      <c r="L173" s="44"/>
      <c r="M173" s="234" t="s">
        <v>1</v>
      </c>
      <c r="N173" s="235" t="s">
        <v>43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182</v>
      </c>
      <c r="AT173" s="238" t="s">
        <v>147</v>
      </c>
      <c r="AU173" s="238" t="s">
        <v>90</v>
      </c>
      <c r="AY173" s="17" t="s">
        <v>144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7" t="s">
        <v>90</v>
      </c>
      <c r="BK173" s="240">
        <f>ROUND(I173*H173,3)</f>
        <v>0</v>
      </c>
      <c r="BL173" s="17" t="s">
        <v>182</v>
      </c>
      <c r="BM173" s="238" t="s">
        <v>242</v>
      </c>
    </row>
    <row r="174" s="2" customFormat="1">
      <c r="A174" s="38"/>
      <c r="B174" s="39"/>
      <c r="C174" s="40"/>
      <c r="D174" s="241" t="s">
        <v>152</v>
      </c>
      <c r="E174" s="40"/>
      <c r="F174" s="242" t="s">
        <v>297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152</v>
      </c>
      <c r="AU174" s="17" t="s">
        <v>90</v>
      </c>
    </row>
    <row r="175" s="2" customFormat="1" ht="24.15" customHeight="1">
      <c r="A175" s="38"/>
      <c r="B175" s="39"/>
      <c r="C175" s="227" t="s">
        <v>196</v>
      </c>
      <c r="D175" s="227" t="s">
        <v>147</v>
      </c>
      <c r="E175" s="228" t="s">
        <v>298</v>
      </c>
      <c r="F175" s="229" t="s">
        <v>299</v>
      </c>
      <c r="G175" s="230" t="s">
        <v>150</v>
      </c>
      <c r="H175" s="231">
        <v>54.619999999999997</v>
      </c>
      <c r="I175" s="232"/>
      <c r="J175" s="231">
        <f>ROUND(I175*H175,3)</f>
        <v>0</v>
      </c>
      <c r="K175" s="233"/>
      <c r="L175" s="44"/>
      <c r="M175" s="234" t="s">
        <v>1</v>
      </c>
      <c r="N175" s="235" t="s">
        <v>43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182</v>
      </c>
      <c r="AT175" s="238" t="s">
        <v>147</v>
      </c>
      <c r="AU175" s="238" t="s">
        <v>90</v>
      </c>
      <c r="AY175" s="17" t="s">
        <v>144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7" t="s">
        <v>90</v>
      </c>
      <c r="BK175" s="240">
        <f>ROUND(I175*H175,3)</f>
        <v>0</v>
      </c>
      <c r="BL175" s="17" t="s">
        <v>182</v>
      </c>
      <c r="BM175" s="238" t="s">
        <v>246</v>
      </c>
    </row>
    <row r="176" s="2" customFormat="1">
      <c r="A176" s="38"/>
      <c r="B176" s="39"/>
      <c r="C176" s="40"/>
      <c r="D176" s="241" t="s">
        <v>152</v>
      </c>
      <c r="E176" s="40"/>
      <c r="F176" s="242" t="s">
        <v>300</v>
      </c>
      <c r="G176" s="40"/>
      <c r="H176" s="40"/>
      <c r="I176" s="243"/>
      <c r="J176" s="40"/>
      <c r="K176" s="40"/>
      <c r="L176" s="44"/>
      <c r="M176" s="244"/>
      <c r="N176" s="24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152</v>
      </c>
      <c r="AU176" s="17" t="s">
        <v>90</v>
      </c>
    </row>
    <row r="177" s="2" customFormat="1" ht="24.15" customHeight="1">
      <c r="A177" s="38"/>
      <c r="B177" s="39"/>
      <c r="C177" s="227" t="s">
        <v>248</v>
      </c>
      <c r="D177" s="227" t="s">
        <v>147</v>
      </c>
      <c r="E177" s="228" t="s">
        <v>249</v>
      </c>
      <c r="F177" s="229" t="s">
        <v>287</v>
      </c>
      <c r="G177" s="230" t="s">
        <v>150</v>
      </c>
      <c r="H177" s="231">
        <v>243.78200000000001</v>
      </c>
      <c r="I177" s="232"/>
      <c r="J177" s="231">
        <f>ROUND(I177*H177,3)</f>
        <v>0</v>
      </c>
      <c r="K177" s="233"/>
      <c r="L177" s="44"/>
      <c r="M177" s="234" t="s">
        <v>1</v>
      </c>
      <c r="N177" s="235" t="s">
        <v>43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182</v>
      </c>
      <c r="AT177" s="238" t="s">
        <v>147</v>
      </c>
      <c r="AU177" s="238" t="s">
        <v>90</v>
      </c>
      <c r="AY177" s="17" t="s">
        <v>144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7" t="s">
        <v>90</v>
      </c>
      <c r="BK177" s="240">
        <f>ROUND(I177*H177,3)</f>
        <v>0</v>
      </c>
      <c r="BL177" s="17" t="s">
        <v>182</v>
      </c>
      <c r="BM177" s="238" t="s">
        <v>251</v>
      </c>
    </row>
    <row r="178" s="2" customFormat="1">
      <c r="A178" s="38"/>
      <c r="B178" s="39"/>
      <c r="C178" s="40"/>
      <c r="D178" s="241" t="s">
        <v>152</v>
      </c>
      <c r="E178" s="40"/>
      <c r="F178" s="242" t="s">
        <v>252</v>
      </c>
      <c r="G178" s="40"/>
      <c r="H178" s="40"/>
      <c r="I178" s="243"/>
      <c r="J178" s="40"/>
      <c r="K178" s="40"/>
      <c r="L178" s="44"/>
      <c r="M178" s="244"/>
      <c r="N178" s="24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152</v>
      </c>
      <c r="AU178" s="17" t="s">
        <v>90</v>
      </c>
    </row>
    <row r="179" s="2" customFormat="1" ht="24.15" customHeight="1">
      <c r="A179" s="38"/>
      <c r="B179" s="39"/>
      <c r="C179" s="227" t="s">
        <v>200</v>
      </c>
      <c r="D179" s="227" t="s">
        <v>147</v>
      </c>
      <c r="E179" s="228" t="s">
        <v>301</v>
      </c>
      <c r="F179" s="229" t="s">
        <v>302</v>
      </c>
      <c r="G179" s="230" t="s">
        <v>150</v>
      </c>
      <c r="H179" s="231">
        <v>100</v>
      </c>
      <c r="I179" s="232"/>
      <c r="J179" s="231">
        <f>ROUND(I179*H179,3)</f>
        <v>0</v>
      </c>
      <c r="K179" s="233"/>
      <c r="L179" s="44"/>
      <c r="M179" s="234" t="s">
        <v>1</v>
      </c>
      <c r="N179" s="235" t="s">
        <v>43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182</v>
      </c>
      <c r="AT179" s="238" t="s">
        <v>147</v>
      </c>
      <c r="AU179" s="238" t="s">
        <v>90</v>
      </c>
      <c r="AY179" s="17" t="s">
        <v>144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7" t="s">
        <v>90</v>
      </c>
      <c r="BK179" s="240">
        <f>ROUND(I179*H179,3)</f>
        <v>0</v>
      </c>
      <c r="BL179" s="17" t="s">
        <v>182</v>
      </c>
      <c r="BM179" s="238" t="s">
        <v>255</v>
      </c>
    </row>
    <row r="180" s="2" customFormat="1">
      <c r="A180" s="38"/>
      <c r="B180" s="39"/>
      <c r="C180" s="40"/>
      <c r="D180" s="241" t="s">
        <v>152</v>
      </c>
      <c r="E180" s="40"/>
      <c r="F180" s="242" t="s">
        <v>303</v>
      </c>
      <c r="G180" s="40"/>
      <c r="H180" s="40"/>
      <c r="I180" s="243"/>
      <c r="J180" s="40"/>
      <c r="K180" s="40"/>
      <c r="L180" s="44"/>
      <c r="M180" s="244"/>
      <c r="N180" s="24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152</v>
      </c>
      <c r="AU180" s="17" t="s">
        <v>90</v>
      </c>
    </row>
    <row r="181" s="2" customFormat="1" ht="24.15" customHeight="1">
      <c r="A181" s="38"/>
      <c r="B181" s="39"/>
      <c r="C181" s="227" t="s">
        <v>260</v>
      </c>
      <c r="D181" s="227" t="s">
        <v>147</v>
      </c>
      <c r="E181" s="228" t="s">
        <v>253</v>
      </c>
      <c r="F181" s="229" t="s">
        <v>254</v>
      </c>
      <c r="G181" s="230" t="s">
        <v>150</v>
      </c>
      <c r="H181" s="231">
        <v>143.78200000000001</v>
      </c>
      <c r="I181" s="232"/>
      <c r="J181" s="231">
        <f>ROUND(I181*H181,3)</f>
        <v>0</v>
      </c>
      <c r="K181" s="233"/>
      <c r="L181" s="44"/>
      <c r="M181" s="234" t="s">
        <v>1</v>
      </c>
      <c r="N181" s="235" t="s">
        <v>43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182</v>
      </c>
      <c r="AT181" s="238" t="s">
        <v>147</v>
      </c>
      <c r="AU181" s="238" t="s">
        <v>90</v>
      </c>
      <c r="AY181" s="17" t="s">
        <v>144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7" t="s">
        <v>90</v>
      </c>
      <c r="BK181" s="240">
        <f>ROUND(I181*H181,3)</f>
        <v>0</v>
      </c>
      <c r="BL181" s="17" t="s">
        <v>182</v>
      </c>
      <c r="BM181" s="238" t="s">
        <v>265</v>
      </c>
    </row>
    <row r="182" s="2" customFormat="1">
      <c r="A182" s="38"/>
      <c r="B182" s="39"/>
      <c r="C182" s="40"/>
      <c r="D182" s="241" t="s">
        <v>152</v>
      </c>
      <c r="E182" s="40"/>
      <c r="F182" s="242" t="s">
        <v>256</v>
      </c>
      <c r="G182" s="40"/>
      <c r="H182" s="40"/>
      <c r="I182" s="243"/>
      <c r="J182" s="40"/>
      <c r="K182" s="40"/>
      <c r="L182" s="44"/>
      <c r="M182" s="244"/>
      <c r="N182" s="24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152</v>
      </c>
      <c r="AU182" s="17" t="s">
        <v>90</v>
      </c>
    </row>
    <row r="183" s="13" customFormat="1">
      <c r="A183" s="13"/>
      <c r="B183" s="246"/>
      <c r="C183" s="247"/>
      <c r="D183" s="241" t="s">
        <v>257</v>
      </c>
      <c r="E183" s="248" t="s">
        <v>1</v>
      </c>
      <c r="F183" s="249" t="s">
        <v>304</v>
      </c>
      <c r="G183" s="247"/>
      <c r="H183" s="250">
        <v>143.78200000000001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257</v>
      </c>
      <c r="AU183" s="256" t="s">
        <v>90</v>
      </c>
      <c r="AV183" s="13" t="s">
        <v>90</v>
      </c>
      <c r="AW183" s="13" t="s">
        <v>32</v>
      </c>
      <c r="AX183" s="13" t="s">
        <v>77</v>
      </c>
      <c r="AY183" s="256" t="s">
        <v>144</v>
      </c>
    </row>
    <row r="184" s="14" customFormat="1">
      <c r="A184" s="14"/>
      <c r="B184" s="257"/>
      <c r="C184" s="258"/>
      <c r="D184" s="241" t="s">
        <v>257</v>
      </c>
      <c r="E184" s="259" t="s">
        <v>1</v>
      </c>
      <c r="F184" s="260" t="s">
        <v>259</v>
      </c>
      <c r="G184" s="258"/>
      <c r="H184" s="261">
        <v>143.78200000000001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7" t="s">
        <v>257</v>
      </c>
      <c r="AU184" s="267" t="s">
        <v>90</v>
      </c>
      <c r="AV184" s="14" t="s">
        <v>151</v>
      </c>
      <c r="AW184" s="14" t="s">
        <v>32</v>
      </c>
      <c r="AX184" s="14" t="s">
        <v>84</v>
      </c>
      <c r="AY184" s="267" t="s">
        <v>144</v>
      </c>
    </row>
    <row r="185" s="2" customFormat="1" ht="14.4" customHeight="1">
      <c r="A185" s="38"/>
      <c r="B185" s="39"/>
      <c r="C185" s="268" t="s">
        <v>204</v>
      </c>
      <c r="D185" s="268" t="s">
        <v>261</v>
      </c>
      <c r="E185" s="269" t="s">
        <v>262</v>
      </c>
      <c r="F185" s="270" t="s">
        <v>263</v>
      </c>
      <c r="G185" s="271" t="s">
        <v>264</v>
      </c>
      <c r="H185" s="272">
        <v>1</v>
      </c>
      <c r="I185" s="273"/>
      <c r="J185" s="272">
        <f>ROUND(I185*H185,3)</f>
        <v>0</v>
      </c>
      <c r="K185" s="274"/>
      <c r="L185" s="275"/>
      <c r="M185" s="276" t="s">
        <v>1</v>
      </c>
      <c r="N185" s="277" t="s">
        <v>43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211</v>
      </c>
      <c r="AT185" s="238" t="s">
        <v>261</v>
      </c>
      <c r="AU185" s="238" t="s">
        <v>90</v>
      </c>
      <c r="AY185" s="17" t="s">
        <v>144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7" t="s">
        <v>90</v>
      </c>
      <c r="BK185" s="240">
        <f>ROUND(I185*H185,3)</f>
        <v>0</v>
      </c>
      <c r="BL185" s="17" t="s">
        <v>182</v>
      </c>
      <c r="BM185" s="238" t="s">
        <v>274</v>
      </c>
    </row>
    <row r="186" s="12" customFormat="1" ht="25.92" customHeight="1">
      <c r="A186" s="12"/>
      <c r="B186" s="211"/>
      <c r="C186" s="212"/>
      <c r="D186" s="213" t="s">
        <v>76</v>
      </c>
      <c r="E186" s="214" t="s">
        <v>266</v>
      </c>
      <c r="F186" s="214" t="s">
        <v>267</v>
      </c>
      <c r="G186" s="212"/>
      <c r="H186" s="212"/>
      <c r="I186" s="215"/>
      <c r="J186" s="216">
        <f>BK186</f>
        <v>0</v>
      </c>
      <c r="K186" s="212"/>
      <c r="L186" s="217"/>
      <c r="M186" s="218"/>
      <c r="N186" s="219"/>
      <c r="O186" s="219"/>
      <c r="P186" s="220">
        <f>P187</f>
        <v>0</v>
      </c>
      <c r="Q186" s="219"/>
      <c r="R186" s="220">
        <f>R187</f>
        <v>0</v>
      </c>
      <c r="S186" s="219"/>
      <c r="T186" s="221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2" t="s">
        <v>166</v>
      </c>
      <c r="AT186" s="223" t="s">
        <v>76</v>
      </c>
      <c r="AU186" s="223" t="s">
        <v>77</v>
      </c>
      <c r="AY186" s="222" t="s">
        <v>144</v>
      </c>
      <c r="BK186" s="224">
        <f>BK187</f>
        <v>0</v>
      </c>
    </row>
    <row r="187" s="12" customFormat="1" ht="22.8" customHeight="1">
      <c r="A187" s="12"/>
      <c r="B187" s="211"/>
      <c r="C187" s="212"/>
      <c r="D187" s="213" t="s">
        <v>76</v>
      </c>
      <c r="E187" s="225" t="s">
        <v>268</v>
      </c>
      <c r="F187" s="225" t="s">
        <v>269</v>
      </c>
      <c r="G187" s="212"/>
      <c r="H187" s="212"/>
      <c r="I187" s="215"/>
      <c r="J187" s="226">
        <f>BK187</f>
        <v>0</v>
      </c>
      <c r="K187" s="212"/>
      <c r="L187" s="217"/>
      <c r="M187" s="218"/>
      <c r="N187" s="219"/>
      <c r="O187" s="219"/>
      <c r="P187" s="220">
        <f>P188</f>
        <v>0</v>
      </c>
      <c r="Q187" s="219"/>
      <c r="R187" s="220">
        <f>R188</f>
        <v>0</v>
      </c>
      <c r="S187" s="219"/>
      <c r="T187" s="221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166</v>
      </c>
      <c r="AT187" s="223" t="s">
        <v>76</v>
      </c>
      <c r="AU187" s="223" t="s">
        <v>84</v>
      </c>
      <c r="AY187" s="222" t="s">
        <v>144</v>
      </c>
      <c r="BK187" s="224">
        <f>BK188</f>
        <v>0</v>
      </c>
    </row>
    <row r="188" s="2" customFormat="1" ht="24.15" customHeight="1">
      <c r="A188" s="38"/>
      <c r="B188" s="39"/>
      <c r="C188" s="227" t="s">
        <v>305</v>
      </c>
      <c r="D188" s="227" t="s">
        <v>147</v>
      </c>
      <c r="E188" s="228" t="s">
        <v>270</v>
      </c>
      <c r="F188" s="229" t="s">
        <v>271</v>
      </c>
      <c r="G188" s="230" t="s">
        <v>272</v>
      </c>
      <c r="H188" s="231">
        <v>1</v>
      </c>
      <c r="I188" s="232"/>
      <c r="J188" s="231">
        <f>ROUND(I188*H188,3)</f>
        <v>0</v>
      </c>
      <c r="K188" s="233"/>
      <c r="L188" s="44"/>
      <c r="M188" s="278" t="s">
        <v>1</v>
      </c>
      <c r="N188" s="279" t="s">
        <v>43</v>
      </c>
      <c r="O188" s="280"/>
      <c r="P188" s="281">
        <f>O188*H188</f>
        <v>0</v>
      </c>
      <c r="Q188" s="281">
        <v>0</v>
      </c>
      <c r="R188" s="281">
        <f>Q188*H188</f>
        <v>0</v>
      </c>
      <c r="S188" s="281">
        <v>0</v>
      </c>
      <c r="T188" s="28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151</v>
      </c>
      <c r="AT188" s="238" t="s">
        <v>147</v>
      </c>
      <c r="AU188" s="238" t="s">
        <v>90</v>
      </c>
      <c r="AY188" s="17" t="s">
        <v>144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7" t="s">
        <v>90</v>
      </c>
      <c r="BK188" s="240">
        <f>ROUND(I188*H188,3)</f>
        <v>0</v>
      </c>
      <c r="BL188" s="17" t="s">
        <v>151</v>
      </c>
      <c r="BM188" s="238" t="s">
        <v>306</v>
      </c>
    </row>
    <row r="189" s="2" customFormat="1" ht="6.96" customHeight="1">
      <c r="A189" s="38"/>
      <c r="B189" s="66"/>
      <c r="C189" s="67"/>
      <c r="D189" s="67"/>
      <c r="E189" s="67"/>
      <c r="F189" s="67"/>
      <c r="G189" s="67"/>
      <c r="H189" s="67"/>
      <c r="I189" s="67"/>
      <c r="J189" s="67"/>
      <c r="K189" s="67"/>
      <c r="L189" s="44"/>
      <c r="M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</row>
  </sheetData>
  <sheetProtection sheet="1" autoFilter="0" formatColumns="0" formatRows="0" objects="1" scenarios="1" spinCount="100000" saltValue="xTxHFKcxmb7Exj1w09rXMWRLOnGwcARr8b5DkhJNawPwzpoY2j4NY/tvQHF9P8X2JV4TIHDpTP88m08rAXOx5w==" hashValue="oJ32NkWGMyVJ1NW9VXhG5hT2bxzT705LBK1aWBLfcho5+bipU2urBucCx/ruB/NCja8dHdQnq9wD0GwJxjfYlQ==" algorithmName="SHA-512" password="CC35"/>
  <autoFilter ref="C124:K18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115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14</v>
      </c>
      <c r="L6" s="20"/>
    </row>
    <row r="7" s="1" customFormat="1" ht="16.5" customHeight="1">
      <c r="B7" s="20"/>
      <c r="E7" s="151" t="str">
        <f>'Rekapitulácia stavby'!K6</f>
        <v>Stavebná časť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23.25" customHeight="1">
      <c r="A9" s="38"/>
      <c r="B9" s="44"/>
      <c r="C9" s="38"/>
      <c r="D9" s="38"/>
      <c r="E9" s="151" t="s">
        <v>307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308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16</v>
      </c>
      <c r="E13" s="38"/>
      <c r="F13" s="141" t="s">
        <v>1</v>
      </c>
      <c r="G13" s="38"/>
      <c r="H13" s="38"/>
      <c r="I13" s="150" t="s">
        <v>17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18</v>
      </c>
      <c r="E14" s="38"/>
      <c r="F14" s="141" t="s">
        <v>19</v>
      </c>
      <c r="G14" s="38"/>
      <c r="H14" s="38"/>
      <c r="I14" s="150" t="s">
        <v>20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22</v>
      </c>
      <c r="E16" s="38"/>
      <c r="F16" s="38"/>
      <c r="G16" s="38"/>
      <c r="H16" s="38"/>
      <c r="I16" s="150" t="s">
        <v>23</v>
      </c>
      <c r="J16" s="141" t="s">
        <v>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25</v>
      </c>
      <c r="F17" s="38"/>
      <c r="G17" s="38"/>
      <c r="H17" s="38"/>
      <c r="I17" s="150" t="s">
        <v>26</v>
      </c>
      <c r="J17" s="141" t="s">
        <v>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23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26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23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26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23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26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ROUND((SUM(BE128:BE163)),  2)</f>
        <v>0</v>
      </c>
      <c r="G35" s="38"/>
      <c r="H35" s="38"/>
      <c r="I35" s="164">
        <v>0.20000000000000001</v>
      </c>
      <c r="J35" s="163">
        <f>ROUND(((SUM(BE128:BE163))*I35),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ROUND((SUM(BF128:BF163)),  2)</f>
        <v>0</v>
      </c>
      <c r="G36" s="38"/>
      <c r="H36" s="38"/>
      <c r="I36" s="164">
        <v>0.20000000000000001</v>
      </c>
      <c r="J36" s="163">
        <f>ROUND(((SUM(BF128:BF163))*I36),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ROUND((SUM(BG128:BG163)),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ROUND((SUM(BH128:BH163)),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ROUND((SUM(BI128:BI163)),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Stavebná časť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23.25" customHeight="1">
      <c r="A87" s="38"/>
      <c r="B87" s="39"/>
      <c r="C87" s="40"/>
      <c r="D87" s="40"/>
      <c r="E87" s="183" t="s">
        <v>307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03 - Stavebná časť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40"/>
      <c r="E91" s="40"/>
      <c r="F91" s="27" t="str">
        <f>F14</f>
        <v>Žiar nad Hronom</v>
      </c>
      <c r="G91" s="40"/>
      <c r="H91" s="40"/>
      <c r="I91" s="32" t="s">
        <v>20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30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121</v>
      </c>
      <c r="D96" s="185"/>
      <c r="E96" s="185"/>
      <c r="F96" s="185"/>
      <c r="G96" s="185"/>
      <c r="H96" s="185"/>
      <c r="I96" s="185"/>
      <c r="J96" s="186" t="s">
        <v>122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123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124</v>
      </c>
    </row>
    <row r="99" s="9" customFormat="1" ht="24.96" customHeight="1">
      <c r="A99" s="9"/>
      <c r="B99" s="188"/>
      <c r="C99" s="189"/>
      <c r="D99" s="190" t="s">
        <v>125</v>
      </c>
      <c r="E99" s="191"/>
      <c r="F99" s="191"/>
      <c r="G99" s="191"/>
      <c r="H99" s="191"/>
      <c r="I99" s="191"/>
      <c r="J99" s="192">
        <f>J129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309</v>
      </c>
      <c r="E100" s="196"/>
      <c r="F100" s="196"/>
      <c r="G100" s="196"/>
      <c r="H100" s="196"/>
      <c r="I100" s="196"/>
      <c r="J100" s="197">
        <f>J130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310</v>
      </c>
      <c r="E101" s="196"/>
      <c r="F101" s="196"/>
      <c r="G101" s="196"/>
      <c r="H101" s="196"/>
      <c r="I101" s="196"/>
      <c r="J101" s="197">
        <f>J132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311</v>
      </c>
      <c r="E102" s="196"/>
      <c r="F102" s="196"/>
      <c r="G102" s="196"/>
      <c r="H102" s="196"/>
      <c r="I102" s="196"/>
      <c r="J102" s="197">
        <f>J145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312</v>
      </c>
      <c r="E103" s="196"/>
      <c r="F103" s="196"/>
      <c r="G103" s="196"/>
      <c r="H103" s="196"/>
      <c r="I103" s="196"/>
      <c r="J103" s="197">
        <f>J154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313</v>
      </c>
      <c r="E104" s="191"/>
      <c r="F104" s="191"/>
      <c r="G104" s="191"/>
      <c r="H104" s="191"/>
      <c r="I104" s="191"/>
      <c r="J104" s="192">
        <f>J157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314</v>
      </c>
      <c r="E105" s="196"/>
      <c r="F105" s="196"/>
      <c r="G105" s="196"/>
      <c r="H105" s="196"/>
      <c r="I105" s="196"/>
      <c r="J105" s="197">
        <f>J158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129</v>
      </c>
      <c r="E106" s="196"/>
      <c r="F106" s="196"/>
      <c r="G106" s="196"/>
      <c r="H106" s="196"/>
      <c r="I106" s="196"/>
      <c r="J106" s="197">
        <f>J162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Stavebná časť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116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23.25" customHeight="1">
      <c r="A118" s="38"/>
      <c r="B118" s="39"/>
      <c r="C118" s="40"/>
      <c r="D118" s="40"/>
      <c r="E118" s="183" t="s">
        <v>307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E11</f>
        <v>03 - Stavebná časť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18</v>
      </c>
      <c r="D122" s="40"/>
      <c r="E122" s="40"/>
      <c r="F122" s="27" t="str">
        <f>F14</f>
        <v>Žiar nad Hronom</v>
      </c>
      <c r="G122" s="40"/>
      <c r="H122" s="40"/>
      <c r="I122" s="32" t="s">
        <v>20</v>
      </c>
      <c r="J122" s="79" t="str">
        <f>IF(J14="","",J14)</f>
        <v>26. 3. 2021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22</v>
      </c>
      <c r="D124" s="40"/>
      <c r="E124" s="40"/>
      <c r="F124" s="27" t="str">
        <f>E17</f>
        <v>Technické služby Žiar nad Hronom s.r.o.</v>
      </c>
      <c r="G124" s="40"/>
      <c r="H124" s="40"/>
      <c r="I124" s="32" t="s">
        <v>30</v>
      </c>
      <c r="J124" s="36" t="str">
        <f>E23</f>
        <v>Magic Design Henč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IF(E20="","",E20)</f>
        <v>Vyplň údaj</v>
      </c>
      <c r="G125" s="40"/>
      <c r="H125" s="40"/>
      <c r="I125" s="32" t="s">
        <v>34</v>
      </c>
      <c r="J125" s="36" t="str">
        <f>E26</f>
        <v>Pilnik Vladimír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131</v>
      </c>
      <c r="D127" s="202" t="s">
        <v>62</v>
      </c>
      <c r="E127" s="202" t="s">
        <v>58</v>
      </c>
      <c r="F127" s="202" t="s">
        <v>59</v>
      </c>
      <c r="G127" s="202" t="s">
        <v>132</v>
      </c>
      <c r="H127" s="202" t="s">
        <v>133</v>
      </c>
      <c r="I127" s="202" t="s">
        <v>134</v>
      </c>
      <c r="J127" s="203" t="s">
        <v>122</v>
      </c>
      <c r="K127" s="204" t="s">
        <v>135</v>
      </c>
      <c r="L127" s="205"/>
      <c r="M127" s="100" t="s">
        <v>1</v>
      </c>
      <c r="N127" s="101" t="s">
        <v>41</v>
      </c>
      <c r="O127" s="101" t="s">
        <v>136</v>
      </c>
      <c r="P127" s="101" t="s">
        <v>137</v>
      </c>
      <c r="Q127" s="101" t="s">
        <v>138</v>
      </c>
      <c r="R127" s="101" t="s">
        <v>139</v>
      </c>
      <c r="S127" s="101" t="s">
        <v>140</v>
      </c>
      <c r="T127" s="102" t="s">
        <v>141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123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P129+P157</f>
        <v>0</v>
      </c>
      <c r="Q128" s="104"/>
      <c r="R128" s="208">
        <f>R129+R157</f>
        <v>0</v>
      </c>
      <c r="S128" s="104"/>
      <c r="T128" s="209">
        <f>T129+T157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124</v>
      </c>
      <c r="BK128" s="210">
        <f>BK129+BK157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142</v>
      </c>
      <c r="F129" s="214" t="s">
        <v>143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P130+P132+P145+P154</f>
        <v>0</v>
      </c>
      <c r="Q129" s="219"/>
      <c r="R129" s="220">
        <f>R130+R132+R145+R154</f>
        <v>0</v>
      </c>
      <c r="S129" s="219"/>
      <c r="T129" s="221">
        <f>T130+T132+T145+T154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144</v>
      </c>
      <c r="BK129" s="224">
        <f>BK130+BK132+BK145+BK154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84</v>
      </c>
      <c r="F130" s="225" t="s">
        <v>315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144</v>
      </c>
      <c r="BK130" s="224">
        <f>BK131</f>
        <v>0</v>
      </c>
    </row>
    <row r="131" s="2" customFormat="1" ht="37.8" customHeight="1">
      <c r="A131" s="38"/>
      <c r="B131" s="39"/>
      <c r="C131" s="227" t="s">
        <v>84</v>
      </c>
      <c r="D131" s="227" t="s">
        <v>147</v>
      </c>
      <c r="E131" s="228" t="s">
        <v>316</v>
      </c>
      <c r="F131" s="229" t="s">
        <v>317</v>
      </c>
      <c r="G131" s="230" t="s">
        <v>318</v>
      </c>
      <c r="H131" s="231">
        <v>25</v>
      </c>
      <c r="I131" s="232"/>
      <c r="J131" s="231">
        <f>ROUND(I131*H131,3)</f>
        <v>0</v>
      </c>
      <c r="K131" s="233"/>
      <c r="L131" s="44"/>
      <c r="M131" s="234" t="s">
        <v>1</v>
      </c>
      <c r="N131" s="235" t="s">
        <v>43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151</v>
      </c>
      <c r="AT131" s="238" t="s">
        <v>147</v>
      </c>
      <c r="AU131" s="238" t="s">
        <v>90</v>
      </c>
      <c r="AY131" s="17" t="s">
        <v>144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7" t="s">
        <v>90</v>
      </c>
      <c r="BK131" s="240">
        <f>ROUND(I131*H131,3)</f>
        <v>0</v>
      </c>
      <c r="BL131" s="17" t="s">
        <v>151</v>
      </c>
      <c r="BM131" s="238" t="s">
        <v>90</v>
      </c>
    </row>
    <row r="132" s="12" customFormat="1" ht="22.8" customHeight="1">
      <c r="A132" s="12"/>
      <c r="B132" s="211"/>
      <c r="C132" s="212"/>
      <c r="D132" s="213" t="s">
        <v>76</v>
      </c>
      <c r="E132" s="225" t="s">
        <v>151</v>
      </c>
      <c r="F132" s="225" t="s">
        <v>319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SUM(P133:P144)</f>
        <v>0</v>
      </c>
      <c r="Q132" s="219"/>
      <c r="R132" s="220">
        <f>SUM(R133:R144)</f>
        <v>0</v>
      </c>
      <c r="S132" s="219"/>
      <c r="T132" s="22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84</v>
      </c>
      <c r="AT132" s="223" t="s">
        <v>76</v>
      </c>
      <c r="AU132" s="223" t="s">
        <v>84</v>
      </c>
      <c r="AY132" s="222" t="s">
        <v>144</v>
      </c>
      <c r="BK132" s="224">
        <f>SUM(BK133:BK144)</f>
        <v>0</v>
      </c>
    </row>
    <row r="133" s="2" customFormat="1" ht="24.15" customHeight="1">
      <c r="A133" s="38"/>
      <c r="B133" s="39"/>
      <c r="C133" s="227" t="s">
        <v>90</v>
      </c>
      <c r="D133" s="227" t="s">
        <v>147</v>
      </c>
      <c r="E133" s="228" t="s">
        <v>320</v>
      </c>
      <c r="F133" s="229" t="s">
        <v>321</v>
      </c>
      <c r="G133" s="230" t="s">
        <v>322</v>
      </c>
      <c r="H133" s="231">
        <v>31.699999999999999</v>
      </c>
      <c r="I133" s="232"/>
      <c r="J133" s="231">
        <f>ROUND(I133*H133,3)</f>
        <v>0</v>
      </c>
      <c r="K133" s="233"/>
      <c r="L133" s="44"/>
      <c r="M133" s="234" t="s">
        <v>1</v>
      </c>
      <c r="N133" s="235" t="s">
        <v>43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151</v>
      </c>
      <c r="AT133" s="238" t="s">
        <v>147</v>
      </c>
      <c r="AU133" s="238" t="s">
        <v>90</v>
      </c>
      <c r="AY133" s="17" t="s">
        <v>144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7" t="s">
        <v>90</v>
      </c>
      <c r="BK133" s="240">
        <f>ROUND(I133*H133,3)</f>
        <v>0</v>
      </c>
      <c r="BL133" s="17" t="s">
        <v>151</v>
      </c>
      <c r="BM133" s="238" t="s">
        <v>151</v>
      </c>
    </row>
    <row r="134" s="13" customFormat="1">
      <c r="A134" s="13"/>
      <c r="B134" s="246"/>
      <c r="C134" s="247"/>
      <c r="D134" s="241" t="s">
        <v>257</v>
      </c>
      <c r="E134" s="248" t="s">
        <v>1</v>
      </c>
      <c r="F134" s="249" t="s">
        <v>323</v>
      </c>
      <c r="G134" s="247"/>
      <c r="H134" s="250">
        <v>5.7000000000000002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257</v>
      </c>
      <c r="AU134" s="256" t="s">
        <v>90</v>
      </c>
      <c r="AV134" s="13" t="s">
        <v>90</v>
      </c>
      <c r="AW134" s="13" t="s">
        <v>32</v>
      </c>
      <c r="AX134" s="13" t="s">
        <v>77</v>
      </c>
      <c r="AY134" s="256" t="s">
        <v>144</v>
      </c>
    </row>
    <row r="135" s="13" customFormat="1">
      <c r="A135" s="13"/>
      <c r="B135" s="246"/>
      <c r="C135" s="247"/>
      <c r="D135" s="241" t="s">
        <v>257</v>
      </c>
      <c r="E135" s="248" t="s">
        <v>1</v>
      </c>
      <c r="F135" s="249" t="s">
        <v>324</v>
      </c>
      <c r="G135" s="247"/>
      <c r="H135" s="250">
        <v>26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257</v>
      </c>
      <c r="AU135" s="256" t="s">
        <v>90</v>
      </c>
      <c r="AV135" s="13" t="s">
        <v>90</v>
      </c>
      <c r="AW135" s="13" t="s">
        <v>32</v>
      </c>
      <c r="AX135" s="13" t="s">
        <v>77</v>
      </c>
      <c r="AY135" s="256" t="s">
        <v>144</v>
      </c>
    </row>
    <row r="136" s="14" customFormat="1">
      <c r="A136" s="14"/>
      <c r="B136" s="257"/>
      <c r="C136" s="258"/>
      <c r="D136" s="241" t="s">
        <v>257</v>
      </c>
      <c r="E136" s="259" t="s">
        <v>1</v>
      </c>
      <c r="F136" s="260" t="s">
        <v>259</v>
      </c>
      <c r="G136" s="258"/>
      <c r="H136" s="261">
        <v>31.699999999999999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257</v>
      </c>
      <c r="AU136" s="267" t="s">
        <v>90</v>
      </c>
      <c r="AV136" s="14" t="s">
        <v>151</v>
      </c>
      <c r="AW136" s="14" t="s">
        <v>32</v>
      </c>
      <c r="AX136" s="14" t="s">
        <v>84</v>
      </c>
      <c r="AY136" s="267" t="s">
        <v>144</v>
      </c>
    </row>
    <row r="137" s="2" customFormat="1" ht="24.15" customHeight="1">
      <c r="A137" s="38"/>
      <c r="B137" s="39"/>
      <c r="C137" s="227" t="s">
        <v>157</v>
      </c>
      <c r="D137" s="227" t="s">
        <v>147</v>
      </c>
      <c r="E137" s="228" t="s">
        <v>325</v>
      </c>
      <c r="F137" s="229" t="s">
        <v>326</v>
      </c>
      <c r="G137" s="230" t="s">
        <v>150</v>
      </c>
      <c r="H137" s="231">
        <v>38</v>
      </c>
      <c r="I137" s="232"/>
      <c r="J137" s="231">
        <f>ROUND(I137*H137,3)</f>
        <v>0</v>
      </c>
      <c r="K137" s="233"/>
      <c r="L137" s="44"/>
      <c r="M137" s="234" t="s">
        <v>1</v>
      </c>
      <c r="N137" s="235" t="s">
        <v>43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151</v>
      </c>
      <c r="AT137" s="238" t="s">
        <v>147</v>
      </c>
      <c r="AU137" s="238" t="s">
        <v>90</v>
      </c>
      <c r="AY137" s="17" t="s">
        <v>144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7" t="s">
        <v>90</v>
      </c>
      <c r="BK137" s="240">
        <f>ROUND(I137*H137,3)</f>
        <v>0</v>
      </c>
      <c r="BL137" s="17" t="s">
        <v>151</v>
      </c>
      <c r="BM137" s="238" t="s">
        <v>160</v>
      </c>
    </row>
    <row r="138" s="13" customFormat="1">
      <c r="A138" s="13"/>
      <c r="B138" s="246"/>
      <c r="C138" s="247"/>
      <c r="D138" s="241" t="s">
        <v>257</v>
      </c>
      <c r="E138" s="248" t="s">
        <v>1</v>
      </c>
      <c r="F138" s="249" t="s">
        <v>327</v>
      </c>
      <c r="G138" s="247"/>
      <c r="H138" s="250">
        <v>38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257</v>
      </c>
      <c r="AU138" s="256" t="s">
        <v>90</v>
      </c>
      <c r="AV138" s="13" t="s">
        <v>90</v>
      </c>
      <c r="AW138" s="13" t="s">
        <v>32</v>
      </c>
      <c r="AX138" s="13" t="s">
        <v>77</v>
      </c>
      <c r="AY138" s="256" t="s">
        <v>144</v>
      </c>
    </row>
    <row r="139" s="14" customFormat="1">
      <c r="A139" s="14"/>
      <c r="B139" s="257"/>
      <c r="C139" s="258"/>
      <c r="D139" s="241" t="s">
        <v>257</v>
      </c>
      <c r="E139" s="259" t="s">
        <v>1</v>
      </c>
      <c r="F139" s="260" t="s">
        <v>259</v>
      </c>
      <c r="G139" s="258"/>
      <c r="H139" s="261">
        <v>38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257</v>
      </c>
      <c r="AU139" s="267" t="s">
        <v>90</v>
      </c>
      <c r="AV139" s="14" t="s">
        <v>151</v>
      </c>
      <c r="AW139" s="14" t="s">
        <v>32</v>
      </c>
      <c r="AX139" s="14" t="s">
        <v>84</v>
      </c>
      <c r="AY139" s="267" t="s">
        <v>144</v>
      </c>
    </row>
    <row r="140" s="2" customFormat="1" ht="24.15" customHeight="1">
      <c r="A140" s="38"/>
      <c r="B140" s="39"/>
      <c r="C140" s="227" t="s">
        <v>151</v>
      </c>
      <c r="D140" s="227" t="s">
        <v>147</v>
      </c>
      <c r="E140" s="228" t="s">
        <v>328</v>
      </c>
      <c r="F140" s="229" t="s">
        <v>329</v>
      </c>
      <c r="G140" s="230" t="s">
        <v>150</v>
      </c>
      <c r="H140" s="231">
        <v>38</v>
      </c>
      <c r="I140" s="232"/>
      <c r="J140" s="231">
        <f>ROUND(I140*H140,3)</f>
        <v>0</v>
      </c>
      <c r="K140" s="233"/>
      <c r="L140" s="44"/>
      <c r="M140" s="234" t="s">
        <v>1</v>
      </c>
      <c r="N140" s="235" t="s">
        <v>43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151</v>
      </c>
      <c r="AT140" s="238" t="s">
        <v>147</v>
      </c>
      <c r="AU140" s="238" t="s">
        <v>90</v>
      </c>
      <c r="AY140" s="17" t="s">
        <v>144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7" t="s">
        <v>90</v>
      </c>
      <c r="BK140" s="240">
        <f>ROUND(I140*H140,3)</f>
        <v>0</v>
      </c>
      <c r="BL140" s="17" t="s">
        <v>151</v>
      </c>
      <c r="BM140" s="238" t="s">
        <v>164</v>
      </c>
    </row>
    <row r="141" s="2" customFormat="1" ht="24.15" customHeight="1">
      <c r="A141" s="38"/>
      <c r="B141" s="39"/>
      <c r="C141" s="227" t="s">
        <v>166</v>
      </c>
      <c r="D141" s="227" t="s">
        <v>147</v>
      </c>
      <c r="E141" s="228" t="s">
        <v>330</v>
      </c>
      <c r="F141" s="229" t="s">
        <v>331</v>
      </c>
      <c r="G141" s="230" t="s">
        <v>332</v>
      </c>
      <c r="H141" s="231">
        <v>1.1699999999999999</v>
      </c>
      <c r="I141" s="232"/>
      <c r="J141" s="231">
        <f>ROUND(I141*H141,3)</f>
        <v>0</v>
      </c>
      <c r="K141" s="233"/>
      <c r="L141" s="44"/>
      <c r="M141" s="234" t="s">
        <v>1</v>
      </c>
      <c r="N141" s="235" t="s">
        <v>43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151</v>
      </c>
      <c r="AT141" s="238" t="s">
        <v>147</v>
      </c>
      <c r="AU141" s="238" t="s">
        <v>90</v>
      </c>
      <c r="AY141" s="17" t="s">
        <v>144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7" t="s">
        <v>90</v>
      </c>
      <c r="BK141" s="240">
        <f>ROUND(I141*H141,3)</f>
        <v>0</v>
      </c>
      <c r="BL141" s="17" t="s">
        <v>151</v>
      </c>
      <c r="BM141" s="238" t="s">
        <v>169</v>
      </c>
    </row>
    <row r="142" s="13" customFormat="1">
      <c r="A142" s="13"/>
      <c r="B142" s="246"/>
      <c r="C142" s="247"/>
      <c r="D142" s="241" t="s">
        <v>257</v>
      </c>
      <c r="E142" s="248" t="s">
        <v>1</v>
      </c>
      <c r="F142" s="249" t="s">
        <v>333</v>
      </c>
      <c r="G142" s="247"/>
      <c r="H142" s="250">
        <v>1.1699999999999999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257</v>
      </c>
      <c r="AU142" s="256" t="s">
        <v>90</v>
      </c>
      <c r="AV142" s="13" t="s">
        <v>90</v>
      </c>
      <c r="AW142" s="13" t="s">
        <v>32</v>
      </c>
      <c r="AX142" s="13" t="s">
        <v>77</v>
      </c>
      <c r="AY142" s="256" t="s">
        <v>144</v>
      </c>
    </row>
    <row r="143" s="14" customFormat="1">
      <c r="A143" s="14"/>
      <c r="B143" s="257"/>
      <c r="C143" s="258"/>
      <c r="D143" s="241" t="s">
        <v>257</v>
      </c>
      <c r="E143" s="259" t="s">
        <v>1</v>
      </c>
      <c r="F143" s="260" t="s">
        <v>259</v>
      </c>
      <c r="G143" s="258"/>
      <c r="H143" s="261">
        <v>1.1699999999999999</v>
      </c>
      <c r="I143" s="262"/>
      <c r="J143" s="258"/>
      <c r="K143" s="258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257</v>
      </c>
      <c r="AU143" s="267" t="s">
        <v>90</v>
      </c>
      <c r="AV143" s="14" t="s">
        <v>151</v>
      </c>
      <c r="AW143" s="14" t="s">
        <v>32</v>
      </c>
      <c r="AX143" s="14" t="s">
        <v>84</v>
      </c>
      <c r="AY143" s="267" t="s">
        <v>144</v>
      </c>
    </row>
    <row r="144" s="2" customFormat="1" ht="14.4" customHeight="1">
      <c r="A144" s="38"/>
      <c r="B144" s="39"/>
      <c r="C144" s="227" t="s">
        <v>160</v>
      </c>
      <c r="D144" s="227" t="s">
        <v>147</v>
      </c>
      <c r="E144" s="228" t="s">
        <v>334</v>
      </c>
      <c r="F144" s="229" t="s">
        <v>335</v>
      </c>
      <c r="G144" s="230" t="s">
        <v>332</v>
      </c>
      <c r="H144" s="231">
        <v>0.86599999999999999</v>
      </c>
      <c r="I144" s="232"/>
      <c r="J144" s="231">
        <f>ROUND(I144*H144,3)</f>
        <v>0</v>
      </c>
      <c r="K144" s="233"/>
      <c r="L144" s="44"/>
      <c r="M144" s="234" t="s">
        <v>1</v>
      </c>
      <c r="N144" s="235" t="s">
        <v>43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151</v>
      </c>
      <c r="AT144" s="238" t="s">
        <v>147</v>
      </c>
      <c r="AU144" s="238" t="s">
        <v>90</v>
      </c>
      <c r="AY144" s="17" t="s">
        <v>144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7" t="s">
        <v>90</v>
      </c>
      <c r="BK144" s="240">
        <f>ROUND(I144*H144,3)</f>
        <v>0</v>
      </c>
      <c r="BL144" s="17" t="s">
        <v>151</v>
      </c>
      <c r="BM144" s="238" t="s">
        <v>173</v>
      </c>
    </row>
    <row r="145" s="12" customFormat="1" ht="22.8" customHeight="1">
      <c r="A145" s="12"/>
      <c r="B145" s="211"/>
      <c r="C145" s="212"/>
      <c r="D145" s="213" t="s">
        <v>76</v>
      </c>
      <c r="E145" s="225" t="s">
        <v>160</v>
      </c>
      <c r="F145" s="225" t="s">
        <v>336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SUM(P146:P153)</f>
        <v>0</v>
      </c>
      <c r="Q145" s="219"/>
      <c r="R145" s="220">
        <f>SUM(R146:R153)</f>
        <v>0</v>
      </c>
      <c r="S145" s="219"/>
      <c r="T145" s="221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84</v>
      </c>
      <c r="AT145" s="223" t="s">
        <v>76</v>
      </c>
      <c r="AU145" s="223" t="s">
        <v>84</v>
      </c>
      <c r="AY145" s="222" t="s">
        <v>144</v>
      </c>
      <c r="BK145" s="224">
        <f>SUM(BK146:BK153)</f>
        <v>0</v>
      </c>
    </row>
    <row r="146" s="2" customFormat="1" ht="24.15" customHeight="1">
      <c r="A146" s="38"/>
      <c r="B146" s="39"/>
      <c r="C146" s="227" t="s">
        <v>175</v>
      </c>
      <c r="D146" s="227" t="s">
        <v>147</v>
      </c>
      <c r="E146" s="228" t="s">
        <v>337</v>
      </c>
      <c r="F146" s="229" t="s">
        <v>338</v>
      </c>
      <c r="G146" s="230" t="s">
        <v>322</v>
      </c>
      <c r="H146" s="231">
        <v>51.308999999999998</v>
      </c>
      <c r="I146" s="232"/>
      <c r="J146" s="231">
        <f>ROUND(I146*H146,3)</f>
        <v>0</v>
      </c>
      <c r="K146" s="233"/>
      <c r="L146" s="44"/>
      <c r="M146" s="234" t="s">
        <v>1</v>
      </c>
      <c r="N146" s="235" t="s">
        <v>43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151</v>
      </c>
      <c r="AT146" s="238" t="s">
        <v>147</v>
      </c>
      <c r="AU146" s="238" t="s">
        <v>90</v>
      </c>
      <c r="AY146" s="17" t="s">
        <v>144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7" t="s">
        <v>90</v>
      </c>
      <c r="BK146" s="240">
        <f>ROUND(I146*H146,3)</f>
        <v>0</v>
      </c>
      <c r="BL146" s="17" t="s">
        <v>151</v>
      </c>
      <c r="BM146" s="238" t="s">
        <v>178</v>
      </c>
    </row>
    <row r="147" s="13" customFormat="1">
      <c r="A147" s="13"/>
      <c r="B147" s="246"/>
      <c r="C147" s="247"/>
      <c r="D147" s="241" t="s">
        <v>257</v>
      </c>
      <c r="E147" s="248" t="s">
        <v>1</v>
      </c>
      <c r="F147" s="249" t="s">
        <v>339</v>
      </c>
      <c r="G147" s="247"/>
      <c r="H147" s="250">
        <v>51.308999999999998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257</v>
      </c>
      <c r="AU147" s="256" t="s">
        <v>90</v>
      </c>
      <c r="AV147" s="13" t="s">
        <v>90</v>
      </c>
      <c r="AW147" s="13" t="s">
        <v>32</v>
      </c>
      <c r="AX147" s="13" t="s">
        <v>77</v>
      </c>
      <c r="AY147" s="256" t="s">
        <v>144</v>
      </c>
    </row>
    <row r="148" s="14" customFormat="1">
      <c r="A148" s="14"/>
      <c r="B148" s="257"/>
      <c r="C148" s="258"/>
      <c r="D148" s="241" t="s">
        <v>257</v>
      </c>
      <c r="E148" s="259" t="s">
        <v>1</v>
      </c>
      <c r="F148" s="260" t="s">
        <v>259</v>
      </c>
      <c r="G148" s="258"/>
      <c r="H148" s="261">
        <v>51.308999999999998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257</v>
      </c>
      <c r="AU148" s="267" t="s">
        <v>90</v>
      </c>
      <c r="AV148" s="14" t="s">
        <v>151</v>
      </c>
      <c r="AW148" s="14" t="s">
        <v>32</v>
      </c>
      <c r="AX148" s="14" t="s">
        <v>84</v>
      </c>
      <c r="AY148" s="267" t="s">
        <v>144</v>
      </c>
    </row>
    <row r="149" s="2" customFormat="1" ht="24.15" customHeight="1">
      <c r="A149" s="38"/>
      <c r="B149" s="39"/>
      <c r="C149" s="227" t="s">
        <v>164</v>
      </c>
      <c r="D149" s="227" t="s">
        <v>147</v>
      </c>
      <c r="E149" s="228" t="s">
        <v>340</v>
      </c>
      <c r="F149" s="229" t="s">
        <v>341</v>
      </c>
      <c r="G149" s="230" t="s">
        <v>322</v>
      </c>
      <c r="H149" s="231">
        <v>51.308999999999998</v>
      </c>
      <c r="I149" s="232"/>
      <c r="J149" s="231">
        <f>ROUND(I149*H149,3)</f>
        <v>0</v>
      </c>
      <c r="K149" s="233"/>
      <c r="L149" s="44"/>
      <c r="M149" s="234" t="s">
        <v>1</v>
      </c>
      <c r="N149" s="235" t="s">
        <v>43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151</v>
      </c>
      <c r="AT149" s="238" t="s">
        <v>147</v>
      </c>
      <c r="AU149" s="238" t="s">
        <v>90</v>
      </c>
      <c r="AY149" s="17" t="s">
        <v>144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7" t="s">
        <v>90</v>
      </c>
      <c r="BK149" s="240">
        <f>ROUND(I149*H149,3)</f>
        <v>0</v>
      </c>
      <c r="BL149" s="17" t="s">
        <v>151</v>
      </c>
      <c r="BM149" s="238" t="s">
        <v>182</v>
      </c>
    </row>
    <row r="150" s="2" customFormat="1" ht="24.15" customHeight="1">
      <c r="A150" s="38"/>
      <c r="B150" s="39"/>
      <c r="C150" s="227" t="s">
        <v>184</v>
      </c>
      <c r="D150" s="227" t="s">
        <v>147</v>
      </c>
      <c r="E150" s="228" t="s">
        <v>342</v>
      </c>
      <c r="F150" s="229" t="s">
        <v>343</v>
      </c>
      <c r="G150" s="230" t="s">
        <v>322</v>
      </c>
      <c r="H150" s="231">
        <v>51.308999999999998</v>
      </c>
      <c r="I150" s="232"/>
      <c r="J150" s="231">
        <f>ROUND(I150*H150,3)</f>
        <v>0</v>
      </c>
      <c r="K150" s="233"/>
      <c r="L150" s="44"/>
      <c r="M150" s="234" t="s">
        <v>1</v>
      </c>
      <c r="N150" s="235" t="s">
        <v>43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151</v>
      </c>
      <c r="AT150" s="238" t="s">
        <v>147</v>
      </c>
      <c r="AU150" s="238" t="s">
        <v>90</v>
      </c>
      <c r="AY150" s="17" t="s">
        <v>144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7" t="s">
        <v>90</v>
      </c>
      <c r="BK150" s="240">
        <f>ROUND(I150*H150,3)</f>
        <v>0</v>
      </c>
      <c r="BL150" s="17" t="s">
        <v>151</v>
      </c>
      <c r="BM150" s="238" t="s">
        <v>187</v>
      </c>
    </row>
    <row r="151" s="2" customFormat="1" ht="37.8" customHeight="1">
      <c r="A151" s="38"/>
      <c r="B151" s="39"/>
      <c r="C151" s="227" t="s">
        <v>169</v>
      </c>
      <c r="D151" s="227" t="s">
        <v>147</v>
      </c>
      <c r="E151" s="228" t="s">
        <v>344</v>
      </c>
      <c r="F151" s="229" t="s">
        <v>345</v>
      </c>
      <c r="G151" s="230" t="s">
        <v>332</v>
      </c>
      <c r="H151" s="231">
        <v>1.331</v>
      </c>
      <c r="I151" s="232"/>
      <c r="J151" s="231">
        <f>ROUND(I151*H151,3)</f>
        <v>0</v>
      </c>
      <c r="K151" s="233"/>
      <c r="L151" s="44"/>
      <c r="M151" s="234" t="s">
        <v>1</v>
      </c>
      <c r="N151" s="235" t="s">
        <v>43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151</v>
      </c>
      <c r="AT151" s="238" t="s">
        <v>147</v>
      </c>
      <c r="AU151" s="238" t="s">
        <v>90</v>
      </c>
      <c r="AY151" s="17" t="s">
        <v>144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7" t="s">
        <v>90</v>
      </c>
      <c r="BK151" s="240">
        <f>ROUND(I151*H151,3)</f>
        <v>0</v>
      </c>
      <c r="BL151" s="17" t="s">
        <v>151</v>
      </c>
      <c r="BM151" s="238" t="s">
        <v>7</v>
      </c>
    </row>
    <row r="152" s="13" customFormat="1">
      <c r="A152" s="13"/>
      <c r="B152" s="246"/>
      <c r="C152" s="247"/>
      <c r="D152" s="241" t="s">
        <v>257</v>
      </c>
      <c r="E152" s="248" t="s">
        <v>1</v>
      </c>
      <c r="F152" s="249" t="s">
        <v>346</v>
      </c>
      <c r="G152" s="247"/>
      <c r="H152" s="250">
        <v>1.331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257</v>
      </c>
      <c r="AU152" s="256" t="s">
        <v>90</v>
      </c>
      <c r="AV152" s="13" t="s">
        <v>90</v>
      </c>
      <c r="AW152" s="13" t="s">
        <v>32</v>
      </c>
      <c r="AX152" s="13" t="s">
        <v>77</v>
      </c>
      <c r="AY152" s="256" t="s">
        <v>144</v>
      </c>
    </row>
    <row r="153" s="14" customFormat="1">
      <c r="A153" s="14"/>
      <c r="B153" s="257"/>
      <c r="C153" s="258"/>
      <c r="D153" s="241" t="s">
        <v>257</v>
      </c>
      <c r="E153" s="259" t="s">
        <v>1</v>
      </c>
      <c r="F153" s="260" t="s">
        <v>259</v>
      </c>
      <c r="G153" s="258"/>
      <c r="H153" s="261">
        <v>1.331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257</v>
      </c>
      <c r="AU153" s="267" t="s">
        <v>90</v>
      </c>
      <c r="AV153" s="14" t="s">
        <v>151</v>
      </c>
      <c r="AW153" s="14" t="s">
        <v>32</v>
      </c>
      <c r="AX153" s="14" t="s">
        <v>84</v>
      </c>
      <c r="AY153" s="267" t="s">
        <v>144</v>
      </c>
    </row>
    <row r="154" s="12" customFormat="1" ht="22.8" customHeight="1">
      <c r="A154" s="12"/>
      <c r="B154" s="211"/>
      <c r="C154" s="212"/>
      <c r="D154" s="213" t="s">
        <v>76</v>
      </c>
      <c r="E154" s="225" t="s">
        <v>184</v>
      </c>
      <c r="F154" s="225" t="s">
        <v>347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SUM(P155:P156)</f>
        <v>0</v>
      </c>
      <c r="Q154" s="219"/>
      <c r="R154" s="220">
        <f>SUM(R155:R156)</f>
        <v>0</v>
      </c>
      <c r="S154" s="219"/>
      <c r="T154" s="221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84</v>
      </c>
      <c r="AT154" s="223" t="s">
        <v>76</v>
      </c>
      <c r="AU154" s="223" t="s">
        <v>84</v>
      </c>
      <c r="AY154" s="222" t="s">
        <v>144</v>
      </c>
      <c r="BK154" s="224">
        <f>SUM(BK155:BK156)</f>
        <v>0</v>
      </c>
    </row>
    <row r="155" s="2" customFormat="1" ht="24.15" customHeight="1">
      <c r="A155" s="38"/>
      <c r="B155" s="39"/>
      <c r="C155" s="227" t="s">
        <v>191</v>
      </c>
      <c r="D155" s="227" t="s">
        <v>147</v>
      </c>
      <c r="E155" s="228" t="s">
        <v>348</v>
      </c>
      <c r="F155" s="229" t="s">
        <v>349</v>
      </c>
      <c r="G155" s="230" t="s">
        <v>150</v>
      </c>
      <c r="H155" s="231">
        <v>346.67000000000002</v>
      </c>
      <c r="I155" s="232"/>
      <c r="J155" s="231">
        <f>ROUND(I155*H155,3)</f>
        <v>0</v>
      </c>
      <c r="K155" s="233"/>
      <c r="L155" s="44"/>
      <c r="M155" s="234" t="s">
        <v>1</v>
      </c>
      <c r="N155" s="235" t="s">
        <v>43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151</v>
      </c>
      <c r="AT155" s="238" t="s">
        <v>147</v>
      </c>
      <c r="AU155" s="238" t="s">
        <v>90</v>
      </c>
      <c r="AY155" s="17" t="s">
        <v>144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7" t="s">
        <v>90</v>
      </c>
      <c r="BK155" s="240">
        <f>ROUND(I155*H155,3)</f>
        <v>0</v>
      </c>
      <c r="BL155" s="17" t="s">
        <v>151</v>
      </c>
      <c r="BM155" s="238" t="s">
        <v>193</v>
      </c>
    </row>
    <row r="156" s="2" customFormat="1">
      <c r="A156" s="38"/>
      <c r="B156" s="39"/>
      <c r="C156" s="40"/>
      <c r="D156" s="241" t="s">
        <v>152</v>
      </c>
      <c r="E156" s="40"/>
      <c r="F156" s="242" t="s">
        <v>350</v>
      </c>
      <c r="G156" s="40"/>
      <c r="H156" s="40"/>
      <c r="I156" s="243"/>
      <c r="J156" s="40"/>
      <c r="K156" s="40"/>
      <c r="L156" s="44"/>
      <c r="M156" s="244"/>
      <c r="N156" s="24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152</v>
      </c>
      <c r="AU156" s="17" t="s">
        <v>90</v>
      </c>
    </row>
    <row r="157" s="12" customFormat="1" ht="25.92" customHeight="1">
      <c r="A157" s="12"/>
      <c r="B157" s="211"/>
      <c r="C157" s="212"/>
      <c r="D157" s="213" t="s">
        <v>76</v>
      </c>
      <c r="E157" s="214" t="s">
        <v>351</v>
      </c>
      <c r="F157" s="214" t="s">
        <v>352</v>
      </c>
      <c r="G157" s="212"/>
      <c r="H157" s="212"/>
      <c r="I157" s="215"/>
      <c r="J157" s="216">
        <f>BK157</f>
        <v>0</v>
      </c>
      <c r="K157" s="212"/>
      <c r="L157" s="217"/>
      <c r="M157" s="218"/>
      <c r="N157" s="219"/>
      <c r="O157" s="219"/>
      <c r="P157" s="220">
        <f>P158+P162</f>
        <v>0</v>
      </c>
      <c r="Q157" s="219"/>
      <c r="R157" s="220">
        <f>R158+R162</f>
        <v>0</v>
      </c>
      <c r="S157" s="219"/>
      <c r="T157" s="221">
        <f>T158+T162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90</v>
      </c>
      <c r="AT157" s="223" t="s">
        <v>76</v>
      </c>
      <c r="AU157" s="223" t="s">
        <v>77</v>
      </c>
      <c r="AY157" s="222" t="s">
        <v>144</v>
      </c>
      <c r="BK157" s="224">
        <f>BK158+BK162</f>
        <v>0</v>
      </c>
    </row>
    <row r="158" s="12" customFormat="1" ht="22.8" customHeight="1">
      <c r="A158" s="12"/>
      <c r="B158" s="211"/>
      <c r="C158" s="212"/>
      <c r="D158" s="213" t="s">
        <v>76</v>
      </c>
      <c r="E158" s="225" t="s">
        <v>353</v>
      </c>
      <c r="F158" s="225" t="s">
        <v>354</v>
      </c>
      <c r="G158" s="212"/>
      <c r="H158" s="212"/>
      <c r="I158" s="215"/>
      <c r="J158" s="226">
        <f>BK158</f>
        <v>0</v>
      </c>
      <c r="K158" s="212"/>
      <c r="L158" s="217"/>
      <c r="M158" s="218"/>
      <c r="N158" s="219"/>
      <c r="O158" s="219"/>
      <c r="P158" s="220">
        <f>SUM(P159:P161)</f>
        <v>0</v>
      </c>
      <c r="Q158" s="219"/>
      <c r="R158" s="220">
        <f>SUM(R159:R161)</f>
        <v>0</v>
      </c>
      <c r="S158" s="219"/>
      <c r="T158" s="221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90</v>
      </c>
      <c r="AT158" s="223" t="s">
        <v>76</v>
      </c>
      <c r="AU158" s="223" t="s">
        <v>84</v>
      </c>
      <c r="AY158" s="222" t="s">
        <v>144</v>
      </c>
      <c r="BK158" s="224">
        <f>SUM(BK159:BK161)</f>
        <v>0</v>
      </c>
    </row>
    <row r="159" s="2" customFormat="1" ht="24.15" customHeight="1">
      <c r="A159" s="38"/>
      <c r="B159" s="39"/>
      <c r="C159" s="227" t="s">
        <v>173</v>
      </c>
      <c r="D159" s="227" t="s">
        <v>147</v>
      </c>
      <c r="E159" s="228" t="s">
        <v>355</v>
      </c>
      <c r="F159" s="229" t="s">
        <v>356</v>
      </c>
      <c r="G159" s="230" t="s">
        <v>357</v>
      </c>
      <c r="H159" s="231">
        <v>13</v>
      </c>
      <c r="I159" s="232"/>
      <c r="J159" s="231">
        <f>ROUND(I159*H159,3)</f>
        <v>0</v>
      </c>
      <c r="K159" s="233"/>
      <c r="L159" s="44"/>
      <c r="M159" s="234" t="s">
        <v>1</v>
      </c>
      <c r="N159" s="235" t="s">
        <v>43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182</v>
      </c>
      <c r="AT159" s="238" t="s">
        <v>147</v>
      </c>
      <c r="AU159" s="238" t="s">
        <v>90</v>
      </c>
      <c r="AY159" s="17" t="s">
        <v>144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7" t="s">
        <v>90</v>
      </c>
      <c r="BK159" s="240">
        <f>ROUND(I159*H159,3)</f>
        <v>0</v>
      </c>
      <c r="BL159" s="17" t="s">
        <v>182</v>
      </c>
      <c r="BM159" s="238" t="s">
        <v>196</v>
      </c>
    </row>
    <row r="160" s="2" customFormat="1" ht="24.15" customHeight="1">
      <c r="A160" s="38"/>
      <c r="B160" s="39"/>
      <c r="C160" s="227" t="s">
        <v>198</v>
      </c>
      <c r="D160" s="227" t="s">
        <v>147</v>
      </c>
      <c r="E160" s="228" t="s">
        <v>358</v>
      </c>
      <c r="F160" s="229" t="s">
        <v>359</v>
      </c>
      <c r="G160" s="230" t="s">
        <v>357</v>
      </c>
      <c r="H160" s="231">
        <v>5</v>
      </c>
      <c r="I160" s="232"/>
      <c r="J160" s="231">
        <f>ROUND(I160*H160,3)</f>
        <v>0</v>
      </c>
      <c r="K160" s="233"/>
      <c r="L160" s="44"/>
      <c r="M160" s="234" t="s">
        <v>1</v>
      </c>
      <c r="N160" s="235" t="s">
        <v>43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182</v>
      </c>
      <c r="AT160" s="238" t="s">
        <v>147</v>
      </c>
      <c r="AU160" s="238" t="s">
        <v>90</v>
      </c>
      <c r="AY160" s="17" t="s">
        <v>144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7" t="s">
        <v>90</v>
      </c>
      <c r="BK160" s="240">
        <f>ROUND(I160*H160,3)</f>
        <v>0</v>
      </c>
      <c r="BL160" s="17" t="s">
        <v>182</v>
      </c>
      <c r="BM160" s="238" t="s">
        <v>200</v>
      </c>
    </row>
    <row r="161" s="2" customFormat="1" ht="24.15" customHeight="1">
      <c r="A161" s="38"/>
      <c r="B161" s="39"/>
      <c r="C161" s="227" t="s">
        <v>178</v>
      </c>
      <c r="D161" s="227" t="s">
        <v>147</v>
      </c>
      <c r="E161" s="228" t="s">
        <v>360</v>
      </c>
      <c r="F161" s="229" t="s">
        <v>361</v>
      </c>
      <c r="G161" s="230" t="s">
        <v>357</v>
      </c>
      <c r="H161" s="231">
        <v>3</v>
      </c>
      <c r="I161" s="232"/>
      <c r="J161" s="231">
        <f>ROUND(I161*H161,3)</f>
        <v>0</v>
      </c>
      <c r="K161" s="233"/>
      <c r="L161" s="44"/>
      <c r="M161" s="234" t="s">
        <v>1</v>
      </c>
      <c r="N161" s="235" t="s">
        <v>43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182</v>
      </c>
      <c r="AT161" s="238" t="s">
        <v>147</v>
      </c>
      <c r="AU161" s="238" t="s">
        <v>90</v>
      </c>
      <c r="AY161" s="17" t="s">
        <v>144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7" t="s">
        <v>90</v>
      </c>
      <c r="BK161" s="240">
        <f>ROUND(I161*H161,3)</f>
        <v>0</v>
      </c>
      <c r="BL161" s="17" t="s">
        <v>182</v>
      </c>
      <c r="BM161" s="238" t="s">
        <v>204</v>
      </c>
    </row>
    <row r="162" s="12" customFormat="1" ht="22.8" customHeight="1">
      <c r="A162" s="12"/>
      <c r="B162" s="211"/>
      <c r="C162" s="212"/>
      <c r="D162" s="213" t="s">
        <v>76</v>
      </c>
      <c r="E162" s="225" t="s">
        <v>268</v>
      </c>
      <c r="F162" s="225" t="s">
        <v>269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P163</f>
        <v>0</v>
      </c>
      <c r="Q162" s="219"/>
      <c r="R162" s="220">
        <f>R163</f>
        <v>0</v>
      </c>
      <c r="S162" s="219"/>
      <c r="T162" s="221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166</v>
      </c>
      <c r="AT162" s="223" t="s">
        <v>76</v>
      </c>
      <c r="AU162" s="223" t="s">
        <v>84</v>
      </c>
      <c r="AY162" s="222" t="s">
        <v>144</v>
      </c>
      <c r="BK162" s="224">
        <f>BK163</f>
        <v>0</v>
      </c>
    </row>
    <row r="163" s="2" customFormat="1" ht="24.15" customHeight="1">
      <c r="A163" s="38"/>
      <c r="B163" s="39"/>
      <c r="C163" s="227" t="s">
        <v>205</v>
      </c>
      <c r="D163" s="227" t="s">
        <v>147</v>
      </c>
      <c r="E163" s="228" t="s">
        <v>362</v>
      </c>
      <c r="F163" s="229" t="s">
        <v>363</v>
      </c>
      <c r="G163" s="230" t="s">
        <v>264</v>
      </c>
      <c r="H163" s="231">
        <v>1</v>
      </c>
      <c r="I163" s="232"/>
      <c r="J163" s="231">
        <f>ROUND(I163*H163,3)</f>
        <v>0</v>
      </c>
      <c r="K163" s="233"/>
      <c r="L163" s="44"/>
      <c r="M163" s="278" t="s">
        <v>1</v>
      </c>
      <c r="N163" s="279" t="s">
        <v>43</v>
      </c>
      <c r="O163" s="280"/>
      <c r="P163" s="281">
        <f>O163*H163</f>
        <v>0</v>
      </c>
      <c r="Q163" s="281">
        <v>0</v>
      </c>
      <c r="R163" s="281">
        <f>Q163*H163</f>
        <v>0</v>
      </c>
      <c r="S163" s="281">
        <v>0</v>
      </c>
      <c r="T163" s="28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273</v>
      </c>
      <c r="AT163" s="238" t="s">
        <v>147</v>
      </c>
      <c r="AU163" s="238" t="s">
        <v>90</v>
      </c>
      <c r="AY163" s="17" t="s">
        <v>144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7" t="s">
        <v>90</v>
      </c>
      <c r="BK163" s="240">
        <f>ROUND(I163*H163,3)</f>
        <v>0</v>
      </c>
      <c r="BL163" s="17" t="s">
        <v>273</v>
      </c>
      <c r="BM163" s="238" t="s">
        <v>207</v>
      </c>
    </row>
    <row r="164" s="2" customFormat="1" ht="6.96" customHeight="1">
      <c r="A164" s="38"/>
      <c r="B164" s="66"/>
      <c r="C164" s="67"/>
      <c r="D164" s="67"/>
      <c r="E164" s="67"/>
      <c r="F164" s="67"/>
      <c r="G164" s="67"/>
      <c r="H164" s="67"/>
      <c r="I164" s="67"/>
      <c r="J164" s="67"/>
      <c r="K164" s="67"/>
      <c r="L164" s="44"/>
      <c r="M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</row>
  </sheetData>
  <sheetProtection sheet="1" autoFilter="0" formatColumns="0" formatRows="0" objects="1" scenarios="1" spinCount="100000" saltValue="pnMqUmYr+I9qsEWdSBagX3q0iK8lgFsFSjOtA7vhwu4YaxKzEGZrVauPz6y0+BBeGAS2C6a6TH916zpOe2fKYg==" hashValue="FcRVTUx/DGK5lXDaC5W832EjXYbJ7TweBOgoLH7A3d2mKLPsHkn/xvD3kxHFs5NsBK4f+PpQpdpmWkpa5yijew==" algorithmName="SHA-512" password="CC35"/>
  <autoFilter ref="C127:K16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115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14</v>
      </c>
      <c r="L6" s="20"/>
    </row>
    <row r="7" s="1" customFormat="1" ht="16.5" customHeight="1">
      <c r="B7" s="20"/>
      <c r="E7" s="151" t="str">
        <f>'Rekapitulácia stavby'!K6</f>
        <v>Stavebná časť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23.25" customHeight="1">
      <c r="A9" s="38"/>
      <c r="B9" s="44"/>
      <c r="C9" s="38"/>
      <c r="D9" s="38"/>
      <c r="E9" s="151" t="s">
        <v>364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365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16</v>
      </c>
      <c r="E13" s="38"/>
      <c r="F13" s="141" t="s">
        <v>1</v>
      </c>
      <c r="G13" s="38"/>
      <c r="H13" s="38"/>
      <c r="I13" s="150" t="s">
        <v>17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18</v>
      </c>
      <c r="E14" s="38"/>
      <c r="F14" s="141" t="s">
        <v>19</v>
      </c>
      <c r="G14" s="38"/>
      <c r="H14" s="38"/>
      <c r="I14" s="150" t="s">
        <v>20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22</v>
      </c>
      <c r="E16" s="38"/>
      <c r="F16" s="38"/>
      <c r="G16" s="38"/>
      <c r="H16" s="38"/>
      <c r="I16" s="150" t="s">
        <v>23</v>
      </c>
      <c r="J16" s="141" t="s">
        <v>24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25</v>
      </c>
      <c r="F17" s="38"/>
      <c r="G17" s="38"/>
      <c r="H17" s="38"/>
      <c r="I17" s="150" t="s">
        <v>26</v>
      </c>
      <c r="J17" s="141" t="s">
        <v>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23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26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23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26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23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35</v>
      </c>
      <c r="F26" s="38"/>
      <c r="G26" s="38"/>
      <c r="H26" s="38"/>
      <c r="I26" s="150" t="s">
        <v>26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ROUND((SUM(BE128:BE179)),  2)</f>
        <v>0</v>
      </c>
      <c r="G35" s="38"/>
      <c r="H35" s="38"/>
      <c r="I35" s="164">
        <v>0.20000000000000001</v>
      </c>
      <c r="J35" s="163">
        <f>ROUND(((SUM(BE128:BE179))*I35),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ROUND((SUM(BF128:BF179)),  2)</f>
        <v>0</v>
      </c>
      <c r="G36" s="38"/>
      <c r="H36" s="38"/>
      <c r="I36" s="164">
        <v>0.20000000000000001</v>
      </c>
      <c r="J36" s="163">
        <f>ROUND(((SUM(BF128:BF179))*I36),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ROUND((SUM(BG128:BG179)),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ROUND((SUM(BH128:BH179)),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ROUND((SUM(BI128:BI179)),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Stavebná časť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23.25" customHeight="1">
      <c r="A87" s="38"/>
      <c r="B87" s="39"/>
      <c r="C87" s="40"/>
      <c r="D87" s="40"/>
      <c r="E87" s="183" t="s">
        <v>364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 xml:space="preserve">05 - Stavebná časť  + vrtsvy podláh a stien 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40"/>
      <c r="E91" s="40"/>
      <c r="F91" s="27" t="str">
        <f>F14</f>
        <v>Žiar nad Hronom</v>
      </c>
      <c r="G91" s="40"/>
      <c r="H91" s="40"/>
      <c r="I91" s="32" t="s">
        <v>20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30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121</v>
      </c>
      <c r="D96" s="185"/>
      <c r="E96" s="185"/>
      <c r="F96" s="185"/>
      <c r="G96" s="185"/>
      <c r="H96" s="185"/>
      <c r="I96" s="185"/>
      <c r="J96" s="186" t="s">
        <v>122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123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124</v>
      </c>
    </row>
    <row r="99" s="9" customFormat="1" ht="24.96" customHeight="1">
      <c r="A99" s="9"/>
      <c r="B99" s="188"/>
      <c r="C99" s="189"/>
      <c r="D99" s="190" t="s">
        <v>125</v>
      </c>
      <c r="E99" s="191"/>
      <c r="F99" s="191"/>
      <c r="G99" s="191"/>
      <c r="H99" s="191"/>
      <c r="I99" s="191"/>
      <c r="J99" s="192">
        <f>J129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310</v>
      </c>
      <c r="E100" s="196"/>
      <c r="F100" s="196"/>
      <c r="G100" s="196"/>
      <c r="H100" s="196"/>
      <c r="I100" s="196"/>
      <c r="J100" s="197">
        <f>J130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313</v>
      </c>
      <c r="E101" s="191"/>
      <c r="F101" s="191"/>
      <c r="G101" s="191"/>
      <c r="H101" s="191"/>
      <c r="I101" s="191"/>
      <c r="J101" s="192">
        <f>J141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4"/>
      <c r="C102" s="133"/>
      <c r="D102" s="195" t="s">
        <v>126</v>
      </c>
      <c r="E102" s="196"/>
      <c r="F102" s="196"/>
      <c r="G102" s="196"/>
      <c r="H102" s="196"/>
      <c r="I102" s="196"/>
      <c r="J102" s="197">
        <f>J142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127</v>
      </c>
      <c r="E103" s="196"/>
      <c r="F103" s="196"/>
      <c r="G103" s="196"/>
      <c r="H103" s="196"/>
      <c r="I103" s="196"/>
      <c r="J103" s="197">
        <f>J151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314</v>
      </c>
      <c r="E104" s="196"/>
      <c r="F104" s="196"/>
      <c r="G104" s="196"/>
      <c r="H104" s="196"/>
      <c r="I104" s="196"/>
      <c r="J104" s="197">
        <f>J166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128</v>
      </c>
      <c r="E105" s="191"/>
      <c r="F105" s="191"/>
      <c r="G105" s="191"/>
      <c r="H105" s="191"/>
      <c r="I105" s="191"/>
      <c r="J105" s="192">
        <f>J177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33"/>
      <c r="D106" s="195" t="s">
        <v>129</v>
      </c>
      <c r="E106" s="196"/>
      <c r="F106" s="196"/>
      <c r="G106" s="196"/>
      <c r="H106" s="196"/>
      <c r="I106" s="196"/>
      <c r="J106" s="197">
        <f>J178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Stavebná časť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116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23.25" customHeight="1">
      <c r="A118" s="38"/>
      <c r="B118" s="39"/>
      <c r="C118" s="40"/>
      <c r="D118" s="40"/>
      <c r="E118" s="183" t="s">
        <v>364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E11</f>
        <v xml:space="preserve">05 - Stavebná časť  + vrtsvy podláh a stien 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18</v>
      </c>
      <c r="D122" s="40"/>
      <c r="E122" s="40"/>
      <c r="F122" s="27" t="str">
        <f>F14</f>
        <v>Žiar nad Hronom</v>
      </c>
      <c r="G122" s="40"/>
      <c r="H122" s="40"/>
      <c r="I122" s="32" t="s">
        <v>20</v>
      </c>
      <c r="J122" s="79" t="str">
        <f>IF(J14="","",J14)</f>
        <v>26. 3. 2021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22</v>
      </c>
      <c r="D124" s="40"/>
      <c r="E124" s="40"/>
      <c r="F124" s="27" t="str">
        <f>E17</f>
        <v>Technické služby Žiar nad Hronom s.r.o.</v>
      </c>
      <c r="G124" s="40"/>
      <c r="H124" s="40"/>
      <c r="I124" s="32" t="s">
        <v>30</v>
      </c>
      <c r="J124" s="36" t="str">
        <f>E23</f>
        <v>Magic Design Henč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IF(E20="","",E20)</f>
        <v>Vyplň údaj</v>
      </c>
      <c r="G125" s="40"/>
      <c r="H125" s="40"/>
      <c r="I125" s="32" t="s">
        <v>34</v>
      </c>
      <c r="J125" s="36" t="str">
        <f>E26</f>
        <v>Pilnik Vladimír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131</v>
      </c>
      <c r="D127" s="202" t="s">
        <v>62</v>
      </c>
      <c r="E127" s="202" t="s">
        <v>58</v>
      </c>
      <c r="F127" s="202" t="s">
        <v>59</v>
      </c>
      <c r="G127" s="202" t="s">
        <v>132</v>
      </c>
      <c r="H127" s="202" t="s">
        <v>133</v>
      </c>
      <c r="I127" s="202" t="s">
        <v>134</v>
      </c>
      <c r="J127" s="203" t="s">
        <v>122</v>
      </c>
      <c r="K127" s="204" t="s">
        <v>135</v>
      </c>
      <c r="L127" s="205"/>
      <c r="M127" s="100" t="s">
        <v>1</v>
      </c>
      <c r="N127" s="101" t="s">
        <v>41</v>
      </c>
      <c r="O127" s="101" t="s">
        <v>136</v>
      </c>
      <c r="P127" s="101" t="s">
        <v>137</v>
      </c>
      <c r="Q127" s="101" t="s">
        <v>138</v>
      </c>
      <c r="R127" s="101" t="s">
        <v>139</v>
      </c>
      <c r="S127" s="101" t="s">
        <v>140</v>
      </c>
      <c r="T127" s="102" t="s">
        <v>141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123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P129+P141+P177</f>
        <v>0</v>
      </c>
      <c r="Q128" s="104"/>
      <c r="R128" s="208">
        <f>R129+R141+R177</f>
        <v>0</v>
      </c>
      <c r="S128" s="104"/>
      <c r="T128" s="209">
        <f>T129+T141+T177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124</v>
      </c>
      <c r="BK128" s="210">
        <f>BK129+BK141+BK177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142</v>
      </c>
      <c r="F129" s="214" t="s">
        <v>143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</f>
        <v>0</v>
      </c>
      <c r="Q129" s="219"/>
      <c r="R129" s="220">
        <f>R130</f>
        <v>0</v>
      </c>
      <c r="S129" s="219"/>
      <c r="T129" s="221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144</v>
      </c>
      <c r="BK129" s="224">
        <f>BK130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151</v>
      </c>
      <c r="F130" s="225" t="s">
        <v>319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SUM(P131:P140)</f>
        <v>0</v>
      </c>
      <c r="Q130" s="219"/>
      <c r="R130" s="220">
        <f>SUM(R131:R140)</f>
        <v>0</v>
      </c>
      <c r="S130" s="219"/>
      <c r="T130" s="221">
        <f>SUM(T131:T140)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144</v>
      </c>
      <c r="BK130" s="224">
        <f>SUM(BK131:BK140)</f>
        <v>0</v>
      </c>
    </row>
    <row r="131" s="2" customFormat="1" ht="24.15" customHeight="1">
      <c r="A131" s="38"/>
      <c r="B131" s="39"/>
      <c r="C131" s="227" t="s">
        <v>84</v>
      </c>
      <c r="D131" s="227" t="s">
        <v>147</v>
      </c>
      <c r="E131" s="228" t="s">
        <v>366</v>
      </c>
      <c r="F131" s="229" t="s">
        <v>367</v>
      </c>
      <c r="G131" s="230" t="s">
        <v>322</v>
      </c>
      <c r="H131" s="231">
        <v>0.57399999999999995</v>
      </c>
      <c r="I131" s="232"/>
      <c r="J131" s="231">
        <f>ROUND(I131*H131,3)</f>
        <v>0</v>
      </c>
      <c r="K131" s="233"/>
      <c r="L131" s="44"/>
      <c r="M131" s="234" t="s">
        <v>1</v>
      </c>
      <c r="N131" s="235" t="s">
        <v>43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151</v>
      </c>
      <c r="AT131" s="238" t="s">
        <v>147</v>
      </c>
      <c r="AU131" s="238" t="s">
        <v>90</v>
      </c>
      <c r="AY131" s="17" t="s">
        <v>144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7" t="s">
        <v>90</v>
      </c>
      <c r="BK131" s="240">
        <f>ROUND(I131*H131,3)</f>
        <v>0</v>
      </c>
      <c r="BL131" s="17" t="s">
        <v>151</v>
      </c>
      <c r="BM131" s="238" t="s">
        <v>90</v>
      </c>
    </row>
    <row r="132" s="13" customFormat="1">
      <c r="A132" s="13"/>
      <c r="B132" s="246"/>
      <c r="C132" s="247"/>
      <c r="D132" s="241" t="s">
        <v>257</v>
      </c>
      <c r="E132" s="248" t="s">
        <v>1</v>
      </c>
      <c r="F132" s="249" t="s">
        <v>368</v>
      </c>
      <c r="G132" s="247"/>
      <c r="H132" s="250">
        <v>0.308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257</v>
      </c>
      <c r="AU132" s="256" t="s">
        <v>90</v>
      </c>
      <c r="AV132" s="13" t="s">
        <v>90</v>
      </c>
      <c r="AW132" s="13" t="s">
        <v>32</v>
      </c>
      <c r="AX132" s="13" t="s">
        <v>77</v>
      </c>
      <c r="AY132" s="256" t="s">
        <v>144</v>
      </c>
    </row>
    <row r="133" s="13" customFormat="1">
      <c r="A133" s="13"/>
      <c r="B133" s="246"/>
      <c r="C133" s="247"/>
      <c r="D133" s="241" t="s">
        <v>257</v>
      </c>
      <c r="E133" s="248" t="s">
        <v>1</v>
      </c>
      <c r="F133" s="249" t="s">
        <v>369</v>
      </c>
      <c r="G133" s="247"/>
      <c r="H133" s="250">
        <v>0.26600000000000001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257</v>
      </c>
      <c r="AU133" s="256" t="s">
        <v>90</v>
      </c>
      <c r="AV133" s="13" t="s">
        <v>90</v>
      </c>
      <c r="AW133" s="13" t="s">
        <v>32</v>
      </c>
      <c r="AX133" s="13" t="s">
        <v>77</v>
      </c>
      <c r="AY133" s="256" t="s">
        <v>144</v>
      </c>
    </row>
    <row r="134" s="14" customFormat="1">
      <c r="A134" s="14"/>
      <c r="B134" s="257"/>
      <c r="C134" s="258"/>
      <c r="D134" s="241" t="s">
        <v>257</v>
      </c>
      <c r="E134" s="259" t="s">
        <v>1</v>
      </c>
      <c r="F134" s="260" t="s">
        <v>259</v>
      </c>
      <c r="G134" s="258"/>
      <c r="H134" s="261">
        <v>0.57400000000000007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257</v>
      </c>
      <c r="AU134" s="267" t="s">
        <v>90</v>
      </c>
      <c r="AV134" s="14" t="s">
        <v>151</v>
      </c>
      <c r="AW134" s="14" t="s">
        <v>32</v>
      </c>
      <c r="AX134" s="14" t="s">
        <v>84</v>
      </c>
      <c r="AY134" s="267" t="s">
        <v>144</v>
      </c>
    </row>
    <row r="135" s="2" customFormat="1" ht="24.15" customHeight="1">
      <c r="A135" s="38"/>
      <c r="B135" s="39"/>
      <c r="C135" s="227" t="s">
        <v>90</v>
      </c>
      <c r="D135" s="227" t="s">
        <v>147</v>
      </c>
      <c r="E135" s="228" t="s">
        <v>370</v>
      </c>
      <c r="F135" s="229" t="s">
        <v>371</v>
      </c>
      <c r="G135" s="230" t="s">
        <v>332</v>
      </c>
      <c r="H135" s="231">
        <v>0.012</v>
      </c>
      <c r="I135" s="232"/>
      <c r="J135" s="231">
        <f>ROUND(I135*H135,3)</f>
        <v>0</v>
      </c>
      <c r="K135" s="233"/>
      <c r="L135" s="44"/>
      <c r="M135" s="234" t="s">
        <v>1</v>
      </c>
      <c r="N135" s="235" t="s">
        <v>43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151</v>
      </c>
      <c r="AT135" s="238" t="s">
        <v>147</v>
      </c>
      <c r="AU135" s="238" t="s">
        <v>90</v>
      </c>
      <c r="AY135" s="17" t="s">
        <v>144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7" t="s">
        <v>90</v>
      </c>
      <c r="BK135" s="240">
        <f>ROUND(I135*H135,3)</f>
        <v>0</v>
      </c>
      <c r="BL135" s="17" t="s">
        <v>151</v>
      </c>
      <c r="BM135" s="238" t="s">
        <v>151</v>
      </c>
    </row>
    <row r="136" s="2" customFormat="1" ht="14.4" customHeight="1">
      <c r="A136" s="38"/>
      <c r="B136" s="39"/>
      <c r="C136" s="227" t="s">
        <v>157</v>
      </c>
      <c r="D136" s="227" t="s">
        <v>147</v>
      </c>
      <c r="E136" s="228" t="s">
        <v>372</v>
      </c>
      <c r="F136" s="229" t="s">
        <v>373</v>
      </c>
      <c r="G136" s="230" t="s">
        <v>150</v>
      </c>
      <c r="H136" s="231">
        <v>1.409</v>
      </c>
      <c r="I136" s="232"/>
      <c r="J136" s="231">
        <f>ROUND(I136*H136,3)</f>
        <v>0</v>
      </c>
      <c r="K136" s="233"/>
      <c r="L136" s="44"/>
      <c r="M136" s="234" t="s">
        <v>1</v>
      </c>
      <c r="N136" s="235" t="s">
        <v>43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151</v>
      </c>
      <c r="AT136" s="238" t="s">
        <v>147</v>
      </c>
      <c r="AU136" s="238" t="s">
        <v>90</v>
      </c>
      <c r="AY136" s="17" t="s">
        <v>144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7" t="s">
        <v>90</v>
      </c>
      <c r="BK136" s="240">
        <f>ROUND(I136*H136,3)</f>
        <v>0</v>
      </c>
      <c r="BL136" s="17" t="s">
        <v>151</v>
      </c>
      <c r="BM136" s="238" t="s">
        <v>160</v>
      </c>
    </row>
    <row r="137" s="13" customFormat="1">
      <c r="A137" s="13"/>
      <c r="B137" s="246"/>
      <c r="C137" s="247"/>
      <c r="D137" s="241" t="s">
        <v>257</v>
      </c>
      <c r="E137" s="248" t="s">
        <v>1</v>
      </c>
      <c r="F137" s="249" t="s">
        <v>374</v>
      </c>
      <c r="G137" s="247"/>
      <c r="H137" s="250">
        <v>0.75600000000000001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257</v>
      </c>
      <c r="AU137" s="256" t="s">
        <v>90</v>
      </c>
      <c r="AV137" s="13" t="s">
        <v>90</v>
      </c>
      <c r="AW137" s="13" t="s">
        <v>32</v>
      </c>
      <c r="AX137" s="13" t="s">
        <v>77</v>
      </c>
      <c r="AY137" s="256" t="s">
        <v>144</v>
      </c>
    </row>
    <row r="138" s="13" customFormat="1">
      <c r="A138" s="13"/>
      <c r="B138" s="246"/>
      <c r="C138" s="247"/>
      <c r="D138" s="241" t="s">
        <v>257</v>
      </c>
      <c r="E138" s="248" t="s">
        <v>1</v>
      </c>
      <c r="F138" s="249" t="s">
        <v>375</v>
      </c>
      <c r="G138" s="247"/>
      <c r="H138" s="250">
        <v>0.65300000000000002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257</v>
      </c>
      <c r="AU138" s="256" t="s">
        <v>90</v>
      </c>
      <c r="AV138" s="13" t="s">
        <v>90</v>
      </c>
      <c r="AW138" s="13" t="s">
        <v>32</v>
      </c>
      <c r="AX138" s="13" t="s">
        <v>77</v>
      </c>
      <c r="AY138" s="256" t="s">
        <v>144</v>
      </c>
    </row>
    <row r="139" s="14" customFormat="1">
      <c r="A139" s="14"/>
      <c r="B139" s="257"/>
      <c r="C139" s="258"/>
      <c r="D139" s="241" t="s">
        <v>257</v>
      </c>
      <c r="E139" s="259" t="s">
        <v>1</v>
      </c>
      <c r="F139" s="260" t="s">
        <v>259</v>
      </c>
      <c r="G139" s="258"/>
      <c r="H139" s="261">
        <v>1.409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257</v>
      </c>
      <c r="AU139" s="267" t="s">
        <v>90</v>
      </c>
      <c r="AV139" s="14" t="s">
        <v>151</v>
      </c>
      <c r="AW139" s="14" t="s">
        <v>32</v>
      </c>
      <c r="AX139" s="14" t="s">
        <v>84</v>
      </c>
      <c r="AY139" s="267" t="s">
        <v>144</v>
      </c>
    </row>
    <row r="140" s="2" customFormat="1" ht="14.4" customHeight="1">
      <c r="A140" s="38"/>
      <c r="B140" s="39"/>
      <c r="C140" s="227" t="s">
        <v>151</v>
      </c>
      <c r="D140" s="227" t="s">
        <v>147</v>
      </c>
      <c r="E140" s="228" t="s">
        <v>376</v>
      </c>
      <c r="F140" s="229" t="s">
        <v>377</v>
      </c>
      <c r="G140" s="230" t="s">
        <v>150</v>
      </c>
      <c r="H140" s="231">
        <v>1.409</v>
      </c>
      <c r="I140" s="232"/>
      <c r="J140" s="231">
        <f>ROUND(I140*H140,3)</f>
        <v>0</v>
      </c>
      <c r="K140" s="233"/>
      <c r="L140" s="44"/>
      <c r="M140" s="234" t="s">
        <v>1</v>
      </c>
      <c r="N140" s="235" t="s">
        <v>43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151</v>
      </c>
      <c r="AT140" s="238" t="s">
        <v>147</v>
      </c>
      <c r="AU140" s="238" t="s">
        <v>90</v>
      </c>
      <c r="AY140" s="17" t="s">
        <v>144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7" t="s">
        <v>90</v>
      </c>
      <c r="BK140" s="240">
        <f>ROUND(I140*H140,3)</f>
        <v>0</v>
      </c>
      <c r="BL140" s="17" t="s">
        <v>151</v>
      </c>
      <c r="BM140" s="238" t="s">
        <v>164</v>
      </c>
    </row>
    <row r="141" s="12" customFormat="1" ht="25.92" customHeight="1">
      <c r="A141" s="12"/>
      <c r="B141" s="211"/>
      <c r="C141" s="212"/>
      <c r="D141" s="213" t="s">
        <v>76</v>
      </c>
      <c r="E141" s="214" t="s">
        <v>351</v>
      </c>
      <c r="F141" s="214" t="s">
        <v>352</v>
      </c>
      <c r="G141" s="212"/>
      <c r="H141" s="212"/>
      <c r="I141" s="215"/>
      <c r="J141" s="216">
        <f>BK141</f>
        <v>0</v>
      </c>
      <c r="K141" s="212"/>
      <c r="L141" s="217"/>
      <c r="M141" s="218"/>
      <c r="N141" s="219"/>
      <c r="O141" s="219"/>
      <c r="P141" s="220">
        <f>P142+P151+P166</f>
        <v>0</v>
      </c>
      <c r="Q141" s="219"/>
      <c r="R141" s="220">
        <f>R142+R151+R166</f>
        <v>0</v>
      </c>
      <c r="S141" s="219"/>
      <c r="T141" s="221">
        <f>T142+T151+T166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90</v>
      </c>
      <c r="AT141" s="223" t="s">
        <v>76</v>
      </c>
      <c r="AU141" s="223" t="s">
        <v>77</v>
      </c>
      <c r="AY141" s="222" t="s">
        <v>144</v>
      </c>
      <c r="BK141" s="224">
        <f>BK142+BK151+BK166</f>
        <v>0</v>
      </c>
    </row>
    <row r="142" s="12" customFormat="1" ht="22.8" customHeight="1">
      <c r="A142" s="12"/>
      <c r="B142" s="211"/>
      <c r="C142" s="212"/>
      <c r="D142" s="213" t="s">
        <v>76</v>
      </c>
      <c r="E142" s="225" t="s">
        <v>145</v>
      </c>
      <c r="F142" s="225" t="s">
        <v>146</v>
      </c>
      <c r="G142" s="212"/>
      <c r="H142" s="212"/>
      <c r="I142" s="215"/>
      <c r="J142" s="226">
        <f>BK142</f>
        <v>0</v>
      </c>
      <c r="K142" s="212"/>
      <c r="L142" s="217"/>
      <c r="M142" s="218"/>
      <c r="N142" s="219"/>
      <c r="O142" s="219"/>
      <c r="P142" s="220">
        <f>SUM(P143:P150)</f>
        <v>0</v>
      </c>
      <c r="Q142" s="219"/>
      <c r="R142" s="220">
        <f>SUM(R143:R150)</f>
        <v>0</v>
      </c>
      <c r="S142" s="219"/>
      <c r="T142" s="221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90</v>
      </c>
      <c r="AT142" s="223" t="s">
        <v>76</v>
      </c>
      <c r="AU142" s="223" t="s">
        <v>84</v>
      </c>
      <c r="AY142" s="222" t="s">
        <v>144</v>
      </c>
      <c r="BK142" s="224">
        <f>SUM(BK143:BK150)</f>
        <v>0</v>
      </c>
    </row>
    <row r="143" s="2" customFormat="1" ht="24.15" customHeight="1">
      <c r="A143" s="38"/>
      <c r="B143" s="39"/>
      <c r="C143" s="227" t="s">
        <v>166</v>
      </c>
      <c r="D143" s="227" t="s">
        <v>147</v>
      </c>
      <c r="E143" s="228" t="s">
        <v>199</v>
      </c>
      <c r="F143" s="229" t="s">
        <v>378</v>
      </c>
      <c r="G143" s="230" t="s">
        <v>150</v>
      </c>
      <c r="H143" s="231">
        <v>112</v>
      </c>
      <c r="I143" s="232"/>
      <c r="J143" s="231">
        <f>ROUND(I143*H143,3)</f>
        <v>0</v>
      </c>
      <c r="K143" s="233"/>
      <c r="L143" s="44"/>
      <c r="M143" s="234" t="s">
        <v>1</v>
      </c>
      <c r="N143" s="235" t="s">
        <v>43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182</v>
      </c>
      <c r="AT143" s="238" t="s">
        <v>147</v>
      </c>
      <c r="AU143" s="238" t="s">
        <v>90</v>
      </c>
      <c r="AY143" s="17" t="s">
        <v>144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7" t="s">
        <v>90</v>
      </c>
      <c r="BK143" s="240">
        <f>ROUND(I143*H143,3)</f>
        <v>0</v>
      </c>
      <c r="BL143" s="17" t="s">
        <v>182</v>
      </c>
      <c r="BM143" s="238" t="s">
        <v>169</v>
      </c>
    </row>
    <row r="144" s="2" customFormat="1">
      <c r="A144" s="38"/>
      <c r="B144" s="39"/>
      <c r="C144" s="40"/>
      <c r="D144" s="241" t="s">
        <v>152</v>
      </c>
      <c r="E144" s="40"/>
      <c r="F144" s="242" t="s">
        <v>201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152</v>
      </c>
      <c r="AU144" s="17" t="s">
        <v>90</v>
      </c>
    </row>
    <row r="145" s="2" customFormat="1" ht="24.15" customHeight="1">
      <c r="A145" s="38"/>
      <c r="B145" s="39"/>
      <c r="C145" s="227" t="s">
        <v>160</v>
      </c>
      <c r="D145" s="227" t="s">
        <v>147</v>
      </c>
      <c r="E145" s="228" t="s">
        <v>206</v>
      </c>
      <c r="F145" s="229" t="s">
        <v>378</v>
      </c>
      <c r="G145" s="230" t="s">
        <v>150</v>
      </c>
      <c r="H145" s="231">
        <v>112</v>
      </c>
      <c r="I145" s="232"/>
      <c r="J145" s="231">
        <f>ROUND(I145*H145,3)</f>
        <v>0</v>
      </c>
      <c r="K145" s="233"/>
      <c r="L145" s="44"/>
      <c r="M145" s="234" t="s">
        <v>1</v>
      </c>
      <c r="N145" s="235" t="s">
        <v>43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182</v>
      </c>
      <c r="AT145" s="238" t="s">
        <v>147</v>
      </c>
      <c r="AU145" s="238" t="s">
        <v>90</v>
      </c>
      <c r="AY145" s="17" t="s">
        <v>144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7" t="s">
        <v>90</v>
      </c>
      <c r="BK145" s="240">
        <f>ROUND(I145*H145,3)</f>
        <v>0</v>
      </c>
      <c r="BL145" s="17" t="s">
        <v>182</v>
      </c>
      <c r="BM145" s="238" t="s">
        <v>173</v>
      </c>
    </row>
    <row r="146" s="2" customFormat="1">
      <c r="A146" s="38"/>
      <c r="B146" s="39"/>
      <c r="C146" s="40"/>
      <c r="D146" s="241" t="s">
        <v>152</v>
      </c>
      <c r="E146" s="40"/>
      <c r="F146" s="242" t="s">
        <v>208</v>
      </c>
      <c r="G146" s="40"/>
      <c r="H146" s="40"/>
      <c r="I146" s="243"/>
      <c r="J146" s="40"/>
      <c r="K146" s="40"/>
      <c r="L146" s="44"/>
      <c r="M146" s="244"/>
      <c r="N146" s="24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152</v>
      </c>
      <c r="AU146" s="17" t="s">
        <v>90</v>
      </c>
    </row>
    <row r="147" s="2" customFormat="1" ht="24.15" customHeight="1">
      <c r="A147" s="38"/>
      <c r="B147" s="39"/>
      <c r="C147" s="227" t="s">
        <v>175</v>
      </c>
      <c r="D147" s="227" t="s">
        <v>147</v>
      </c>
      <c r="E147" s="228" t="s">
        <v>379</v>
      </c>
      <c r="F147" s="229" t="s">
        <v>378</v>
      </c>
      <c r="G147" s="230" t="s">
        <v>150</v>
      </c>
      <c r="H147" s="231">
        <v>112</v>
      </c>
      <c r="I147" s="232"/>
      <c r="J147" s="231">
        <f>ROUND(I147*H147,3)</f>
        <v>0</v>
      </c>
      <c r="K147" s="233"/>
      <c r="L147" s="44"/>
      <c r="M147" s="234" t="s">
        <v>1</v>
      </c>
      <c r="N147" s="235" t="s">
        <v>43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182</v>
      </c>
      <c r="AT147" s="238" t="s">
        <v>147</v>
      </c>
      <c r="AU147" s="238" t="s">
        <v>90</v>
      </c>
      <c r="AY147" s="17" t="s">
        <v>144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7" t="s">
        <v>90</v>
      </c>
      <c r="BK147" s="240">
        <f>ROUND(I147*H147,3)</f>
        <v>0</v>
      </c>
      <c r="BL147" s="17" t="s">
        <v>182</v>
      </c>
      <c r="BM147" s="238" t="s">
        <v>178</v>
      </c>
    </row>
    <row r="148" s="2" customFormat="1">
      <c r="A148" s="38"/>
      <c r="B148" s="39"/>
      <c r="C148" s="40"/>
      <c r="D148" s="241" t="s">
        <v>152</v>
      </c>
      <c r="E148" s="40"/>
      <c r="F148" s="242" t="s">
        <v>380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152</v>
      </c>
      <c r="AU148" s="17" t="s">
        <v>90</v>
      </c>
    </row>
    <row r="149" s="2" customFormat="1" ht="24.15" customHeight="1">
      <c r="A149" s="38"/>
      <c r="B149" s="39"/>
      <c r="C149" s="227" t="s">
        <v>164</v>
      </c>
      <c r="D149" s="227" t="s">
        <v>147</v>
      </c>
      <c r="E149" s="228" t="s">
        <v>381</v>
      </c>
      <c r="F149" s="229" t="s">
        <v>378</v>
      </c>
      <c r="G149" s="230" t="s">
        <v>150</v>
      </c>
      <c r="H149" s="231">
        <v>112</v>
      </c>
      <c r="I149" s="232"/>
      <c r="J149" s="231">
        <f>ROUND(I149*H149,3)</f>
        <v>0</v>
      </c>
      <c r="K149" s="233"/>
      <c r="L149" s="44"/>
      <c r="M149" s="234" t="s">
        <v>1</v>
      </c>
      <c r="N149" s="235" t="s">
        <v>43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182</v>
      </c>
      <c r="AT149" s="238" t="s">
        <v>147</v>
      </c>
      <c r="AU149" s="238" t="s">
        <v>90</v>
      </c>
      <c r="AY149" s="17" t="s">
        <v>144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7" t="s">
        <v>90</v>
      </c>
      <c r="BK149" s="240">
        <f>ROUND(I149*H149,3)</f>
        <v>0</v>
      </c>
      <c r="BL149" s="17" t="s">
        <v>182</v>
      </c>
      <c r="BM149" s="238" t="s">
        <v>182</v>
      </c>
    </row>
    <row r="150" s="2" customFormat="1">
      <c r="A150" s="38"/>
      <c r="B150" s="39"/>
      <c r="C150" s="40"/>
      <c r="D150" s="241" t="s">
        <v>152</v>
      </c>
      <c r="E150" s="40"/>
      <c r="F150" s="242" t="s">
        <v>382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152</v>
      </c>
      <c r="AU150" s="17" t="s">
        <v>90</v>
      </c>
    </row>
    <row r="151" s="12" customFormat="1" ht="22.8" customHeight="1">
      <c r="A151" s="12"/>
      <c r="B151" s="211"/>
      <c r="C151" s="212"/>
      <c r="D151" s="213" t="s">
        <v>76</v>
      </c>
      <c r="E151" s="225" t="s">
        <v>217</v>
      </c>
      <c r="F151" s="225" t="s">
        <v>218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SUM(P152:P165)</f>
        <v>0</v>
      </c>
      <c r="Q151" s="219"/>
      <c r="R151" s="220">
        <f>SUM(R152:R165)</f>
        <v>0</v>
      </c>
      <c r="S151" s="219"/>
      <c r="T151" s="221">
        <f>SUM(T152:T165)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90</v>
      </c>
      <c r="AT151" s="223" t="s">
        <v>76</v>
      </c>
      <c r="AU151" s="223" t="s">
        <v>84</v>
      </c>
      <c r="AY151" s="222" t="s">
        <v>144</v>
      </c>
      <c r="BK151" s="224">
        <f>SUM(BK152:BK165)</f>
        <v>0</v>
      </c>
    </row>
    <row r="152" s="2" customFormat="1" ht="24.15" customHeight="1">
      <c r="A152" s="38"/>
      <c r="B152" s="39"/>
      <c r="C152" s="227" t="s">
        <v>184</v>
      </c>
      <c r="D152" s="227" t="s">
        <v>147</v>
      </c>
      <c r="E152" s="228" t="s">
        <v>219</v>
      </c>
      <c r="F152" s="229" t="s">
        <v>383</v>
      </c>
      <c r="G152" s="230" t="s">
        <v>150</v>
      </c>
      <c r="H152" s="231">
        <v>825.37</v>
      </c>
      <c r="I152" s="232"/>
      <c r="J152" s="231">
        <f>ROUND(I152*H152,3)</f>
        <v>0</v>
      </c>
      <c r="K152" s="233"/>
      <c r="L152" s="44"/>
      <c r="M152" s="234" t="s">
        <v>1</v>
      </c>
      <c r="N152" s="235" t="s">
        <v>43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182</v>
      </c>
      <c r="AT152" s="238" t="s">
        <v>147</v>
      </c>
      <c r="AU152" s="238" t="s">
        <v>90</v>
      </c>
      <c r="AY152" s="17" t="s">
        <v>144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7" t="s">
        <v>90</v>
      </c>
      <c r="BK152" s="240">
        <f>ROUND(I152*H152,3)</f>
        <v>0</v>
      </c>
      <c r="BL152" s="17" t="s">
        <v>182</v>
      </c>
      <c r="BM152" s="238" t="s">
        <v>187</v>
      </c>
    </row>
    <row r="153" s="2" customFormat="1">
      <c r="A153" s="38"/>
      <c r="B153" s="39"/>
      <c r="C153" s="40"/>
      <c r="D153" s="241" t="s">
        <v>152</v>
      </c>
      <c r="E153" s="40"/>
      <c r="F153" s="242" t="s">
        <v>380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90</v>
      </c>
    </row>
    <row r="154" s="2" customFormat="1" ht="24.15" customHeight="1">
      <c r="A154" s="38"/>
      <c r="B154" s="39"/>
      <c r="C154" s="227" t="s">
        <v>169</v>
      </c>
      <c r="D154" s="227" t="s">
        <v>147</v>
      </c>
      <c r="E154" s="228" t="s">
        <v>224</v>
      </c>
      <c r="F154" s="229" t="s">
        <v>383</v>
      </c>
      <c r="G154" s="230" t="s">
        <v>150</v>
      </c>
      <c r="H154" s="231">
        <v>825.37</v>
      </c>
      <c r="I154" s="232"/>
      <c r="J154" s="231">
        <f>ROUND(I154*H154,3)</f>
        <v>0</v>
      </c>
      <c r="K154" s="233"/>
      <c r="L154" s="44"/>
      <c r="M154" s="234" t="s">
        <v>1</v>
      </c>
      <c r="N154" s="235" t="s">
        <v>43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182</v>
      </c>
      <c r="AT154" s="238" t="s">
        <v>147</v>
      </c>
      <c r="AU154" s="238" t="s">
        <v>90</v>
      </c>
      <c r="AY154" s="17" t="s">
        <v>144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7" t="s">
        <v>90</v>
      </c>
      <c r="BK154" s="240">
        <f>ROUND(I154*H154,3)</f>
        <v>0</v>
      </c>
      <c r="BL154" s="17" t="s">
        <v>182</v>
      </c>
      <c r="BM154" s="238" t="s">
        <v>7</v>
      </c>
    </row>
    <row r="155" s="2" customFormat="1">
      <c r="A155" s="38"/>
      <c r="B155" s="39"/>
      <c r="C155" s="40"/>
      <c r="D155" s="241" t="s">
        <v>152</v>
      </c>
      <c r="E155" s="40"/>
      <c r="F155" s="242" t="s">
        <v>227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152</v>
      </c>
      <c r="AU155" s="17" t="s">
        <v>90</v>
      </c>
    </row>
    <row r="156" s="2" customFormat="1" ht="24.15" customHeight="1">
      <c r="A156" s="38"/>
      <c r="B156" s="39"/>
      <c r="C156" s="227" t="s">
        <v>191</v>
      </c>
      <c r="D156" s="227" t="s">
        <v>147</v>
      </c>
      <c r="E156" s="228" t="s">
        <v>228</v>
      </c>
      <c r="F156" s="229" t="s">
        <v>383</v>
      </c>
      <c r="G156" s="230" t="s">
        <v>150</v>
      </c>
      <c r="H156" s="231">
        <v>825.37</v>
      </c>
      <c r="I156" s="232"/>
      <c r="J156" s="231">
        <f>ROUND(I156*H156,3)</f>
        <v>0</v>
      </c>
      <c r="K156" s="233"/>
      <c r="L156" s="44"/>
      <c r="M156" s="234" t="s">
        <v>1</v>
      </c>
      <c r="N156" s="235" t="s">
        <v>43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182</v>
      </c>
      <c r="AT156" s="238" t="s">
        <v>147</v>
      </c>
      <c r="AU156" s="238" t="s">
        <v>90</v>
      </c>
      <c r="AY156" s="17" t="s">
        <v>144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7" t="s">
        <v>90</v>
      </c>
      <c r="BK156" s="240">
        <f>ROUND(I156*H156,3)</f>
        <v>0</v>
      </c>
      <c r="BL156" s="17" t="s">
        <v>182</v>
      </c>
      <c r="BM156" s="238" t="s">
        <v>193</v>
      </c>
    </row>
    <row r="157" s="2" customFormat="1">
      <c r="A157" s="38"/>
      <c r="B157" s="39"/>
      <c r="C157" s="40"/>
      <c r="D157" s="241" t="s">
        <v>152</v>
      </c>
      <c r="E157" s="40"/>
      <c r="F157" s="242" t="s">
        <v>208</v>
      </c>
      <c r="G157" s="40"/>
      <c r="H157" s="40"/>
      <c r="I157" s="243"/>
      <c r="J157" s="40"/>
      <c r="K157" s="40"/>
      <c r="L157" s="44"/>
      <c r="M157" s="244"/>
      <c r="N157" s="24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152</v>
      </c>
      <c r="AU157" s="17" t="s">
        <v>90</v>
      </c>
    </row>
    <row r="158" s="2" customFormat="1" ht="24.15" customHeight="1">
      <c r="A158" s="38"/>
      <c r="B158" s="39"/>
      <c r="C158" s="227" t="s">
        <v>173</v>
      </c>
      <c r="D158" s="227" t="s">
        <v>147</v>
      </c>
      <c r="E158" s="228" t="s">
        <v>232</v>
      </c>
      <c r="F158" s="229" t="s">
        <v>384</v>
      </c>
      <c r="G158" s="230" t="s">
        <v>150</v>
      </c>
      <c r="H158" s="231">
        <v>175.09999999999999</v>
      </c>
      <c r="I158" s="232"/>
      <c r="J158" s="231">
        <f>ROUND(I158*H158,3)</f>
        <v>0</v>
      </c>
      <c r="K158" s="233"/>
      <c r="L158" s="44"/>
      <c r="M158" s="234" t="s">
        <v>1</v>
      </c>
      <c r="N158" s="235" t="s">
        <v>43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182</v>
      </c>
      <c r="AT158" s="238" t="s">
        <v>147</v>
      </c>
      <c r="AU158" s="238" t="s">
        <v>90</v>
      </c>
      <c r="AY158" s="17" t="s">
        <v>144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7" t="s">
        <v>90</v>
      </c>
      <c r="BK158" s="240">
        <f>ROUND(I158*H158,3)</f>
        <v>0</v>
      </c>
      <c r="BL158" s="17" t="s">
        <v>182</v>
      </c>
      <c r="BM158" s="238" t="s">
        <v>196</v>
      </c>
    </row>
    <row r="159" s="2" customFormat="1">
      <c r="A159" s="38"/>
      <c r="B159" s="39"/>
      <c r="C159" s="40"/>
      <c r="D159" s="241" t="s">
        <v>152</v>
      </c>
      <c r="E159" s="40"/>
      <c r="F159" s="242" t="s">
        <v>385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152</v>
      </c>
      <c r="AU159" s="17" t="s">
        <v>90</v>
      </c>
    </row>
    <row r="160" s="2" customFormat="1" ht="24.15" customHeight="1">
      <c r="A160" s="38"/>
      <c r="B160" s="39"/>
      <c r="C160" s="227" t="s">
        <v>198</v>
      </c>
      <c r="D160" s="227" t="s">
        <v>147</v>
      </c>
      <c r="E160" s="228" t="s">
        <v>236</v>
      </c>
      <c r="F160" s="229" t="s">
        <v>386</v>
      </c>
      <c r="G160" s="230" t="s">
        <v>150</v>
      </c>
      <c r="H160" s="231">
        <v>175.09999999999999</v>
      </c>
      <c r="I160" s="232"/>
      <c r="J160" s="231">
        <f>ROUND(I160*H160,3)</f>
        <v>0</v>
      </c>
      <c r="K160" s="233"/>
      <c r="L160" s="44"/>
      <c r="M160" s="234" t="s">
        <v>1</v>
      </c>
      <c r="N160" s="235" t="s">
        <v>43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182</v>
      </c>
      <c r="AT160" s="238" t="s">
        <v>147</v>
      </c>
      <c r="AU160" s="238" t="s">
        <v>90</v>
      </c>
      <c r="AY160" s="17" t="s">
        <v>144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7" t="s">
        <v>90</v>
      </c>
      <c r="BK160" s="240">
        <f>ROUND(I160*H160,3)</f>
        <v>0</v>
      </c>
      <c r="BL160" s="17" t="s">
        <v>182</v>
      </c>
      <c r="BM160" s="238" t="s">
        <v>200</v>
      </c>
    </row>
    <row r="161" s="2" customFormat="1">
      <c r="A161" s="38"/>
      <c r="B161" s="39"/>
      <c r="C161" s="40"/>
      <c r="D161" s="241" t="s">
        <v>152</v>
      </c>
      <c r="E161" s="40"/>
      <c r="F161" s="242" t="s">
        <v>387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152</v>
      </c>
      <c r="AU161" s="17" t="s">
        <v>90</v>
      </c>
    </row>
    <row r="162" s="2" customFormat="1" ht="24.15" customHeight="1">
      <c r="A162" s="38"/>
      <c r="B162" s="39"/>
      <c r="C162" s="227" t="s">
        <v>178</v>
      </c>
      <c r="D162" s="227" t="s">
        <v>147</v>
      </c>
      <c r="E162" s="228" t="s">
        <v>240</v>
      </c>
      <c r="F162" s="229" t="s">
        <v>388</v>
      </c>
      <c r="G162" s="230" t="s">
        <v>150</v>
      </c>
      <c r="H162" s="231">
        <v>789.37</v>
      </c>
      <c r="I162" s="232"/>
      <c r="J162" s="231">
        <f>ROUND(I162*H162,3)</f>
        <v>0</v>
      </c>
      <c r="K162" s="233"/>
      <c r="L162" s="44"/>
      <c r="M162" s="234" t="s">
        <v>1</v>
      </c>
      <c r="N162" s="235" t="s">
        <v>43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182</v>
      </c>
      <c r="AT162" s="238" t="s">
        <v>147</v>
      </c>
      <c r="AU162" s="238" t="s">
        <v>90</v>
      </c>
      <c r="AY162" s="17" t="s">
        <v>144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7" t="s">
        <v>90</v>
      </c>
      <c r="BK162" s="240">
        <f>ROUND(I162*H162,3)</f>
        <v>0</v>
      </c>
      <c r="BL162" s="17" t="s">
        <v>182</v>
      </c>
      <c r="BM162" s="238" t="s">
        <v>204</v>
      </c>
    </row>
    <row r="163" s="2" customFormat="1">
      <c r="A163" s="38"/>
      <c r="B163" s="39"/>
      <c r="C163" s="40"/>
      <c r="D163" s="241" t="s">
        <v>152</v>
      </c>
      <c r="E163" s="40"/>
      <c r="F163" s="242" t="s">
        <v>243</v>
      </c>
      <c r="G163" s="40"/>
      <c r="H163" s="40"/>
      <c r="I163" s="243"/>
      <c r="J163" s="40"/>
      <c r="K163" s="40"/>
      <c r="L163" s="44"/>
      <c r="M163" s="244"/>
      <c r="N163" s="24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152</v>
      </c>
      <c r="AU163" s="17" t="s">
        <v>90</v>
      </c>
    </row>
    <row r="164" s="2" customFormat="1" ht="24.15" customHeight="1">
      <c r="A164" s="38"/>
      <c r="B164" s="39"/>
      <c r="C164" s="227" t="s">
        <v>205</v>
      </c>
      <c r="D164" s="227" t="s">
        <v>147</v>
      </c>
      <c r="E164" s="228" t="s">
        <v>290</v>
      </c>
      <c r="F164" s="229" t="s">
        <v>389</v>
      </c>
      <c r="G164" s="230" t="s">
        <v>150</v>
      </c>
      <c r="H164" s="231">
        <v>1300</v>
      </c>
      <c r="I164" s="232"/>
      <c r="J164" s="231">
        <f>ROUND(I164*H164,3)</f>
        <v>0</v>
      </c>
      <c r="K164" s="233"/>
      <c r="L164" s="44"/>
      <c r="M164" s="234" t="s">
        <v>1</v>
      </c>
      <c r="N164" s="235" t="s">
        <v>43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182</v>
      </c>
      <c r="AT164" s="238" t="s">
        <v>147</v>
      </c>
      <c r="AU164" s="238" t="s">
        <v>90</v>
      </c>
      <c r="AY164" s="17" t="s">
        <v>144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7" t="s">
        <v>90</v>
      </c>
      <c r="BK164" s="240">
        <f>ROUND(I164*H164,3)</f>
        <v>0</v>
      </c>
      <c r="BL164" s="17" t="s">
        <v>182</v>
      </c>
      <c r="BM164" s="238" t="s">
        <v>207</v>
      </c>
    </row>
    <row r="165" s="2" customFormat="1">
      <c r="A165" s="38"/>
      <c r="B165" s="39"/>
      <c r="C165" s="40"/>
      <c r="D165" s="241" t="s">
        <v>152</v>
      </c>
      <c r="E165" s="40"/>
      <c r="F165" s="242" t="s">
        <v>292</v>
      </c>
      <c r="G165" s="40"/>
      <c r="H165" s="40"/>
      <c r="I165" s="243"/>
      <c r="J165" s="40"/>
      <c r="K165" s="40"/>
      <c r="L165" s="44"/>
      <c r="M165" s="244"/>
      <c r="N165" s="24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152</v>
      </c>
      <c r="AU165" s="17" t="s">
        <v>90</v>
      </c>
    </row>
    <row r="166" s="12" customFormat="1" ht="22.8" customHeight="1">
      <c r="A166" s="12"/>
      <c r="B166" s="211"/>
      <c r="C166" s="212"/>
      <c r="D166" s="213" t="s">
        <v>76</v>
      </c>
      <c r="E166" s="225" t="s">
        <v>353</v>
      </c>
      <c r="F166" s="225" t="s">
        <v>354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SUM(P167:P176)</f>
        <v>0</v>
      </c>
      <c r="Q166" s="219"/>
      <c r="R166" s="220">
        <f>SUM(R167:R176)</f>
        <v>0</v>
      </c>
      <c r="S166" s="219"/>
      <c r="T166" s="221">
        <f>SUM(T167:T176)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90</v>
      </c>
      <c r="AT166" s="223" t="s">
        <v>76</v>
      </c>
      <c r="AU166" s="223" t="s">
        <v>84</v>
      </c>
      <c r="AY166" s="222" t="s">
        <v>144</v>
      </c>
      <c r="BK166" s="224">
        <f>SUM(BK167:BK176)</f>
        <v>0</v>
      </c>
    </row>
    <row r="167" s="2" customFormat="1" ht="37.8" customHeight="1">
      <c r="A167" s="38"/>
      <c r="B167" s="39"/>
      <c r="C167" s="227" t="s">
        <v>182</v>
      </c>
      <c r="D167" s="227" t="s">
        <v>147</v>
      </c>
      <c r="E167" s="228" t="s">
        <v>390</v>
      </c>
      <c r="F167" s="229" t="s">
        <v>391</v>
      </c>
      <c r="G167" s="230" t="s">
        <v>1</v>
      </c>
      <c r="H167" s="231">
        <v>79.079999999999998</v>
      </c>
      <c r="I167" s="232"/>
      <c r="J167" s="231">
        <f>ROUND(I167*H167,3)</f>
        <v>0</v>
      </c>
      <c r="K167" s="233"/>
      <c r="L167" s="44"/>
      <c r="M167" s="234" t="s">
        <v>1</v>
      </c>
      <c r="N167" s="235" t="s">
        <v>43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182</v>
      </c>
      <c r="AT167" s="238" t="s">
        <v>147</v>
      </c>
      <c r="AU167" s="238" t="s">
        <v>90</v>
      </c>
      <c r="AY167" s="17" t="s">
        <v>144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7" t="s">
        <v>90</v>
      </c>
      <c r="BK167" s="240">
        <f>ROUND(I167*H167,3)</f>
        <v>0</v>
      </c>
      <c r="BL167" s="17" t="s">
        <v>182</v>
      </c>
      <c r="BM167" s="238" t="s">
        <v>211</v>
      </c>
    </row>
    <row r="168" s="13" customFormat="1">
      <c r="A168" s="13"/>
      <c r="B168" s="246"/>
      <c r="C168" s="247"/>
      <c r="D168" s="241" t="s">
        <v>257</v>
      </c>
      <c r="E168" s="248" t="s">
        <v>1</v>
      </c>
      <c r="F168" s="249" t="s">
        <v>392</v>
      </c>
      <c r="G168" s="247"/>
      <c r="H168" s="250">
        <v>79.079999999999998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257</v>
      </c>
      <c r="AU168" s="256" t="s">
        <v>90</v>
      </c>
      <c r="AV168" s="13" t="s">
        <v>90</v>
      </c>
      <c r="AW168" s="13" t="s">
        <v>32</v>
      </c>
      <c r="AX168" s="13" t="s">
        <v>77</v>
      </c>
      <c r="AY168" s="256" t="s">
        <v>144</v>
      </c>
    </row>
    <row r="169" s="14" customFormat="1">
      <c r="A169" s="14"/>
      <c r="B169" s="257"/>
      <c r="C169" s="258"/>
      <c r="D169" s="241" t="s">
        <v>257</v>
      </c>
      <c r="E169" s="259" t="s">
        <v>1</v>
      </c>
      <c r="F169" s="260" t="s">
        <v>259</v>
      </c>
      <c r="G169" s="258"/>
      <c r="H169" s="261">
        <v>79.079999999999998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7" t="s">
        <v>257</v>
      </c>
      <c r="AU169" s="267" t="s">
        <v>90</v>
      </c>
      <c r="AV169" s="14" t="s">
        <v>151</v>
      </c>
      <c r="AW169" s="14" t="s">
        <v>32</v>
      </c>
      <c r="AX169" s="14" t="s">
        <v>84</v>
      </c>
      <c r="AY169" s="267" t="s">
        <v>144</v>
      </c>
    </row>
    <row r="170" s="2" customFormat="1" ht="24.15" customHeight="1">
      <c r="A170" s="38"/>
      <c r="B170" s="39"/>
      <c r="C170" s="227" t="s">
        <v>213</v>
      </c>
      <c r="D170" s="227" t="s">
        <v>147</v>
      </c>
      <c r="E170" s="228" t="s">
        <v>393</v>
      </c>
      <c r="F170" s="229" t="s">
        <v>394</v>
      </c>
      <c r="G170" s="230" t="s">
        <v>1</v>
      </c>
      <c r="H170" s="231">
        <v>68.040000000000006</v>
      </c>
      <c r="I170" s="232"/>
      <c r="J170" s="231">
        <f>ROUND(I170*H170,3)</f>
        <v>0</v>
      </c>
      <c r="K170" s="233"/>
      <c r="L170" s="44"/>
      <c r="M170" s="234" t="s">
        <v>1</v>
      </c>
      <c r="N170" s="235" t="s">
        <v>43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182</v>
      </c>
      <c r="AT170" s="238" t="s">
        <v>147</v>
      </c>
      <c r="AU170" s="238" t="s">
        <v>90</v>
      </c>
      <c r="AY170" s="17" t="s">
        <v>144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7" t="s">
        <v>90</v>
      </c>
      <c r="BK170" s="240">
        <f>ROUND(I170*H170,3)</f>
        <v>0</v>
      </c>
      <c r="BL170" s="17" t="s">
        <v>182</v>
      </c>
      <c r="BM170" s="238" t="s">
        <v>215</v>
      </c>
    </row>
    <row r="171" s="13" customFormat="1">
      <c r="A171" s="13"/>
      <c r="B171" s="246"/>
      <c r="C171" s="247"/>
      <c r="D171" s="241" t="s">
        <v>257</v>
      </c>
      <c r="E171" s="248" t="s">
        <v>1</v>
      </c>
      <c r="F171" s="249" t="s">
        <v>395</v>
      </c>
      <c r="G171" s="247"/>
      <c r="H171" s="250">
        <v>68.040000000000006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257</v>
      </c>
      <c r="AU171" s="256" t="s">
        <v>90</v>
      </c>
      <c r="AV171" s="13" t="s">
        <v>90</v>
      </c>
      <c r="AW171" s="13" t="s">
        <v>32</v>
      </c>
      <c r="AX171" s="13" t="s">
        <v>77</v>
      </c>
      <c r="AY171" s="256" t="s">
        <v>144</v>
      </c>
    </row>
    <row r="172" s="14" customFormat="1">
      <c r="A172" s="14"/>
      <c r="B172" s="257"/>
      <c r="C172" s="258"/>
      <c r="D172" s="241" t="s">
        <v>257</v>
      </c>
      <c r="E172" s="259" t="s">
        <v>1</v>
      </c>
      <c r="F172" s="260" t="s">
        <v>259</v>
      </c>
      <c r="G172" s="258"/>
      <c r="H172" s="261">
        <v>68.040000000000006</v>
      </c>
      <c r="I172" s="262"/>
      <c r="J172" s="258"/>
      <c r="K172" s="258"/>
      <c r="L172" s="263"/>
      <c r="M172" s="264"/>
      <c r="N172" s="265"/>
      <c r="O172" s="265"/>
      <c r="P172" s="265"/>
      <c r="Q172" s="265"/>
      <c r="R172" s="265"/>
      <c r="S172" s="265"/>
      <c r="T172" s="26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7" t="s">
        <v>257</v>
      </c>
      <c r="AU172" s="267" t="s">
        <v>90</v>
      </c>
      <c r="AV172" s="14" t="s">
        <v>151</v>
      </c>
      <c r="AW172" s="14" t="s">
        <v>32</v>
      </c>
      <c r="AX172" s="14" t="s">
        <v>84</v>
      </c>
      <c r="AY172" s="267" t="s">
        <v>144</v>
      </c>
    </row>
    <row r="173" s="2" customFormat="1" ht="37.8" customHeight="1">
      <c r="A173" s="38"/>
      <c r="B173" s="39"/>
      <c r="C173" s="227" t="s">
        <v>187</v>
      </c>
      <c r="D173" s="227" t="s">
        <v>147</v>
      </c>
      <c r="E173" s="228" t="s">
        <v>396</v>
      </c>
      <c r="F173" s="229" t="s">
        <v>397</v>
      </c>
      <c r="G173" s="230" t="s">
        <v>150</v>
      </c>
      <c r="H173" s="231">
        <v>4.4800000000000004</v>
      </c>
      <c r="I173" s="232"/>
      <c r="J173" s="231">
        <f>ROUND(I173*H173,3)</f>
        <v>0</v>
      </c>
      <c r="K173" s="233"/>
      <c r="L173" s="44"/>
      <c r="M173" s="234" t="s">
        <v>1</v>
      </c>
      <c r="N173" s="235" t="s">
        <v>43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182</v>
      </c>
      <c r="AT173" s="238" t="s">
        <v>147</v>
      </c>
      <c r="AU173" s="238" t="s">
        <v>90</v>
      </c>
      <c r="AY173" s="17" t="s">
        <v>144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7" t="s">
        <v>90</v>
      </c>
      <c r="BK173" s="240">
        <f>ROUND(I173*H173,3)</f>
        <v>0</v>
      </c>
      <c r="BL173" s="17" t="s">
        <v>182</v>
      </c>
      <c r="BM173" s="238" t="s">
        <v>221</v>
      </c>
    </row>
    <row r="174" s="2" customFormat="1">
      <c r="A174" s="38"/>
      <c r="B174" s="39"/>
      <c r="C174" s="40"/>
      <c r="D174" s="241" t="s">
        <v>152</v>
      </c>
      <c r="E174" s="40"/>
      <c r="F174" s="242" t="s">
        <v>398</v>
      </c>
      <c r="G174" s="40"/>
      <c r="H174" s="40"/>
      <c r="I174" s="243"/>
      <c r="J174" s="40"/>
      <c r="K174" s="40"/>
      <c r="L174" s="44"/>
      <c r="M174" s="244"/>
      <c r="N174" s="24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152</v>
      </c>
      <c r="AU174" s="17" t="s">
        <v>90</v>
      </c>
    </row>
    <row r="175" s="13" customFormat="1">
      <c r="A175" s="13"/>
      <c r="B175" s="246"/>
      <c r="C175" s="247"/>
      <c r="D175" s="241" t="s">
        <v>257</v>
      </c>
      <c r="E175" s="248" t="s">
        <v>1</v>
      </c>
      <c r="F175" s="249" t="s">
        <v>399</v>
      </c>
      <c r="G175" s="247"/>
      <c r="H175" s="250">
        <v>4.4800000000000004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257</v>
      </c>
      <c r="AU175" s="256" t="s">
        <v>90</v>
      </c>
      <c r="AV175" s="13" t="s">
        <v>90</v>
      </c>
      <c r="AW175" s="13" t="s">
        <v>32</v>
      </c>
      <c r="AX175" s="13" t="s">
        <v>77</v>
      </c>
      <c r="AY175" s="256" t="s">
        <v>144</v>
      </c>
    </row>
    <row r="176" s="14" customFormat="1">
      <c r="A176" s="14"/>
      <c r="B176" s="257"/>
      <c r="C176" s="258"/>
      <c r="D176" s="241" t="s">
        <v>257</v>
      </c>
      <c r="E176" s="259" t="s">
        <v>1</v>
      </c>
      <c r="F176" s="260" t="s">
        <v>259</v>
      </c>
      <c r="G176" s="258"/>
      <c r="H176" s="261">
        <v>4.4800000000000004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257</v>
      </c>
      <c r="AU176" s="267" t="s">
        <v>90</v>
      </c>
      <c r="AV176" s="14" t="s">
        <v>151</v>
      </c>
      <c r="AW176" s="14" t="s">
        <v>32</v>
      </c>
      <c r="AX176" s="14" t="s">
        <v>84</v>
      </c>
      <c r="AY176" s="267" t="s">
        <v>144</v>
      </c>
    </row>
    <row r="177" s="12" customFormat="1" ht="25.92" customHeight="1">
      <c r="A177" s="12"/>
      <c r="B177" s="211"/>
      <c r="C177" s="212"/>
      <c r="D177" s="213" t="s">
        <v>76</v>
      </c>
      <c r="E177" s="214" t="s">
        <v>266</v>
      </c>
      <c r="F177" s="214" t="s">
        <v>267</v>
      </c>
      <c r="G177" s="212"/>
      <c r="H177" s="212"/>
      <c r="I177" s="215"/>
      <c r="J177" s="216">
        <f>BK177</f>
        <v>0</v>
      </c>
      <c r="K177" s="212"/>
      <c r="L177" s="217"/>
      <c r="M177" s="218"/>
      <c r="N177" s="219"/>
      <c r="O177" s="219"/>
      <c r="P177" s="220">
        <f>P178</f>
        <v>0</v>
      </c>
      <c r="Q177" s="219"/>
      <c r="R177" s="220">
        <f>R178</f>
        <v>0</v>
      </c>
      <c r="S177" s="219"/>
      <c r="T177" s="221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2" t="s">
        <v>166</v>
      </c>
      <c r="AT177" s="223" t="s">
        <v>76</v>
      </c>
      <c r="AU177" s="223" t="s">
        <v>77</v>
      </c>
      <c r="AY177" s="222" t="s">
        <v>144</v>
      </c>
      <c r="BK177" s="224">
        <f>BK178</f>
        <v>0</v>
      </c>
    </row>
    <row r="178" s="12" customFormat="1" ht="22.8" customHeight="1">
      <c r="A178" s="12"/>
      <c r="B178" s="211"/>
      <c r="C178" s="212"/>
      <c r="D178" s="213" t="s">
        <v>76</v>
      </c>
      <c r="E178" s="225" t="s">
        <v>268</v>
      </c>
      <c r="F178" s="225" t="s">
        <v>269</v>
      </c>
      <c r="G178" s="212"/>
      <c r="H178" s="212"/>
      <c r="I178" s="215"/>
      <c r="J178" s="226">
        <f>BK178</f>
        <v>0</v>
      </c>
      <c r="K178" s="212"/>
      <c r="L178" s="217"/>
      <c r="M178" s="218"/>
      <c r="N178" s="219"/>
      <c r="O178" s="219"/>
      <c r="P178" s="220">
        <f>P179</f>
        <v>0</v>
      </c>
      <c r="Q178" s="219"/>
      <c r="R178" s="220">
        <f>R179</f>
        <v>0</v>
      </c>
      <c r="S178" s="219"/>
      <c r="T178" s="221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2" t="s">
        <v>166</v>
      </c>
      <c r="AT178" s="223" t="s">
        <v>76</v>
      </c>
      <c r="AU178" s="223" t="s">
        <v>84</v>
      </c>
      <c r="AY178" s="222" t="s">
        <v>144</v>
      </c>
      <c r="BK178" s="224">
        <f>BK179</f>
        <v>0</v>
      </c>
    </row>
    <row r="179" s="2" customFormat="1" ht="24.15" customHeight="1">
      <c r="A179" s="38"/>
      <c r="B179" s="39"/>
      <c r="C179" s="227" t="s">
        <v>223</v>
      </c>
      <c r="D179" s="227" t="s">
        <v>147</v>
      </c>
      <c r="E179" s="228" t="s">
        <v>362</v>
      </c>
      <c r="F179" s="229" t="s">
        <v>400</v>
      </c>
      <c r="G179" s="230" t="s">
        <v>264</v>
      </c>
      <c r="H179" s="231">
        <v>1</v>
      </c>
      <c r="I179" s="232"/>
      <c r="J179" s="231">
        <f>ROUND(I179*H179,3)</f>
        <v>0</v>
      </c>
      <c r="K179" s="233"/>
      <c r="L179" s="44"/>
      <c r="M179" s="278" t="s">
        <v>1</v>
      </c>
      <c r="N179" s="279" t="s">
        <v>43</v>
      </c>
      <c r="O179" s="280"/>
      <c r="P179" s="281">
        <f>O179*H179</f>
        <v>0</v>
      </c>
      <c r="Q179" s="281">
        <v>0</v>
      </c>
      <c r="R179" s="281">
        <f>Q179*H179</f>
        <v>0</v>
      </c>
      <c r="S179" s="281">
        <v>0</v>
      </c>
      <c r="T179" s="28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151</v>
      </c>
      <c r="AT179" s="238" t="s">
        <v>147</v>
      </c>
      <c r="AU179" s="238" t="s">
        <v>90</v>
      </c>
      <c r="AY179" s="17" t="s">
        <v>144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7" t="s">
        <v>90</v>
      </c>
      <c r="BK179" s="240">
        <f>ROUND(I179*H179,3)</f>
        <v>0</v>
      </c>
      <c r="BL179" s="17" t="s">
        <v>151</v>
      </c>
      <c r="BM179" s="238" t="s">
        <v>226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lH6kX1gChM90sRWF362+ksdlrJl3aIMvaaRpmLt4+9LP2ydu4t+f2PU9xrkySzpekAFkkM1NF/XLWjvuryK8nA==" hashValue="0Isp1nEihNtHpP2rPcLFIT7fLpXIFJT91+05HQKtJfi0zIpXC9+pA7nn3kuLtX6XkItIGiS/wyS15wQMW5t8EA==" algorithmName="SHA-512" password="CC35"/>
  <autoFilter ref="C127:K1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115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14</v>
      </c>
      <c r="L6" s="20"/>
    </row>
    <row r="7" s="1" customFormat="1" ht="16.5" customHeight="1">
      <c r="B7" s="20"/>
      <c r="E7" s="151" t="str">
        <f>'Rekapitulácia stavby'!K6</f>
        <v>Stavebná časť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23.25" customHeight="1">
      <c r="A9" s="38"/>
      <c r="B9" s="44"/>
      <c r="C9" s="38"/>
      <c r="D9" s="38"/>
      <c r="E9" s="151" t="s">
        <v>364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44"/>
      <c r="C11" s="38"/>
      <c r="D11" s="38"/>
      <c r="E11" s="152" t="s">
        <v>401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16</v>
      </c>
      <c r="E13" s="38"/>
      <c r="F13" s="141" t="s">
        <v>1</v>
      </c>
      <c r="G13" s="38"/>
      <c r="H13" s="38"/>
      <c r="I13" s="150" t="s">
        <v>17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18</v>
      </c>
      <c r="E14" s="38"/>
      <c r="F14" s="141" t="s">
        <v>276</v>
      </c>
      <c r="G14" s="38"/>
      <c r="H14" s="38"/>
      <c r="I14" s="150" t="s">
        <v>20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22</v>
      </c>
      <c r="E16" s="38"/>
      <c r="F16" s="38"/>
      <c r="G16" s="38"/>
      <c r="H16" s="38"/>
      <c r="I16" s="150" t="s">
        <v>23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402</v>
      </c>
      <c r="F17" s="38"/>
      <c r="G17" s="38"/>
      <c r="H17" s="38"/>
      <c r="I17" s="150" t="s">
        <v>26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23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26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23</v>
      </c>
      <c r="J22" s="141" t="str">
        <f>IF('Rekapitulácia stavby'!AN16="","",'Rekapitulácia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IF('Rekapitulácia stavby'!E17="","",'Rekapitulácia stavby'!E17)</f>
        <v>Magic Design Henč s.r.o.</v>
      </c>
      <c r="F23" s="38"/>
      <c r="G23" s="38"/>
      <c r="H23" s="38"/>
      <c r="I23" s="150" t="s">
        <v>26</v>
      </c>
      <c r="J23" s="141" t="str">
        <f>IF('Rekapitulácia stavby'!AN17="","",'Rekapitulácia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23</v>
      </c>
      <c r="J25" s="141" t="str">
        <f>IF('Rekapitulácia stavby'!AN19="","",'Rekapitulácia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IF('Rekapitulácia stavby'!E20="","",'Rekapitulácia stavby'!E20)</f>
        <v>Pilnik Vladimír</v>
      </c>
      <c r="F26" s="38"/>
      <c r="G26" s="38"/>
      <c r="H26" s="38"/>
      <c r="I26" s="150" t="s">
        <v>26</v>
      </c>
      <c r="J26" s="141" t="str">
        <f>IF('Rekapitulácia stavby'!AN20="","",'Rekapitulácia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ROUND((SUM(BE128:BE173)),  2)</f>
        <v>0</v>
      </c>
      <c r="G35" s="38"/>
      <c r="H35" s="38"/>
      <c r="I35" s="164">
        <v>0.20000000000000001</v>
      </c>
      <c r="J35" s="163">
        <f>ROUND(((SUM(BE128:BE173))*I35),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ROUND((SUM(BF128:BF173)),  2)</f>
        <v>0</v>
      </c>
      <c r="G36" s="38"/>
      <c r="H36" s="38"/>
      <c r="I36" s="164">
        <v>0.20000000000000001</v>
      </c>
      <c r="J36" s="163">
        <f>ROUND(((SUM(BF128:BF173))*I36),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ROUND((SUM(BG128:BG173)),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ROUND((SUM(BH128:BH173)),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ROUND((SUM(BI128:BI173)),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Stavebná časť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23.25" customHeight="1">
      <c r="A87" s="38"/>
      <c r="B87" s="39"/>
      <c r="C87" s="40"/>
      <c r="D87" s="40"/>
      <c r="E87" s="183" t="s">
        <v>364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40"/>
      <c r="D89" s="40"/>
      <c r="E89" s="76" t="str">
        <f>E11</f>
        <v>07 - Stavebná časť + vrtsvy podláh a stien - zvyšné priestory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40"/>
      <c r="E91" s="40"/>
      <c r="F91" s="27" t="str">
        <f>F14</f>
        <v xml:space="preserve"> </v>
      </c>
      <c r="G91" s="40"/>
      <c r="H91" s="40"/>
      <c r="I91" s="32" t="s">
        <v>20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40"/>
      <c r="E93" s="40"/>
      <c r="F93" s="27" t="str">
        <f>E17</f>
        <v>#REF!</v>
      </c>
      <c r="G93" s="40"/>
      <c r="H93" s="40"/>
      <c r="I93" s="32" t="s">
        <v>30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121</v>
      </c>
      <c r="D96" s="185"/>
      <c r="E96" s="185"/>
      <c r="F96" s="185"/>
      <c r="G96" s="185"/>
      <c r="H96" s="185"/>
      <c r="I96" s="185"/>
      <c r="J96" s="186" t="s">
        <v>122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123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124</v>
      </c>
    </row>
    <row r="99" s="9" customFormat="1" ht="24.96" customHeight="1">
      <c r="A99" s="9"/>
      <c r="B99" s="188"/>
      <c r="C99" s="189"/>
      <c r="D99" s="190" t="s">
        <v>125</v>
      </c>
      <c r="E99" s="191"/>
      <c r="F99" s="191"/>
      <c r="G99" s="191"/>
      <c r="H99" s="191"/>
      <c r="I99" s="191"/>
      <c r="J99" s="192">
        <f>J129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311</v>
      </c>
      <c r="E100" s="196"/>
      <c r="F100" s="196"/>
      <c r="G100" s="196"/>
      <c r="H100" s="196"/>
      <c r="I100" s="196"/>
      <c r="J100" s="197">
        <f>J130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312</v>
      </c>
      <c r="E101" s="196"/>
      <c r="F101" s="196"/>
      <c r="G101" s="196"/>
      <c r="H101" s="196"/>
      <c r="I101" s="196"/>
      <c r="J101" s="197">
        <f>J132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313</v>
      </c>
      <c r="E102" s="191"/>
      <c r="F102" s="191"/>
      <c r="G102" s="191"/>
      <c r="H102" s="191"/>
      <c r="I102" s="191"/>
      <c r="J102" s="192">
        <f>J137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126</v>
      </c>
      <c r="E103" s="196"/>
      <c r="F103" s="196"/>
      <c r="G103" s="196"/>
      <c r="H103" s="196"/>
      <c r="I103" s="196"/>
      <c r="J103" s="197">
        <f>J138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127</v>
      </c>
      <c r="E104" s="196"/>
      <c r="F104" s="196"/>
      <c r="G104" s="196"/>
      <c r="H104" s="196"/>
      <c r="I104" s="196"/>
      <c r="J104" s="197">
        <f>J151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128</v>
      </c>
      <c r="E105" s="191"/>
      <c r="F105" s="191"/>
      <c r="G105" s="191"/>
      <c r="H105" s="191"/>
      <c r="I105" s="191"/>
      <c r="J105" s="192">
        <f>J171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33"/>
      <c r="D106" s="195" t="s">
        <v>129</v>
      </c>
      <c r="E106" s="196"/>
      <c r="F106" s="196"/>
      <c r="G106" s="196"/>
      <c r="H106" s="196"/>
      <c r="I106" s="196"/>
      <c r="J106" s="197">
        <f>J172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Stavebná časť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116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23.25" customHeight="1">
      <c r="A118" s="38"/>
      <c r="B118" s="39"/>
      <c r="C118" s="40"/>
      <c r="D118" s="40"/>
      <c r="E118" s="183" t="s">
        <v>364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30" customHeight="1">
      <c r="A120" s="38"/>
      <c r="B120" s="39"/>
      <c r="C120" s="40"/>
      <c r="D120" s="40"/>
      <c r="E120" s="76" t="str">
        <f>E11</f>
        <v>07 - Stavebná časť + vrtsvy podláh a stien - zvyšné priestory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18</v>
      </c>
      <c r="D122" s="40"/>
      <c r="E122" s="40"/>
      <c r="F122" s="27" t="str">
        <f>F14</f>
        <v xml:space="preserve"> </v>
      </c>
      <c r="G122" s="40"/>
      <c r="H122" s="40"/>
      <c r="I122" s="32" t="s">
        <v>20</v>
      </c>
      <c r="J122" s="79" t="str">
        <f>IF(J14="","",J14)</f>
        <v>26. 3. 2021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22</v>
      </c>
      <c r="D124" s="40"/>
      <c r="E124" s="40"/>
      <c r="F124" s="27" t="str">
        <f>E17</f>
        <v>#REF!</v>
      </c>
      <c r="G124" s="40"/>
      <c r="H124" s="40"/>
      <c r="I124" s="32" t="s">
        <v>30</v>
      </c>
      <c r="J124" s="36" t="str">
        <f>E23</f>
        <v>Magic Design Henč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IF(E20="","",E20)</f>
        <v>Vyplň údaj</v>
      </c>
      <c r="G125" s="40"/>
      <c r="H125" s="40"/>
      <c r="I125" s="32" t="s">
        <v>34</v>
      </c>
      <c r="J125" s="36" t="str">
        <f>E26</f>
        <v>Pilnik Vladimír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131</v>
      </c>
      <c r="D127" s="202" t="s">
        <v>62</v>
      </c>
      <c r="E127" s="202" t="s">
        <v>58</v>
      </c>
      <c r="F127" s="202" t="s">
        <v>59</v>
      </c>
      <c r="G127" s="202" t="s">
        <v>132</v>
      </c>
      <c r="H127" s="202" t="s">
        <v>133</v>
      </c>
      <c r="I127" s="202" t="s">
        <v>134</v>
      </c>
      <c r="J127" s="203" t="s">
        <v>122</v>
      </c>
      <c r="K127" s="204" t="s">
        <v>135</v>
      </c>
      <c r="L127" s="205"/>
      <c r="M127" s="100" t="s">
        <v>1</v>
      </c>
      <c r="N127" s="101" t="s">
        <v>41</v>
      </c>
      <c r="O127" s="101" t="s">
        <v>136</v>
      </c>
      <c r="P127" s="101" t="s">
        <v>137</v>
      </c>
      <c r="Q127" s="101" t="s">
        <v>138</v>
      </c>
      <c r="R127" s="101" t="s">
        <v>139</v>
      </c>
      <c r="S127" s="101" t="s">
        <v>140</v>
      </c>
      <c r="T127" s="102" t="s">
        <v>141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123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P129+P137+P171</f>
        <v>0</v>
      </c>
      <c r="Q128" s="104"/>
      <c r="R128" s="208">
        <f>R129+R137+R171</f>
        <v>0</v>
      </c>
      <c r="S128" s="104"/>
      <c r="T128" s="209">
        <f>T129+T137+T171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124</v>
      </c>
      <c r="BK128" s="210">
        <f>BK129+BK137+BK171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142</v>
      </c>
      <c r="F129" s="214" t="s">
        <v>143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P130+P132</f>
        <v>0</v>
      </c>
      <c r="Q129" s="219"/>
      <c r="R129" s="220">
        <f>R130+R132</f>
        <v>0</v>
      </c>
      <c r="S129" s="219"/>
      <c r="T129" s="221">
        <f>T130+T132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144</v>
      </c>
      <c r="BK129" s="224">
        <f>BK130+BK132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160</v>
      </c>
      <c r="F130" s="225" t="s">
        <v>336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144</v>
      </c>
      <c r="BK130" s="224">
        <f>BK131</f>
        <v>0</v>
      </c>
    </row>
    <row r="131" s="2" customFormat="1" ht="14.4" customHeight="1">
      <c r="A131" s="38"/>
      <c r="B131" s="39"/>
      <c r="C131" s="227" t="s">
        <v>84</v>
      </c>
      <c r="D131" s="227" t="s">
        <v>147</v>
      </c>
      <c r="E131" s="228" t="s">
        <v>403</v>
      </c>
      <c r="F131" s="229" t="s">
        <v>404</v>
      </c>
      <c r="G131" s="230" t="s">
        <v>318</v>
      </c>
      <c r="H131" s="231">
        <v>384.56</v>
      </c>
      <c r="I131" s="232"/>
      <c r="J131" s="231">
        <f>ROUND(I131*H131,3)</f>
        <v>0</v>
      </c>
      <c r="K131" s="233"/>
      <c r="L131" s="44"/>
      <c r="M131" s="234" t="s">
        <v>1</v>
      </c>
      <c r="N131" s="235" t="s">
        <v>43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151</v>
      </c>
      <c r="AT131" s="238" t="s">
        <v>147</v>
      </c>
      <c r="AU131" s="238" t="s">
        <v>90</v>
      </c>
      <c r="AY131" s="17" t="s">
        <v>144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7" t="s">
        <v>90</v>
      </c>
      <c r="BK131" s="240">
        <f>ROUND(I131*H131,3)</f>
        <v>0</v>
      </c>
      <c r="BL131" s="17" t="s">
        <v>151</v>
      </c>
      <c r="BM131" s="238" t="s">
        <v>90</v>
      </c>
    </row>
    <row r="132" s="12" customFormat="1" ht="22.8" customHeight="1">
      <c r="A132" s="12"/>
      <c r="B132" s="211"/>
      <c r="C132" s="212"/>
      <c r="D132" s="213" t="s">
        <v>76</v>
      </c>
      <c r="E132" s="225" t="s">
        <v>184</v>
      </c>
      <c r="F132" s="225" t="s">
        <v>347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SUM(P133:P136)</f>
        <v>0</v>
      </c>
      <c r="Q132" s="219"/>
      <c r="R132" s="220">
        <f>SUM(R133:R136)</f>
        <v>0</v>
      </c>
      <c r="S132" s="219"/>
      <c r="T132" s="221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84</v>
      </c>
      <c r="AT132" s="223" t="s">
        <v>76</v>
      </c>
      <c r="AU132" s="223" t="s">
        <v>84</v>
      </c>
      <c r="AY132" s="222" t="s">
        <v>144</v>
      </c>
      <c r="BK132" s="224">
        <f>SUM(BK133:BK136)</f>
        <v>0</v>
      </c>
    </row>
    <row r="133" s="2" customFormat="1" ht="24.15" customHeight="1">
      <c r="A133" s="38"/>
      <c r="B133" s="39"/>
      <c r="C133" s="227" t="s">
        <v>90</v>
      </c>
      <c r="D133" s="227" t="s">
        <v>147</v>
      </c>
      <c r="E133" s="228" t="s">
        <v>405</v>
      </c>
      <c r="F133" s="229" t="s">
        <v>406</v>
      </c>
      <c r="G133" s="230" t="s">
        <v>318</v>
      </c>
      <c r="H133" s="231">
        <v>75</v>
      </c>
      <c r="I133" s="232"/>
      <c r="J133" s="231">
        <f>ROUND(I133*H133,3)</f>
        <v>0</v>
      </c>
      <c r="K133" s="233"/>
      <c r="L133" s="44"/>
      <c r="M133" s="234" t="s">
        <v>1</v>
      </c>
      <c r="N133" s="235" t="s">
        <v>43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151</v>
      </c>
      <c r="AT133" s="238" t="s">
        <v>147</v>
      </c>
      <c r="AU133" s="238" t="s">
        <v>90</v>
      </c>
      <c r="AY133" s="17" t="s">
        <v>144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7" t="s">
        <v>90</v>
      </c>
      <c r="BK133" s="240">
        <f>ROUND(I133*H133,3)</f>
        <v>0</v>
      </c>
      <c r="BL133" s="17" t="s">
        <v>151</v>
      </c>
      <c r="BM133" s="238" t="s">
        <v>151</v>
      </c>
    </row>
    <row r="134" s="2" customFormat="1" ht="14.4" customHeight="1">
      <c r="A134" s="38"/>
      <c r="B134" s="39"/>
      <c r="C134" s="268" t="s">
        <v>157</v>
      </c>
      <c r="D134" s="268" t="s">
        <v>261</v>
      </c>
      <c r="E134" s="269" t="s">
        <v>407</v>
      </c>
      <c r="F134" s="270" t="s">
        <v>408</v>
      </c>
      <c r="G134" s="271" t="s">
        <v>357</v>
      </c>
      <c r="H134" s="272">
        <v>78.75</v>
      </c>
      <c r="I134" s="273"/>
      <c r="J134" s="272">
        <f>ROUND(I134*H134,3)</f>
        <v>0</v>
      </c>
      <c r="K134" s="274"/>
      <c r="L134" s="275"/>
      <c r="M134" s="276" t="s">
        <v>1</v>
      </c>
      <c r="N134" s="277" t="s">
        <v>43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164</v>
      </c>
      <c r="AT134" s="238" t="s">
        <v>261</v>
      </c>
      <c r="AU134" s="238" t="s">
        <v>90</v>
      </c>
      <c r="AY134" s="17" t="s">
        <v>144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7" t="s">
        <v>90</v>
      </c>
      <c r="BK134" s="240">
        <f>ROUND(I134*H134,3)</f>
        <v>0</v>
      </c>
      <c r="BL134" s="17" t="s">
        <v>151</v>
      </c>
      <c r="BM134" s="238" t="s">
        <v>160</v>
      </c>
    </row>
    <row r="135" s="13" customFormat="1">
      <c r="A135" s="13"/>
      <c r="B135" s="246"/>
      <c r="C135" s="247"/>
      <c r="D135" s="241" t="s">
        <v>257</v>
      </c>
      <c r="E135" s="248" t="s">
        <v>1</v>
      </c>
      <c r="F135" s="249" t="s">
        <v>409</v>
      </c>
      <c r="G135" s="247"/>
      <c r="H135" s="250">
        <v>78.75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257</v>
      </c>
      <c r="AU135" s="256" t="s">
        <v>90</v>
      </c>
      <c r="AV135" s="13" t="s">
        <v>90</v>
      </c>
      <c r="AW135" s="13" t="s">
        <v>32</v>
      </c>
      <c r="AX135" s="13" t="s">
        <v>77</v>
      </c>
      <c r="AY135" s="256" t="s">
        <v>144</v>
      </c>
    </row>
    <row r="136" s="14" customFormat="1">
      <c r="A136" s="14"/>
      <c r="B136" s="257"/>
      <c r="C136" s="258"/>
      <c r="D136" s="241" t="s">
        <v>257</v>
      </c>
      <c r="E136" s="259" t="s">
        <v>1</v>
      </c>
      <c r="F136" s="260" t="s">
        <v>259</v>
      </c>
      <c r="G136" s="258"/>
      <c r="H136" s="261">
        <v>78.75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257</v>
      </c>
      <c r="AU136" s="267" t="s">
        <v>90</v>
      </c>
      <c r="AV136" s="14" t="s">
        <v>151</v>
      </c>
      <c r="AW136" s="14" t="s">
        <v>32</v>
      </c>
      <c r="AX136" s="14" t="s">
        <v>84</v>
      </c>
      <c r="AY136" s="267" t="s">
        <v>144</v>
      </c>
    </row>
    <row r="137" s="12" customFormat="1" ht="25.92" customHeight="1">
      <c r="A137" s="12"/>
      <c r="B137" s="211"/>
      <c r="C137" s="212"/>
      <c r="D137" s="213" t="s">
        <v>76</v>
      </c>
      <c r="E137" s="214" t="s">
        <v>351</v>
      </c>
      <c r="F137" s="214" t="s">
        <v>352</v>
      </c>
      <c r="G137" s="212"/>
      <c r="H137" s="212"/>
      <c r="I137" s="215"/>
      <c r="J137" s="216">
        <f>BK137</f>
        <v>0</v>
      </c>
      <c r="K137" s="212"/>
      <c r="L137" s="217"/>
      <c r="M137" s="218"/>
      <c r="N137" s="219"/>
      <c r="O137" s="219"/>
      <c r="P137" s="220">
        <f>P138+P151</f>
        <v>0</v>
      </c>
      <c r="Q137" s="219"/>
      <c r="R137" s="220">
        <f>R138+R151</f>
        <v>0</v>
      </c>
      <c r="S137" s="219"/>
      <c r="T137" s="221">
        <f>T138+T151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90</v>
      </c>
      <c r="AT137" s="223" t="s">
        <v>76</v>
      </c>
      <c r="AU137" s="223" t="s">
        <v>77</v>
      </c>
      <c r="AY137" s="222" t="s">
        <v>144</v>
      </c>
      <c r="BK137" s="224">
        <f>BK138+BK151</f>
        <v>0</v>
      </c>
    </row>
    <row r="138" s="12" customFormat="1" ht="22.8" customHeight="1">
      <c r="A138" s="12"/>
      <c r="B138" s="211"/>
      <c r="C138" s="212"/>
      <c r="D138" s="213" t="s">
        <v>76</v>
      </c>
      <c r="E138" s="225" t="s">
        <v>145</v>
      </c>
      <c r="F138" s="225" t="s">
        <v>146</v>
      </c>
      <c r="G138" s="212"/>
      <c r="H138" s="212"/>
      <c r="I138" s="215"/>
      <c r="J138" s="226">
        <f>BK138</f>
        <v>0</v>
      </c>
      <c r="K138" s="212"/>
      <c r="L138" s="217"/>
      <c r="M138" s="218"/>
      <c r="N138" s="219"/>
      <c r="O138" s="219"/>
      <c r="P138" s="220">
        <f>SUM(P139:P150)</f>
        <v>0</v>
      </c>
      <c r="Q138" s="219"/>
      <c r="R138" s="220">
        <f>SUM(R139:R150)</f>
        <v>0</v>
      </c>
      <c r="S138" s="219"/>
      <c r="T138" s="221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90</v>
      </c>
      <c r="AT138" s="223" t="s">
        <v>76</v>
      </c>
      <c r="AU138" s="223" t="s">
        <v>84</v>
      </c>
      <c r="AY138" s="222" t="s">
        <v>144</v>
      </c>
      <c r="BK138" s="224">
        <f>SUM(BK139:BK150)</f>
        <v>0</v>
      </c>
    </row>
    <row r="139" s="2" customFormat="1" ht="24.15" customHeight="1">
      <c r="A139" s="38"/>
      <c r="B139" s="39"/>
      <c r="C139" s="227" t="s">
        <v>151</v>
      </c>
      <c r="D139" s="227" t="s">
        <v>147</v>
      </c>
      <c r="E139" s="228" t="s">
        <v>199</v>
      </c>
      <c r="F139" s="229" t="s">
        <v>410</v>
      </c>
      <c r="G139" s="230" t="s">
        <v>150</v>
      </c>
      <c r="H139" s="231">
        <v>238.774</v>
      </c>
      <c r="I139" s="232"/>
      <c r="J139" s="231">
        <f>ROUND(I139*H139,3)</f>
        <v>0</v>
      </c>
      <c r="K139" s="233"/>
      <c r="L139" s="44"/>
      <c r="M139" s="234" t="s">
        <v>1</v>
      </c>
      <c r="N139" s="235" t="s">
        <v>43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182</v>
      </c>
      <c r="AT139" s="238" t="s">
        <v>147</v>
      </c>
      <c r="AU139" s="238" t="s">
        <v>90</v>
      </c>
      <c r="AY139" s="17" t="s">
        <v>144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7" t="s">
        <v>90</v>
      </c>
      <c r="BK139" s="240">
        <f>ROUND(I139*H139,3)</f>
        <v>0</v>
      </c>
      <c r="BL139" s="17" t="s">
        <v>182</v>
      </c>
      <c r="BM139" s="238" t="s">
        <v>164</v>
      </c>
    </row>
    <row r="140" s="2" customFormat="1">
      <c r="A140" s="38"/>
      <c r="B140" s="39"/>
      <c r="C140" s="40"/>
      <c r="D140" s="241" t="s">
        <v>152</v>
      </c>
      <c r="E140" s="40"/>
      <c r="F140" s="242" t="s">
        <v>201</v>
      </c>
      <c r="G140" s="40"/>
      <c r="H140" s="40"/>
      <c r="I140" s="243"/>
      <c r="J140" s="40"/>
      <c r="K140" s="40"/>
      <c r="L140" s="44"/>
      <c r="M140" s="244"/>
      <c r="N140" s="24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152</v>
      </c>
      <c r="AU140" s="17" t="s">
        <v>90</v>
      </c>
    </row>
    <row r="141" s="2" customFormat="1" ht="24.15" customHeight="1">
      <c r="A141" s="38"/>
      <c r="B141" s="39"/>
      <c r="C141" s="227" t="s">
        <v>166</v>
      </c>
      <c r="D141" s="227" t="s">
        <v>147</v>
      </c>
      <c r="E141" s="228" t="s">
        <v>206</v>
      </c>
      <c r="F141" s="229" t="s">
        <v>411</v>
      </c>
      <c r="G141" s="230" t="s">
        <v>150</v>
      </c>
      <c r="H141" s="231">
        <v>245.13999999999999</v>
      </c>
      <c r="I141" s="232"/>
      <c r="J141" s="231">
        <f>ROUND(I141*H141,3)</f>
        <v>0</v>
      </c>
      <c r="K141" s="233"/>
      <c r="L141" s="44"/>
      <c r="M141" s="234" t="s">
        <v>1</v>
      </c>
      <c r="N141" s="235" t="s">
        <v>43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182</v>
      </c>
      <c r="AT141" s="238" t="s">
        <v>147</v>
      </c>
      <c r="AU141" s="238" t="s">
        <v>90</v>
      </c>
      <c r="AY141" s="17" t="s">
        <v>144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7" t="s">
        <v>90</v>
      </c>
      <c r="BK141" s="240">
        <f>ROUND(I141*H141,3)</f>
        <v>0</v>
      </c>
      <c r="BL141" s="17" t="s">
        <v>182</v>
      </c>
      <c r="BM141" s="238" t="s">
        <v>169</v>
      </c>
    </row>
    <row r="142" s="2" customFormat="1">
      <c r="A142" s="38"/>
      <c r="B142" s="39"/>
      <c r="C142" s="40"/>
      <c r="D142" s="241" t="s">
        <v>152</v>
      </c>
      <c r="E142" s="40"/>
      <c r="F142" s="242" t="s">
        <v>208</v>
      </c>
      <c r="G142" s="40"/>
      <c r="H142" s="40"/>
      <c r="I142" s="243"/>
      <c r="J142" s="40"/>
      <c r="K142" s="40"/>
      <c r="L142" s="44"/>
      <c r="M142" s="244"/>
      <c r="N142" s="24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152</v>
      </c>
      <c r="AU142" s="17" t="s">
        <v>90</v>
      </c>
    </row>
    <row r="143" s="2" customFormat="1" ht="24.15" customHeight="1">
      <c r="A143" s="38"/>
      <c r="B143" s="39"/>
      <c r="C143" s="227" t="s">
        <v>160</v>
      </c>
      <c r="D143" s="227" t="s">
        <v>147</v>
      </c>
      <c r="E143" s="228" t="s">
        <v>379</v>
      </c>
      <c r="F143" s="229" t="s">
        <v>411</v>
      </c>
      <c r="G143" s="230" t="s">
        <v>150</v>
      </c>
      <c r="H143" s="231">
        <v>245.13999999999999</v>
      </c>
      <c r="I143" s="232"/>
      <c r="J143" s="231">
        <f>ROUND(I143*H143,3)</f>
        <v>0</v>
      </c>
      <c r="K143" s="233"/>
      <c r="L143" s="44"/>
      <c r="M143" s="234" t="s">
        <v>1</v>
      </c>
      <c r="N143" s="235" t="s">
        <v>43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182</v>
      </c>
      <c r="AT143" s="238" t="s">
        <v>147</v>
      </c>
      <c r="AU143" s="238" t="s">
        <v>90</v>
      </c>
      <c r="AY143" s="17" t="s">
        <v>144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7" t="s">
        <v>90</v>
      </c>
      <c r="BK143" s="240">
        <f>ROUND(I143*H143,3)</f>
        <v>0</v>
      </c>
      <c r="BL143" s="17" t="s">
        <v>182</v>
      </c>
      <c r="BM143" s="238" t="s">
        <v>173</v>
      </c>
    </row>
    <row r="144" s="2" customFormat="1">
      <c r="A144" s="38"/>
      <c r="B144" s="39"/>
      <c r="C144" s="40"/>
      <c r="D144" s="241" t="s">
        <v>152</v>
      </c>
      <c r="E144" s="40"/>
      <c r="F144" s="242" t="s">
        <v>380</v>
      </c>
      <c r="G144" s="40"/>
      <c r="H144" s="40"/>
      <c r="I144" s="243"/>
      <c r="J144" s="40"/>
      <c r="K144" s="40"/>
      <c r="L144" s="44"/>
      <c r="M144" s="244"/>
      <c r="N144" s="24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152</v>
      </c>
      <c r="AU144" s="17" t="s">
        <v>90</v>
      </c>
    </row>
    <row r="145" s="2" customFormat="1" ht="24.15" customHeight="1">
      <c r="A145" s="38"/>
      <c r="B145" s="39"/>
      <c r="C145" s="227" t="s">
        <v>175</v>
      </c>
      <c r="D145" s="227" t="s">
        <v>147</v>
      </c>
      <c r="E145" s="228" t="s">
        <v>381</v>
      </c>
      <c r="F145" s="229" t="s">
        <v>410</v>
      </c>
      <c r="G145" s="230" t="s">
        <v>150</v>
      </c>
      <c r="H145" s="231">
        <v>238.774</v>
      </c>
      <c r="I145" s="232"/>
      <c r="J145" s="231">
        <f>ROUND(I145*H145,3)</f>
        <v>0</v>
      </c>
      <c r="K145" s="233"/>
      <c r="L145" s="44"/>
      <c r="M145" s="234" t="s">
        <v>1</v>
      </c>
      <c r="N145" s="235" t="s">
        <v>43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182</v>
      </c>
      <c r="AT145" s="238" t="s">
        <v>147</v>
      </c>
      <c r="AU145" s="238" t="s">
        <v>90</v>
      </c>
      <c r="AY145" s="17" t="s">
        <v>144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7" t="s">
        <v>90</v>
      </c>
      <c r="BK145" s="240">
        <f>ROUND(I145*H145,3)</f>
        <v>0</v>
      </c>
      <c r="BL145" s="17" t="s">
        <v>182</v>
      </c>
      <c r="BM145" s="238" t="s">
        <v>178</v>
      </c>
    </row>
    <row r="146" s="2" customFormat="1">
      <c r="A146" s="38"/>
      <c r="B146" s="39"/>
      <c r="C146" s="40"/>
      <c r="D146" s="241" t="s">
        <v>152</v>
      </c>
      <c r="E146" s="40"/>
      <c r="F146" s="242" t="s">
        <v>382</v>
      </c>
      <c r="G146" s="40"/>
      <c r="H146" s="40"/>
      <c r="I146" s="243"/>
      <c r="J146" s="40"/>
      <c r="K146" s="40"/>
      <c r="L146" s="44"/>
      <c r="M146" s="244"/>
      <c r="N146" s="24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152</v>
      </c>
      <c r="AU146" s="17" t="s">
        <v>90</v>
      </c>
    </row>
    <row r="147" s="2" customFormat="1" ht="24.15" customHeight="1">
      <c r="A147" s="38"/>
      <c r="B147" s="39"/>
      <c r="C147" s="227" t="s">
        <v>164</v>
      </c>
      <c r="D147" s="227" t="s">
        <v>147</v>
      </c>
      <c r="E147" s="228" t="s">
        <v>209</v>
      </c>
      <c r="F147" s="229" t="s">
        <v>412</v>
      </c>
      <c r="G147" s="230" t="s">
        <v>150</v>
      </c>
      <c r="H147" s="231">
        <v>6.3959999999999999</v>
      </c>
      <c r="I147" s="232"/>
      <c r="J147" s="231">
        <f>ROUND(I147*H147,3)</f>
        <v>0</v>
      </c>
      <c r="K147" s="233"/>
      <c r="L147" s="44"/>
      <c r="M147" s="234" t="s">
        <v>1</v>
      </c>
      <c r="N147" s="235" t="s">
        <v>43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182</v>
      </c>
      <c r="AT147" s="238" t="s">
        <v>147</v>
      </c>
      <c r="AU147" s="238" t="s">
        <v>90</v>
      </c>
      <c r="AY147" s="17" t="s">
        <v>144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7" t="s">
        <v>90</v>
      </c>
      <c r="BK147" s="240">
        <f>ROUND(I147*H147,3)</f>
        <v>0</v>
      </c>
      <c r="BL147" s="17" t="s">
        <v>182</v>
      </c>
      <c r="BM147" s="238" t="s">
        <v>182</v>
      </c>
    </row>
    <row r="148" s="2" customFormat="1">
      <c r="A148" s="38"/>
      <c r="B148" s="39"/>
      <c r="C148" s="40"/>
      <c r="D148" s="241" t="s">
        <v>152</v>
      </c>
      <c r="E148" s="40"/>
      <c r="F148" s="242" t="s">
        <v>235</v>
      </c>
      <c r="G148" s="40"/>
      <c r="H148" s="40"/>
      <c r="I148" s="243"/>
      <c r="J148" s="40"/>
      <c r="K148" s="40"/>
      <c r="L148" s="44"/>
      <c r="M148" s="244"/>
      <c r="N148" s="24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152</v>
      </c>
      <c r="AU148" s="17" t="s">
        <v>90</v>
      </c>
    </row>
    <row r="149" s="2" customFormat="1" ht="24.15" customHeight="1">
      <c r="A149" s="38"/>
      <c r="B149" s="39"/>
      <c r="C149" s="227" t="s">
        <v>184</v>
      </c>
      <c r="D149" s="227" t="s">
        <v>147</v>
      </c>
      <c r="E149" s="228" t="s">
        <v>214</v>
      </c>
      <c r="F149" s="229" t="s">
        <v>412</v>
      </c>
      <c r="G149" s="230" t="s">
        <v>150</v>
      </c>
      <c r="H149" s="231">
        <v>6.3959999999999999</v>
      </c>
      <c r="I149" s="232"/>
      <c r="J149" s="231">
        <f>ROUND(I149*H149,3)</f>
        <v>0</v>
      </c>
      <c r="K149" s="233"/>
      <c r="L149" s="44"/>
      <c r="M149" s="234" t="s">
        <v>1</v>
      </c>
      <c r="N149" s="235" t="s">
        <v>43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182</v>
      </c>
      <c r="AT149" s="238" t="s">
        <v>147</v>
      </c>
      <c r="AU149" s="238" t="s">
        <v>90</v>
      </c>
      <c r="AY149" s="17" t="s">
        <v>144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7" t="s">
        <v>90</v>
      </c>
      <c r="BK149" s="240">
        <f>ROUND(I149*H149,3)</f>
        <v>0</v>
      </c>
      <c r="BL149" s="17" t="s">
        <v>182</v>
      </c>
      <c r="BM149" s="238" t="s">
        <v>187</v>
      </c>
    </row>
    <row r="150" s="2" customFormat="1">
      <c r="A150" s="38"/>
      <c r="B150" s="39"/>
      <c r="C150" s="40"/>
      <c r="D150" s="241" t="s">
        <v>152</v>
      </c>
      <c r="E150" s="40"/>
      <c r="F150" s="242" t="s">
        <v>413</v>
      </c>
      <c r="G150" s="40"/>
      <c r="H150" s="40"/>
      <c r="I150" s="243"/>
      <c r="J150" s="40"/>
      <c r="K150" s="40"/>
      <c r="L150" s="44"/>
      <c r="M150" s="244"/>
      <c r="N150" s="24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152</v>
      </c>
      <c r="AU150" s="17" t="s">
        <v>90</v>
      </c>
    </row>
    <row r="151" s="12" customFormat="1" ht="22.8" customHeight="1">
      <c r="A151" s="12"/>
      <c r="B151" s="211"/>
      <c r="C151" s="212"/>
      <c r="D151" s="213" t="s">
        <v>76</v>
      </c>
      <c r="E151" s="225" t="s">
        <v>217</v>
      </c>
      <c r="F151" s="225" t="s">
        <v>218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SUM(P152:P170)</f>
        <v>0</v>
      </c>
      <c r="Q151" s="219"/>
      <c r="R151" s="220">
        <f>SUM(R152:R170)</f>
        <v>0</v>
      </c>
      <c r="S151" s="219"/>
      <c r="T151" s="221">
        <f>SUM(T152:T170)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90</v>
      </c>
      <c r="AT151" s="223" t="s">
        <v>76</v>
      </c>
      <c r="AU151" s="223" t="s">
        <v>84</v>
      </c>
      <c r="AY151" s="222" t="s">
        <v>144</v>
      </c>
      <c r="BK151" s="224">
        <f>SUM(BK152:BK170)</f>
        <v>0</v>
      </c>
    </row>
    <row r="152" s="2" customFormat="1" ht="24.15" customHeight="1">
      <c r="A152" s="38"/>
      <c r="B152" s="39"/>
      <c r="C152" s="227" t="s">
        <v>169</v>
      </c>
      <c r="D152" s="227" t="s">
        <v>147</v>
      </c>
      <c r="E152" s="228" t="s">
        <v>219</v>
      </c>
      <c r="F152" s="229" t="s">
        <v>414</v>
      </c>
      <c r="G152" s="230" t="s">
        <v>150</v>
      </c>
      <c r="H152" s="231">
        <v>243.73500000000001</v>
      </c>
      <c r="I152" s="232"/>
      <c r="J152" s="231">
        <f>ROUND(I152*H152,3)</f>
        <v>0</v>
      </c>
      <c r="K152" s="233"/>
      <c r="L152" s="44"/>
      <c r="M152" s="234" t="s">
        <v>1</v>
      </c>
      <c r="N152" s="235" t="s">
        <v>43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182</v>
      </c>
      <c r="AT152" s="238" t="s">
        <v>147</v>
      </c>
      <c r="AU152" s="238" t="s">
        <v>90</v>
      </c>
      <c r="AY152" s="17" t="s">
        <v>144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7" t="s">
        <v>90</v>
      </c>
      <c r="BK152" s="240">
        <f>ROUND(I152*H152,3)</f>
        <v>0</v>
      </c>
      <c r="BL152" s="17" t="s">
        <v>182</v>
      </c>
      <c r="BM152" s="238" t="s">
        <v>7</v>
      </c>
    </row>
    <row r="153" s="2" customFormat="1">
      <c r="A153" s="38"/>
      <c r="B153" s="39"/>
      <c r="C153" s="40"/>
      <c r="D153" s="241" t="s">
        <v>152</v>
      </c>
      <c r="E153" s="40"/>
      <c r="F153" s="242" t="s">
        <v>380</v>
      </c>
      <c r="G153" s="40"/>
      <c r="H153" s="40"/>
      <c r="I153" s="243"/>
      <c r="J153" s="40"/>
      <c r="K153" s="40"/>
      <c r="L153" s="44"/>
      <c r="M153" s="244"/>
      <c r="N153" s="24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152</v>
      </c>
      <c r="AU153" s="17" t="s">
        <v>90</v>
      </c>
    </row>
    <row r="154" s="2" customFormat="1" ht="24.15" customHeight="1">
      <c r="A154" s="38"/>
      <c r="B154" s="39"/>
      <c r="C154" s="227" t="s">
        <v>191</v>
      </c>
      <c r="D154" s="227" t="s">
        <v>147</v>
      </c>
      <c r="E154" s="228" t="s">
        <v>224</v>
      </c>
      <c r="F154" s="229" t="s">
        <v>415</v>
      </c>
      <c r="G154" s="230" t="s">
        <v>150</v>
      </c>
      <c r="H154" s="231">
        <v>591.93700000000001</v>
      </c>
      <c r="I154" s="232"/>
      <c r="J154" s="231">
        <f>ROUND(I154*H154,3)</f>
        <v>0</v>
      </c>
      <c r="K154" s="233"/>
      <c r="L154" s="44"/>
      <c r="M154" s="234" t="s">
        <v>1</v>
      </c>
      <c r="N154" s="235" t="s">
        <v>43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182</v>
      </c>
      <c r="AT154" s="238" t="s">
        <v>147</v>
      </c>
      <c r="AU154" s="238" t="s">
        <v>90</v>
      </c>
      <c r="AY154" s="17" t="s">
        <v>144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7" t="s">
        <v>90</v>
      </c>
      <c r="BK154" s="240">
        <f>ROUND(I154*H154,3)</f>
        <v>0</v>
      </c>
      <c r="BL154" s="17" t="s">
        <v>182</v>
      </c>
      <c r="BM154" s="238" t="s">
        <v>193</v>
      </c>
    </row>
    <row r="155" s="2" customFormat="1">
      <c r="A155" s="38"/>
      <c r="B155" s="39"/>
      <c r="C155" s="40"/>
      <c r="D155" s="241" t="s">
        <v>152</v>
      </c>
      <c r="E155" s="40"/>
      <c r="F155" s="242" t="s">
        <v>227</v>
      </c>
      <c r="G155" s="40"/>
      <c r="H155" s="40"/>
      <c r="I155" s="243"/>
      <c r="J155" s="40"/>
      <c r="K155" s="40"/>
      <c r="L155" s="44"/>
      <c r="M155" s="244"/>
      <c r="N155" s="24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152</v>
      </c>
      <c r="AU155" s="17" t="s">
        <v>90</v>
      </c>
    </row>
    <row r="156" s="2" customFormat="1" ht="24.15" customHeight="1">
      <c r="A156" s="38"/>
      <c r="B156" s="39"/>
      <c r="C156" s="227" t="s">
        <v>173</v>
      </c>
      <c r="D156" s="227" t="s">
        <v>147</v>
      </c>
      <c r="E156" s="228" t="s">
        <v>228</v>
      </c>
      <c r="F156" s="229" t="s">
        <v>416</v>
      </c>
      <c r="G156" s="230" t="s">
        <v>150</v>
      </c>
      <c r="H156" s="231">
        <v>243.73500000000001</v>
      </c>
      <c r="I156" s="232"/>
      <c r="J156" s="231">
        <f>ROUND(I156*H156,3)</f>
        <v>0</v>
      </c>
      <c r="K156" s="233"/>
      <c r="L156" s="44"/>
      <c r="M156" s="234" t="s">
        <v>1</v>
      </c>
      <c r="N156" s="235" t="s">
        <v>43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182</v>
      </c>
      <c r="AT156" s="238" t="s">
        <v>147</v>
      </c>
      <c r="AU156" s="238" t="s">
        <v>90</v>
      </c>
      <c r="AY156" s="17" t="s">
        <v>144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7" t="s">
        <v>90</v>
      </c>
      <c r="BK156" s="240">
        <f>ROUND(I156*H156,3)</f>
        <v>0</v>
      </c>
      <c r="BL156" s="17" t="s">
        <v>182</v>
      </c>
      <c r="BM156" s="238" t="s">
        <v>196</v>
      </c>
    </row>
    <row r="157" s="2" customFormat="1">
      <c r="A157" s="38"/>
      <c r="B157" s="39"/>
      <c r="C157" s="40"/>
      <c r="D157" s="241" t="s">
        <v>152</v>
      </c>
      <c r="E157" s="40"/>
      <c r="F157" s="242" t="s">
        <v>208</v>
      </c>
      <c r="G157" s="40"/>
      <c r="H157" s="40"/>
      <c r="I157" s="243"/>
      <c r="J157" s="40"/>
      <c r="K157" s="40"/>
      <c r="L157" s="44"/>
      <c r="M157" s="244"/>
      <c r="N157" s="24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152</v>
      </c>
      <c r="AU157" s="17" t="s">
        <v>90</v>
      </c>
    </row>
    <row r="158" s="2" customFormat="1" ht="24.15" customHeight="1">
      <c r="A158" s="38"/>
      <c r="B158" s="39"/>
      <c r="C158" s="227" t="s">
        <v>198</v>
      </c>
      <c r="D158" s="227" t="s">
        <v>147</v>
      </c>
      <c r="E158" s="228" t="s">
        <v>232</v>
      </c>
      <c r="F158" s="229" t="s">
        <v>417</v>
      </c>
      <c r="G158" s="230" t="s">
        <v>150</v>
      </c>
      <c r="H158" s="231">
        <v>40.996000000000002</v>
      </c>
      <c r="I158" s="232"/>
      <c r="J158" s="231">
        <f>ROUND(I158*H158,3)</f>
        <v>0</v>
      </c>
      <c r="K158" s="233"/>
      <c r="L158" s="44"/>
      <c r="M158" s="234" t="s">
        <v>1</v>
      </c>
      <c r="N158" s="235" t="s">
        <v>43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182</v>
      </c>
      <c r="AT158" s="238" t="s">
        <v>147</v>
      </c>
      <c r="AU158" s="238" t="s">
        <v>90</v>
      </c>
      <c r="AY158" s="17" t="s">
        <v>144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7" t="s">
        <v>90</v>
      </c>
      <c r="BK158" s="240">
        <f>ROUND(I158*H158,3)</f>
        <v>0</v>
      </c>
      <c r="BL158" s="17" t="s">
        <v>182</v>
      </c>
      <c r="BM158" s="238" t="s">
        <v>200</v>
      </c>
    </row>
    <row r="159" s="2" customFormat="1">
      <c r="A159" s="38"/>
      <c r="B159" s="39"/>
      <c r="C159" s="40"/>
      <c r="D159" s="241" t="s">
        <v>152</v>
      </c>
      <c r="E159" s="40"/>
      <c r="F159" s="242" t="s">
        <v>418</v>
      </c>
      <c r="G159" s="40"/>
      <c r="H159" s="40"/>
      <c r="I159" s="243"/>
      <c r="J159" s="40"/>
      <c r="K159" s="40"/>
      <c r="L159" s="44"/>
      <c r="M159" s="244"/>
      <c r="N159" s="24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152</v>
      </c>
      <c r="AU159" s="17" t="s">
        <v>90</v>
      </c>
    </row>
    <row r="160" s="2" customFormat="1" ht="24.15" customHeight="1">
      <c r="A160" s="38"/>
      <c r="B160" s="39"/>
      <c r="C160" s="227" t="s">
        <v>178</v>
      </c>
      <c r="D160" s="227" t="s">
        <v>147</v>
      </c>
      <c r="E160" s="228" t="s">
        <v>236</v>
      </c>
      <c r="F160" s="229" t="s">
        <v>419</v>
      </c>
      <c r="G160" s="230" t="s">
        <v>150</v>
      </c>
      <c r="H160" s="231">
        <v>40.996000000000002</v>
      </c>
      <c r="I160" s="232"/>
      <c r="J160" s="231">
        <f>ROUND(I160*H160,3)</f>
        <v>0</v>
      </c>
      <c r="K160" s="233"/>
      <c r="L160" s="44"/>
      <c r="M160" s="234" t="s">
        <v>1</v>
      </c>
      <c r="N160" s="235" t="s">
        <v>43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182</v>
      </c>
      <c r="AT160" s="238" t="s">
        <v>147</v>
      </c>
      <c r="AU160" s="238" t="s">
        <v>90</v>
      </c>
      <c r="AY160" s="17" t="s">
        <v>144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7" t="s">
        <v>90</v>
      </c>
      <c r="BK160" s="240">
        <f>ROUND(I160*H160,3)</f>
        <v>0</v>
      </c>
      <c r="BL160" s="17" t="s">
        <v>182</v>
      </c>
      <c r="BM160" s="238" t="s">
        <v>204</v>
      </c>
    </row>
    <row r="161" s="2" customFormat="1">
      <c r="A161" s="38"/>
      <c r="B161" s="39"/>
      <c r="C161" s="40"/>
      <c r="D161" s="241" t="s">
        <v>152</v>
      </c>
      <c r="E161" s="40"/>
      <c r="F161" s="242" t="s">
        <v>420</v>
      </c>
      <c r="G161" s="40"/>
      <c r="H161" s="40"/>
      <c r="I161" s="243"/>
      <c r="J161" s="40"/>
      <c r="K161" s="40"/>
      <c r="L161" s="44"/>
      <c r="M161" s="244"/>
      <c r="N161" s="24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152</v>
      </c>
      <c r="AU161" s="17" t="s">
        <v>90</v>
      </c>
    </row>
    <row r="162" s="2" customFormat="1" ht="24.15" customHeight="1">
      <c r="A162" s="38"/>
      <c r="B162" s="39"/>
      <c r="C162" s="227" t="s">
        <v>205</v>
      </c>
      <c r="D162" s="227" t="s">
        <v>147</v>
      </c>
      <c r="E162" s="228" t="s">
        <v>290</v>
      </c>
      <c r="F162" s="229" t="s">
        <v>421</v>
      </c>
      <c r="G162" s="230" t="s">
        <v>150</v>
      </c>
      <c r="H162" s="231">
        <v>1466</v>
      </c>
      <c r="I162" s="232"/>
      <c r="J162" s="231">
        <f>ROUND(I162*H162,3)</f>
        <v>0</v>
      </c>
      <c r="K162" s="233"/>
      <c r="L162" s="44"/>
      <c r="M162" s="234" t="s">
        <v>1</v>
      </c>
      <c r="N162" s="235" t="s">
        <v>43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182</v>
      </c>
      <c r="AT162" s="238" t="s">
        <v>147</v>
      </c>
      <c r="AU162" s="238" t="s">
        <v>90</v>
      </c>
      <c r="AY162" s="17" t="s">
        <v>144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7" t="s">
        <v>90</v>
      </c>
      <c r="BK162" s="240">
        <f>ROUND(I162*H162,3)</f>
        <v>0</v>
      </c>
      <c r="BL162" s="17" t="s">
        <v>182</v>
      </c>
      <c r="BM162" s="238" t="s">
        <v>207</v>
      </c>
    </row>
    <row r="163" s="2" customFormat="1">
      <c r="A163" s="38"/>
      <c r="B163" s="39"/>
      <c r="C163" s="40"/>
      <c r="D163" s="241" t="s">
        <v>152</v>
      </c>
      <c r="E163" s="40"/>
      <c r="F163" s="242" t="s">
        <v>292</v>
      </c>
      <c r="G163" s="40"/>
      <c r="H163" s="40"/>
      <c r="I163" s="243"/>
      <c r="J163" s="40"/>
      <c r="K163" s="40"/>
      <c r="L163" s="44"/>
      <c r="M163" s="244"/>
      <c r="N163" s="24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152</v>
      </c>
      <c r="AU163" s="17" t="s">
        <v>90</v>
      </c>
    </row>
    <row r="164" s="2" customFormat="1" ht="24.15" customHeight="1">
      <c r="A164" s="38"/>
      <c r="B164" s="39"/>
      <c r="C164" s="227" t="s">
        <v>182</v>
      </c>
      <c r="D164" s="227" t="s">
        <v>147</v>
      </c>
      <c r="E164" s="228" t="s">
        <v>293</v>
      </c>
      <c r="F164" s="229" t="s">
        <v>422</v>
      </c>
      <c r="G164" s="230" t="s">
        <v>150</v>
      </c>
      <c r="H164" s="231">
        <v>348.20299999999997</v>
      </c>
      <c r="I164" s="232"/>
      <c r="J164" s="231">
        <f>ROUND(I164*H164,3)</f>
        <v>0</v>
      </c>
      <c r="K164" s="233"/>
      <c r="L164" s="44"/>
      <c r="M164" s="234" t="s">
        <v>1</v>
      </c>
      <c r="N164" s="235" t="s">
        <v>43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182</v>
      </c>
      <c r="AT164" s="238" t="s">
        <v>147</v>
      </c>
      <c r="AU164" s="238" t="s">
        <v>90</v>
      </c>
      <c r="AY164" s="17" t="s">
        <v>144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7" t="s">
        <v>90</v>
      </c>
      <c r="BK164" s="240">
        <f>ROUND(I164*H164,3)</f>
        <v>0</v>
      </c>
      <c r="BL164" s="17" t="s">
        <v>182</v>
      </c>
      <c r="BM164" s="238" t="s">
        <v>211</v>
      </c>
    </row>
    <row r="165" s="2" customFormat="1">
      <c r="A165" s="38"/>
      <c r="B165" s="39"/>
      <c r="C165" s="40"/>
      <c r="D165" s="241" t="s">
        <v>152</v>
      </c>
      <c r="E165" s="40"/>
      <c r="F165" s="242" t="s">
        <v>294</v>
      </c>
      <c r="G165" s="40"/>
      <c r="H165" s="40"/>
      <c r="I165" s="243"/>
      <c r="J165" s="40"/>
      <c r="K165" s="40"/>
      <c r="L165" s="44"/>
      <c r="M165" s="244"/>
      <c r="N165" s="24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152</v>
      </c>
      <c r="AU165" s="17" t="s">
        <v>90</v>
      </c>
    </row>
    <row r="166" s="2" customFormat="1" ht="24.15" customHeight="1">
      <c r="A166" s="38"/>
      <c r="B166" s="39"/>
      <c r="C166" s="227" t="s">
        <v>213</v>
      </c>
      <c r="D166" s="227" t="s">
        <v>147</v>
      </c>
      <c r="E166" s="228" t="s">
        <v>295</v>
      </c>
      <c r="F166" s="229" t="s">
        <v>422</v>
      </c>
      <c r="G166" s="230" t="s">
        <v>150</v>
      </c>
      <c r="H166" s="231">
        <v>348.20299999999997</v>
      </c>
      <c r="I166" s="232"/>
      <c r="J166" s="231">
        <f>ROUND(I166*H166,3)</f>
        <v>0</v>
      </c>
      <c r="K166" s="233"/>
      <c r="L166" s="44"/>
      <c r="M166" s="234" t="s">
        <v>1</v>
      </c>
      <c r="N166" s="235" t="s">
        <v>43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182</v>
      </c>
      <c r="AT166" s="238" t="s">
        <v>147</v>
      </c>
      <c r="AU166" s="238" t="s">
        <v>90</v>
      </c>
      <c r="AY166" s="17" t="s">
        <v>144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7" t="s">
        <v>90</v>
      </c>
      <c r="BK166" s="240">
        <f>ROUND(I166*H166,3)</f>
        <v>0</v>
      </c>
      <c r="BL166" s="17" t="s">
        <v>182</v>
      </c>
      <c r="BM166" s="238" t="s">
        <v>215</v>
      </c>
    </row>
    <row r="167" s="2" customFormat="1">
      <c r="A167" s="38"/>
      <c r="B167" s="39"/>
      <c r="C167" s="40"/>
      <c r="D167" s="241" t="s">
        <v>152</v>
      </c>
      <c r="E167" s="40"/>
      <c r="F167" s="242" t="s">
        <v>423</v>
      </c>
      <c r="G167" s="40"/>
      <c r="H167" s="40"/>
      <c r="I167" s="243"/>
      <c r="J167" s="40"/>
      <c r="K167" s="40"/>
      <c r="L167" s="44"/>
      <c r="M167" s="244"/>
      <c r="N167" s="24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152</v>
      </c>
      <c r="AU167" s="17" t="s">
        <v>90</v>
      </c>
    </row>
    <row r="168" s="2" customFormat="1" ht="24.15" customHeight="1">
      <c r="A168" s="38"/>
      <c r="B168" s="39"/>
      <c r="C168" s="227" t="s">
        <v>187</v>
      </c>
      <c r="D168" s="227" t="s">
        <v>147</v>
      </c>
      <c r="E168" s="228" t="s">
        <v>298</v>
      </c>
      <c r="F168" s="229" t="s">
        <v>422</v>
      </c>
      <c r="G168" s="230" t="s">
        <v>150</v>
      </c>
      <c r="H168" s="231">
        <v>348.20299999999997</v>
      </c>
      <c r="I168" s="232"/>
      <c r="J168" s="231">
        <f>ROUND(I168*H168,3)</f>
        <v>0</v>
      </c>
      <c r="K168" s="233"/>
      <c r="L168" s="44"/>
      <c r="M168" s="234" t="s">
        <v>1</v>
      </c>
      <c r="N168" s="235" t="s">
        <v>43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182</v>
      </c>
      <c r="AT168" s="238" t="s">
        <v>147</v>
      </c>
      <c r="AU168" s="238" t="s">
        <v>90</v>
      </c>
      <c r="AY168" s="17" t="s">
        <v>144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7" t="s">
        <v>90</v>
      </c>
      <c r="BK168" s="240">
        <f>ROUND(I168*H168,3)</f>
        <v>0</v>
      </c>
      <c r="BL168" s="17" t="s">
        <v>182</v>
      </c>
      <c r="BM168" s="238" t="s">
        <v>221</v>
      </c>
    </row>
    <row r="169" s="2" customFormat="1">
      <c r="A169" s="38"/>
      <c r="B169" s="39"/>
      <c r="C169" s="40"/>
      <c r="D169" s="241" t="s">
        <v>152</v>
      </c>
      <c r="E169" s="40"/>
      <c r="F169" s="242" t="s">
        <v>300</v>
      </c>
      <c r="G169" s="40"/>
      <c r="H169" s="40"/>
      <c r="I169" s="243"/>
      <c r="J169" s="40"/>
      <c r="K169" s="40"/>
      <c r="L169" s="44"/>
      <c r="M169" s="244"/>
      <c r="N169" s="24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152</v>
      </c>
      <c r="AU169" s="17" t="s">
        <v>90</v>
      </c>
    </row>
    <row r="170" s="2" customFormat="1" ht="14.4" customHeight="1">
      <c r="A170" s="38"/>
      <c r="B170" s="39"/>
      <c r="C170" s="268" t="s">
        <v>223</v>
      </c>
      <c r="D170" s="268" t="s">
        <v>261</v>
      </c>
      <c r="E170" s="269" t="s">
        <v>262</v>
      </c>
      <c r="F170" s="270" t="s">
        <v>263</v>
      </c>
      <c r="G170" s="271" t="s">
        <v>264</v>
      </c>
      <c r="H170" s="272">
        <v>1</v>
      </c>
      <c r="I170" s="273"/>
      <c r="J170" s="272">
        <f>ROUND(I170*H170,3)</f>
        <v>0</v>
      </c>
      <c r="K170" s="274"/>
      <c r="L170" s="275"/>
      <c r="M170" s="276" t="s">
        <v>1</v>
      </c>
      <c r="N170" s="277" t="s">
        <v>43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211</v>
      </c>
      <c r="AT170" s="238" t="s">
        <v>261</v>
      </c>
      <c r="AU170" s="238" t="s">
        <v>90</v>
      </c>
      <c r="AY170" s="17" t="s">
        <v>144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7" t="s">
        <v>90</v>
      </c>
      <c r="BK170" s="240">
        <f>ROUND(I170*H170,3)</f>
        <v>0</v>
      </c>
      <c r="BL170" s="17" t="s">
        <v>182</v>
      </c>
      <c r="BM170" s="238" t="s">
        <v>226</v>
      </c>
    </row>
    <row r="171" s="12" customFormat="1" ht="25.92" customHeight="1">
      <c r="A171" s="12"/>
      <c r="B171" s="211"/>
      <c r="C171" s="212"/>
      <c r="D171" s="213" t="s">
        <v>76</v>
      </c>
      <c r="E171" s="214" t="s">
        <v>266</v>
      </c>
      <c r="F171" s="214" t="s">
        <v>267</v>
      </c>
      <c r="G171" s="212"/>
      <c r="H171" s="212"/>
      <c r="I171" s="215"/>
      <c r="J171" s="216">
        <f>BK171</f>
        <v>0</v>
      </c>
      <c r="K171" s="212"/>
      <c r="L171" s="217"/>
      <c r="M171" s="218"/>
      <c r="N171" s="219"/>
      <c r="O171" s="219"/>
      <c r="P171" s="220">
        <f>P172</f>
        <v>0</v>
      </c>
      <c r="Q171" s="219"/>
      <c r="R171" s="220">
        <f>R172</f>
        <v>0</v>
      </c>
      <c r="S171" s="219"/>
      <c r="T171" s="22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2" t="s">
        <v>166</v>
      </c>
      <c r="AT171" s="223" t="s">
        <v>76</v>
      </c>
      <c r="AU171" s="223" t="s">
        <v>77</v>
      </c>
      <c r="AY171" s="222" t="s">
        <v>144</v>
      </c>
      <c r="BK171" s="224">
        <f>BK172</f>
        <v>0</v>
      </c>
    </row>
    <row r="172" s="12" customFormat="1" ht="22.8" customHeight="1">
      <c r="A172" s="12"/>
      <c r="B172" s="211"/>
      <c r="C172" s="212"/>
      <c r="D172" s="213" t="s">
        <v>76</v>
      </c>
      <c r="E172" s="225" t="s">
        <v>268</v>
      </c>
      <c r="F172" s="225" t="s">
        <v>269</v>
      </c>
      <c r="G172" s="212"/>
      <c r="H172" s="212"/>
      <c r="I172" s="215"/>
      <c r="J172" s="226">
        <f>BK172</f>
        <v>0</v>
      </c>
      <c r="K172" s="212"/>
      <c r="L172" s="217"/>
      <c r="M172" s="218"/>
      <c r="N172" s="219"/>
      <c r="O172" s="219"/>
      <c r="P172" s="220">
        <f>P173</f>
        <v>0</v>
      </c>
      <c r="Q172" s="219"/>
      <c r="R172" s="220">
        <f>R173</f>
        <v>0</v>
      </c>
      <c r="S172" s="219"/>
      <c r="T172" s="221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2" t="s">
        <v>166</v>
      </c>
      <c r="AT172" s="223" t="s">
        <v>76</v>
      </c>
      <c r="AU172" s="223" t="s">
        <v>84</v>
      </c>
      <c r="AY172" s="222" t="s">
        <v>144</v>
      </c>
      <c r="BK172" s="224">
        <f>BK173</f>
        <v>0</v>
      </c>
    </row>
    <row r="173" s="2" customFormat="1" ht="24.15" customHeight="1">
      <c r="A173" s="38"/>
      <c r="B173" s="39"/>
      <c r="C173" s="227" t="s">
        <v>7</v>
      </c>
      <c r="D173" s="227" t="s">
        <v>147</v>
      </c>
      <c r="E173" s="228" t="s">
        <v>362</v>
      </c>
      <c r="F173" s="229" t="s">
        <v>400</v>
      </c>
      <c r="G173" s="230" t="s">
        <v>264</v>
      </c>
      <c r="H173" s="231">
        <v>1</v>
      </c>
      <c r="I173" s="232"/>
      <c r="J173" s="231">
        <f>ROUND(I173*H173,3)</f>
        <v>0</v>
      </c>
      <c r="K173" s="233"/>
      <c r="L173" s="44"/>
      <c r="M173" s="278" t="s">
        <v>1</v>
      </c>
      <c r="N173" s="279" t="s">
        <v>43</v>
      </c>
      <c r="O173" s="280"/>
      <c r="P173" s="281">
        <f>O173*H173</f>
        <v>0</v>
      </c>
      <c r="Q173" s="281">
        <v>0</v>
      </c>
      <c r="R173" s="281">
        <f>Q173*H173</f>
        <v>0</v>
      </c>
      <c r="S173" s="281">
        <v>0</v>
      </c>
      <c r="T173" s="28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151</v>
      </c>
      <c r="AT173" s="238" t="s">
        <v>147</v>
      </c>
      <c r="AU173" s="238" t="s">
        <v>90</v>
      </c>
      <c r="AY173" s="17" t="s">
        <v>144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7" t="s">
        <v>90</v>
      </c>
      <c r="BK173" s="240">
        <f>ROUND(I173*H173,3)</f>
        <v>0</v>
      </c>
      <c r="BL173" s="17" t="s">
        <v>151</v>
      </c>
      <c r="BM173" s="238" t="s">
        <v>230</v>
      </c>
    </row>
    <row r="174" s="2" customFormat="1" ht="6.96" customHeight="1">
      <c r="A174" s="38"/>
      <c r="B174" s="66"/>
      <c r="C174" s="67"/>
      <c r="D174" s="67"/>
      <c r="E174" s="67"/>
      <c r="F174" s="67"/>
      <c r="G174" s="67"/>
      <c r="H174" s="67"/>
      <c r="I174" s="67"/>
      <c r="J174" s="67"/>
      <c r="K174" s="67"/>
      <c r="L174" s="44"/>
      <c r="M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</sheetData>
  <sheetProtection sheet="1" autoFilter="0" formatColumns="0" formatRows="0" objects="1" scenarios="1" spinCount="100000" saltValue="8XdiIImvL9duVeey6fNLQfl51W2aN43swCd3uiTS+2ZxHOZlKVvp4+uDJyj5VLQYQGXNn8xY95yoCUC5b1TY5A==" hashValue="FyOcnyaGMtPZwoH4kkkMz5TfYLOQhHqt2WrTDneE694Awvz6ZAC2/6Gtr7laJsr74V7mrcyvGWEzt1M6ZaI/nA==" algorithmName="SHA-512" password="CC35"/>
  <autoFilter ref="C127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77</v>
      </c>
    </row>
    <row r="4" s="1" customFormat="1" ht="24.96" customHeight="1">
      <c r="B4" s="20"/>
      <c r="D4" s="148" t="s">
        <v>115</v>
      </c>
      <c r="L4" s="20"/>
      <c r="M4" s="14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14</v>
      </c>
      <c r="L6" s="20"/>
    </row>
    <row r="7" s="1" customFormat="1" ht="16.5" customHeight="1">
      <c r="B7" s="20"/>
      <c r="E7" s="151" t="str">
        <f>'Rekapitulácia stavby'!K6</f>
        <v>Stavebná časť</v>
      </c>
      <c r="F7" s="150"/>
      <c r="G7" s="150"/>
      <c r="H7" s="150"/>
      <c r="L7" s="20"/>
    </row>
    <row r="8" s="1" customFormat="1" ht="12" customHeight="1">
      <c r="B8" s="20"/>
      <c r="D8" s="150" t="s">
        <v>116</v>
      </c>
      <c r="L8" s="20"/>
    </row>
    <row r="9" s="2" customFormat="1" ht="16.5" customHeight="1">
      <c r="A9" s="38"/>
      <c r="B9" s="44"/>
      <c r="C9" s="38"/>
      <c r="D9" s="38"/>
      <c r="E9" s="151" t="s">
        <v>424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118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425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16</v>
      </c>
      <c r="E13" s="38"/>
      <c r="F13" s="141" t="s">
        <v>1</v>
      </c>
      <c r="G13" s="38"/>
      <c r="H13" s="38"/>
      <c r="I13" s="150" t="s">
        <v>17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18</v>
      </c>
      <c r="E14" s="38"/>
      <c r="F14" s="141" t="s">
        <v>276</v>
      </c>
      <c r="G14" s="38"/>
      <c r="H14" s="38"/>
      <c r="I14" s="150" t="s">
        <v>20</v>
      </c>
      <c r="J14" s="153" t="str">
        <f>'Rekapitulácia stavby'!AN8</f>
        <v>26. 3. 2021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22</v>
      </c>
      <c r="E16" s="38"/>
      <c r="F16" s="38"/>
      <c r="G16" s="38"/>
      <c r="H16" s="38"/>
      <c r="I16" s="150" t="s">
        <v>23</v>
      </c>
      <c r="J16" s="141" t="str">
        <f>IF('Rekapitulácia stavby'!AN10="","",'Rekapitulácia stavby'!AN10)</f>
        <v>31609651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IF('Rekapitulácia stavby'!E11="","",'Rekapitulácia stavby'!E11)</f>
        <v>Technické služby Žiar nad Hronom s.r.o.</v>
      </c>
      <c r="F17" s="38"/>
      <c r="G17" s="38"/>
      <c r="H17" s="38"/>
      <c r="I17" s="150" t="s">
        <v>26</v>
      </c>
      <c r="J17" s="141" t="str">
        <f>IF('Rekapitulácia stavby'!AN11="","",'Rekapitulácia stavby'!AN11)</f>
        <v xml:space="preserve">SK2020479714 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23</v>
      </c>
      <c r="J19" s="33" t="str">
        <f>'Rekapitulácia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'Rekapitulácia stavby'!E14</f>
        <v>Vyplň údaj</v>
      </c>
      <c r="F20" s="141"/>
      <c r="G20" s="141"/>
      <c r="H20" s="141"/>
      <c r="I20" s="150" t="s">
        <v>26</v>
      </c>
      <c r="J20" s="33" t="str">
        <f>'Rekapitulácia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23</v>
      </c>
      <c r="J22" s="141" t="str">
        <f>IF('Rekapitulácia stavby'!AN16="","",'Rekapitulácia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IF('Rekapitulácia stavby'!E17="","",'Rekapitulácia stavby'!E17)</f>
        <v>Magic Design Henč s.r.o.</v>
      </c>
      <c r="F23" s="38"/>
      <c r="G23" s="38"/>
      <c r="H23" s="38"/>
      <c r="I23" s="150" t="s">
        <v>26</v>
      </c>
      <c r="J23" s="141" t="str">
        <f>IF('Rekapitulácia stavby'!AN17="","",'Rekapitulácia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23</v>
      </c>
      <c r="J25" s="141" t="str">
        <f>IF('Rekapitulácia stavby'!AN19="","",'Rekapitulácia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IF('Rekapitulácia stavby'!E20="","",'Rekapitulácia stavby'!E20)</f>
        <v>Pilnik Vladimír</v>
      </c>
      <c r="F26" s="38"/>
      <c r="G26" s="38"/>
      <c r="H26" s="38"/>
      <c r="I26" s="150" t="s">
        <v>26</v>
      </c>
      <c r="J26" s="141" t="str">
        <f>IF('Rekapitulácia stavby'!AN20="","",'Rekapitulácia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36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ROUND((SUM(BE128:BE261)),  2)</f>
        <v>0</v>
      </c>
      <c r="G35" s="38"/>
      <c r="H35" s="38"/>
      <c r="I35" s="164">
        <v>0.20000000000000001</v>
      </c>
      <c r="J35" s="163">
        <f>ROUND(((SUM(BE128:BE261))*I35),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ROUND((SUM(BF128:BF261)),  2)</f>
        <v>0</v>
      </c>
      <c r="G36" s="38"/>
      <c r="H36" s="38"/>
      <c r="I36" s="164">
        <v>0.20000000000000001</v>
      </c>
      <c r="J36" s="163">
        <f>ROUND(((SUM(BF128:BF261))*I36),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ROUND((SUM(BG128:BG261)),  2)</f>
        <v>0</v>
      </c>
      <c r="G37" s="38"/>
      <c r="H37" s="38"/>
      <c r="I37" s="164">
        <v>0.20000000000000001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ROUND((SUM(BH128:BH261)),  2)</f>
        <v>0</v>
      </c>
      <c r="G38" s="38"/>
      <c r="H38" s="38"/>
      <c r="I38" s="164">
        <v>0.20000000000000001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ROUND((SUM(BI128:BI261)),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Stavebná časť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424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08 - Stavebná časť - podlahy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40"/>
      <c r="E91" s="40"/>
      <c r="F91" s="27" t="str">
        <f>F14</f>
        <v xml:space="preserve"> </v>
      </c>
      <c r="G91" s="40"/>
      <c r="H91" s="40"/>
      <c r="I91" s="32" t="s">
        <v>20</v>
      </c>
      <c r="J91" s="79" t="str">
        <f>IF(J14="","",J14)</f>
        <v>26. 3. 2021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40"/>
      <c r="E93" s="40"/>
      <c r="F93" s="27" t="str">
        <f>E17</f>
        <v>Technické služby Žiar nad Hronom s.r.o.</v>
      </c>
      <c r="G93" s="40"/>
      <c r="H93" s="40"/>
      <c r="I93" s="32" t="s">
        <v>30</v>
      </c>
      <c r="J93" s="36" t="str">
        <f>E23</f>
        <v>Magic Design Henč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>Pilnik Vladimír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121</v>
      </c>
      <c r="D96" s="185"/>
      <c r="E96" s="185"/>
      <c r="F96" s="185"/>
      <c r="G96" s="185"/>
      <c r="H96" s="185"/>
      <c r="I96" s="185"/>
      <c r="J96" s="186" t="s">
        <v>122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123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124</v>
      </c>
    </row>
    <row r="99" s="9" customFormat="1" ht="24.96" customHeight="1">
      <c r="A99" s="9"/>
      <c r="B99" s="188"/>
      <c r="C99" s="189"/>
      <c r="D99" s="190" t="s">
        <v>125</v>
      </c>
      <c r="E99" s="191"/>
      <c r="F99" s="191"/>
      <c r="G99" s="191"/>
      <c r="H99" s="191"/>
      <c r="I99" s="191"/>
      <c r="J99" s="192">
        <f>J129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311</v>
      </c>
      <c r="E100" s="196"/>
      <c r="F100" s="196"/>
      <c r="G100" s="196"/>
      <c r="H100" s="196"/>
      <c r="I100" s="196"/>
      <c r="J100" s="197">
        <f>J130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426</v>
      </c>
      <c r="E101" s="196"/>
      <c r="F101" s="196"/>
      <c r="G101" s="196"/>
      <c r="H101" s="196"/>
      <c r="I101" s="196"/>
      <c r="J101" s="197">
        <f>J137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8"/>
      <c r="C102" s="189"/>
      <c r="D102" s="190" t="s">
        <v>313</v>
      </c>
      <c r="E102" s="191"/>
      <c r="F102" s="191"/>
      <c r="G102" s="191"/>
      <c r="H102" s="191"/>
      <c r="I102" s="191"/>
      <c r="J102" s="192">
        <f>J140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427</v>
      </c>
      <c r="E103" s="196"/>
      <c r="F103" s="196"/>
      <c r="G103" s="196"/>
      <c r="H103" s="196"/>
      <c r="I103" s="196"/>
      <c r="J103" s="197">
        <f>J141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126</v>
      </c>
      <c r="E104" s="196"/>
      <c r="F104" s="196"/>
      <c r="G104" s="196"/>
      <c r="H104" s="196"/>
      <c r="I104" s="196"/>
      <c r="J104" s="197">
        <f>J148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128</v>
      </c>
      <c r="E105" s="191"/>
      <c r="F105" s="191"/>
      <c r="G105" s="191"/>
      <c r="H105" s="191"/>
      <c r="I105" s="191"/>
      <c r="J105" s="192">
        <f>J259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33"/>
      <c r="D106" s="195" t="s">
        <v>129</v>
      </c>
      <c r="E106" s="196"/>
      <c r="F106" s="196"/>
      <c r="G106" s="196"/>
      <c r="H106" s="196"/>
      <c r="I106" s="196"/>
      <c r="J106" s="197">
        <f>J260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3" t="str">
        <f>E7</f>
        <v>Stavebná časť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116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183" t="s">
        <v>424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E11</f>
        <v>08 - Stavebná časť - podlahy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18</v>
      </c>
      <c r="D122" s="40"/>
      <c r="E122" s="40"/>
      <c r="F122" s="27" t="str">
        <f>F14</f>
        <v xml:space="preserve"> </v>
      </c>
      <c r="G122" s="40"/>
      <c r="H122" s="40"/>
      <c r="I122" s="32" t="s">
        <v>20</v>
      </c>
      <c r="J122" s="79" t="str">
        <f>IF(J14="","",J14)</f>
        <v>26. 3. 2021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22</v>
      </c>
      <c r="D124" s="40"/>
      <c r="E124" s="40"/>
      <c r="F124" s="27" t="str">
        <f>E17</f>
        <v>Technické služby Žiar nad Hronom s.r.o.</v>
      </c>
      <c r="G124" s="40"/>
      <c r="H124" s="40"/>
      <c r="I124" s="32" t="s">
        <v>30</v>
      </c>
      <c r="J124" s="36" t="str">
        <f>E23</f>
        <v>Magic Design Henč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IF(E20="","",E20)</f>
        <v>Vyplň údaj</v>
      </c>
      <c r="G125" s="40"/>
      <c r="H125" s="40"/>
      <c r="I125" s="32" t="s">
        <v>34</v>
      </c>
      <c r="J125" s="36" t="str">
        <f>E26</f>
        <v>Pilnik Vladimír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131</v>
      </c>
      <c r="D127" s="202" t="s">
        <v>62</v>
      </c>
      <c r="E127" s="202" t="s">
        <v>58</v>
      </c>
      <c r="F127" s="202" t="s">
        <v>59</v>
      </c>
      <c r="G127" s="202" t="s">
        <v>132</v>
      </c>
      <c r="H127" s="202" t="s">
        <v>133</v>
      </c>
      <c r="I127" s="202" t="s">
        <v>134</v>
      </c>
      <c r="J127" s="203" t="s">
        <v>122</v>
      </c>
      <c r="K127" s="204" t="s">
        <v>135</v>
      </c>
      <c r="L127" s="205"/>
      <c r="M127" s="100" t="s">
        <v>1</v>
      </c>
      <c r="N127" s="101" t="s">
        <v>41</v>
      </c>
      <c r="O127" s="101" t="s">
        <v>136</v>
      </c>
      <c r="P127" s="101" t="s">
        <v>137</v>
      </c>
      <c r="Q127" s="101" t="s">
        <v>138</v>
      </c>
      <c r="R127" s="101" t="s">
        <v>139</v>
      </c>
      <c r="S127" s="101" t="s">
        <v>140</v>
      </c>
      <c r="T127" s="102" t="s">
        <v>141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123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P129+P140+P259</f>
        <v>0</v>
      </c>
      <c r="Q128" s="104"/>
      <c r="R128" s="208">
        <f>R129+R140+R259</f>
        <v>0</v>
      </c>
      <c r="S128" s="104"/>
      <c r="T128" s="209">
        <f>T129+T140+T259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124</v>
      </c>
      <c r="BK128" s="210">
        <f>BK129+BK140+BK259</f>
        <v>0</v>
      </c>
    </row>
    <row r="129" s="12" customFormat="1" ht="25.92" customHeight="1">
      <c r="A129" s="12"/>
      <c r="B129" s="211"/>
      <c r="C129" s="212"/>
      <c r="D129" s="213" t="s">
        <v>76</v>
      </c>
      <c r="E129" s="214" t="s">
        <v>142</v>
      </c>
      <c r="F129" s="214" t="s">
        <v>143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P130+P137</f>
        <v>0</v>
      </c>
      <c r="Q129" s="219"/>
      <c r="R129" s="220">
        <f>R130+R137</f>
        <v>0</v>
      </c>
      <c r="S129" s="219"/>
      <c r="T129" s="221">
        <f>T130+T137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84</v>
      </c>
      <c r="AT129" s="223" t="s">
        <v>76</v>
      </c>
      <c r="AU129" s="223" t="s">
        <v>77</v>
      </c>
      <c r="AY129" s="222" t="s">
        <v>144</v>
      </c>
      <c r="BK129" s="224">
        <f>BK130+BK137</f>
        <v>0</v>
      </c>
    </row>
    <row r="130" s="12" customFormat="1" ht="22.8" customHeight="1">
      <c r="A130" s="12"/>
      <c r="B130" s="211"/>
      <c r="C130" s="212"/>
      <c r="D130" s="213" t="s">
        <v>76</v>
      </c>
      <c r="E130" s="225" t="s">
        <v>160</v>
      </c>
      <c r="F130" s="225" t="s">
        <v>336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SUM(P131:P136)</f>
        <v>0</v>
      </c>
      <c r="Q130" s="219"/>
      <c r="R130" s="220">
        <f>SUM(R131:R136)</f>
        <v>0</v>
      </c>
      <c r="S130" s="219"/>
      <c r="T130" s="221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84</v>
      </c>
      <c r="AT130" s="223" t="s">
        <v>76</v>
      </c>
      <c r="AU130" s="223" t="s">
        <v>84</v>
      </c>
      <c r="AY130" s="222" t="s">
        <v>144</v>
      </c>
      <c r="BK130" s="224">
        <f>SUM(BK131:BK136)</f>
        <v>0</v>
      </c>
    </row>
    <row r="131" s="2" customFormat="1" ht="24.15" customHeight="1">
      <c r="A131" s="38"/>
      <c r="B131" s="39"/>
      <c r="C131" s="227" t="s">
        <v>84</v>
      </c>
      <c r="D131" s="227" t="s">
        <v>147</v>
      </c>
      <c r="E131" s="228" t="s">
        <v>428</v>
      </c>
      <c r="F131" s="229" t="s">
        <v>429</v>
      </c>
      <c r="G131" s="230" t="s">
        <v>332</v>
      </c>
      <c r="H131" s="231">
        <v>0.18099999999999999</v>
      </c>
      <c r="I131" s="232"/>
      <c r="J131" s="231">
        <f>ROUND(I131*H131,3)</f>
        <v>0</v>
      </c>
      <c r="K131" s="233"/>
      <c r="L131" s="44"/>
      <c r="M131" s="234" t="s">
        <v>1</v>
      </c>
      <c r="N131" s="235" t="s">
        <v>43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151</v>
      </c>
      <c r="AT131" s="238" t="s">
        <v>147</v>
      </c>
      <c r="AU131" s="238" t="s">
        <v>90</v>
      </c>
      <c r="AY131" s="17" t="s">
        <v>144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7" t="s">
        <v>90</v>
      </c>
      <c r="BK131" s="240">
        <f>ROUND(I131*H131,3)</f>
        <v>0</v>
      </c>
      <c r="BL131" s="17" t="s">
        <v>151</v>
      </c>
      <c r="BM131" s="238" t="s">
        <v>90</v>
      </c>
    </row>
    <row r="132" s="13" customFormat="1">
      <c r="A132" s="13"/>
      <c r="B132" s="246"/>
      <c r="C132" s="247"/>
      <c r="D132" s="241" t="s">
        <v>257</v>
      </c>
      <c r="E132" s="248" t="s">
        <v>1</v>
      </c>
      <c r="F132" s="249" t="s">
        <v>430</v>
      </c>
      <c r="G132" s="247"/>
      <c r="H132" s="250">
        <v>0.18099999999999999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257</v>
      </c>
      <c r="AU132" s="256" t="s">
        <v>90</v>
      </c>
      <c r="AV132" s="13" t="s">
        <v>90</v>
      </c>
      <c r="AW132" s="13" t="s">
        <v>32</v>
      </c>
      <c r="AX132" s="13" t="s">
        <v>77</v>
      </c>
      <c r="AY132" s="256" t="s">
        <v>144</v>
      </c>
    </row>
    <row r="133" s="14" customFormat="1">
      <c r="A133" s="14"/>
      <c r="B133" s="257"/>
      <c r="C133" s="258"/>
      <c r="D133" s="241" t="s">
        <v>257</v>
      </c>
      <c r="E133" s="259" t="s">
        <v>1</v>
      </c>
      <c r="F133" s="260" t="s">
        <v>259</v>
      </c>
      <c r="G133" s="258"/>
      <c r="H133" s="261">
        <v>0.18099999999999999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7" t="s">
        <v>257</v>
      </c>
      <c r="AU133" s="267" t="s">
        <v>90</v>
      </c>
      <c r="AV133" s="14" t="s">
        <v>151</v>
      </c>
      <c r="AW133" s="14" t="s">
        <v>32</v>
      </c>
      <c r="AX133" s="14" t="s">
        <v>84</v>
      </c>
      <c r="AY133" s="267" t="s">
        <v>144</v>
      </c>
    </row>
    <row r="134" s="2" customFormat="1" ht="14.4" customHeight="1">
      <c r="A134" s="38"/>
      <c r="B134" s="39"/>
      <c r="C134" s="227" t="s">
        <v>90</v>
      </c>
      <c r="D134" s="227" t="s">
        <v>147</v>
      </c>
      <c r="E134" s="228" t="s">
        <v>431</v>
      </c>
      <c r="F134" s="229" t="s">
        <v>432</v>
      </c>
      <c r="G134" s="230" t="s">
        <v>150</v>
      </c>
      <c r="H134" s="231">
        <v>80.25</v>
      </c>
      <c r="I134" s="232"/>
      <c r="J134" s="231">
        <f>ROUND(I134*H134,3)</f>
        <v>0</v>
      </c>
      <c r="K134" s="233"/>
      <c r="L134" s="44"/>
      <c r="M134" s="234" t="s">
        <v>1</v>
      </c>
      <c r="N134" s="235" t="s">
        <v>43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151</v>
      </c>
      <c r="AT134" s="238" t="s">
        <v>147</v>
      </c>
      <c r="AU134" s="238" t="s">
        <v>90</v>
      </c>
      <c r="AY134" s="17" t="s">
        <v>144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7" t="s">
        <v>90</v>
      </c>
      <c r="BK134" s="240">
        <f>ROUND(I134*H134,3)</f>
        <v>0</v>
      </c>
      <c r="BL134" s="17" t="s">
        <v>151</v>
      </c>
      <c r="BM134" s="238" t="s">
        <v>151</v>
      </c>
    </row>
    <row r="135" s="13" customFormat="1">
      <c r="A135" s="13"/>
      <c r="B135" s="246"/>
      <c r="C135" s="247"/>
      <c r="D135" s="241" t="s">
        <v>257</v>
      </c>
      <c r="E135" s="248" t="s">
        <v>1</v>
      </c>
      <c r="F135" s="249" t="s">
        <v>433</v>
      </c>
      <c r="G135" s="247"/>
      <c r="H135" s="250">
        <v>80.25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257</v>
      </c>
      <c r="AU135" s="256" t="s">
        <v>90</v>
      </c>
      <c r="AV135" s="13" t="s">
        <v>90</v>
      </c>
      <c r="AW135" s="13" t="s">
        <v>32</v>
      </c>
      <c r="AX135" s="13" t="s">
        <v>77</v>
      </c>
      <c r="AY135" s="256" t="s">
        <v>144</v>
      </c>
    </row>
    <row r="136" s="14" customFormat="1">
      <c r="A136" s="14"/>
      <c r="B136" s="257"/>
      <c r="C136" s="258"/>
      <c r="D136" s="241" t="s">
        <v>257</v>
      </c>
      <c r="E136" s="259" t="s">
        <v>1</v>
      </c>
      <c r="F136" s="260" t="s">
        <v>259</v>
      </c>
      <c r="G136" s="258"/>
      <c r="H136" s="261">
        <v>80.25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257</v>
      </c>
      <c r="AU136" s="267" t="s">
        <v>90</v>
      </c>
      <c r="AV136" s="14" t="s">
        <v>151</v>
      </c>
      <c r="AW136" s="14" t="s">
        <v>32</v>
      </c>
      <c r="AX136" s="14" t="s">
        <v>84</v>
      </c>
      <c r="AY136" s="267" t="s">
        <v>144</v>
      </c>
    </row>
    <row r="137" s="12" customFormat="1" ht="22.8" customHeight="1">
      <c r="A137" s="12"/>
      <c r="B137" s="211"/>
      <c r="C137" s="212"/>
      <c r="D137" s="213" t="s">
        <v>76</v>
      </c>
      <c r="E137" s="225" t="s">
        <v>434</v>
      </c>
      <c r="F137" s="225" t="s">
        <v>435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SUM(P138:P139)</f>
        <v>0</v>
      </c>
      <c r="Q137" s="219"/>
      <c r="R137" s="220">
        <f>SUM(R138:R139)</f>
        <v>0</v>
      </c>
      <c r="S137" s="219"/>
      <c r="T137" s="221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84</v>
      </c>
      <c r="AT137" s="223" t="s">
        <v>76</v>
      </c>
      <c r="AU137" s="223" t="s">
        <v>84</v>
      </c>
      <c r="AY137" s="222" t="s">
        <v>144</v>
      </c>
      <c r="BK137" s="224">
        <f>SUM(BK138:BK139)</f>
        <v>0</v>
      </c>
    </row>
    <row r="138" s="2" customFormat="1" ht="24.15" customHeight="1">
      <c r="A138" s="38"/>
      <c r="B138" s="39"/>
      <c r="C138" s="227" t="s">
        <v>157</v>
      </c>
      <c r="D138" s="227" t="s">
        <v>147</v>
      </c>
      <c r="E138" s="228" t="s">
        <v>436</v>
      </c>
      <c r="F138" s="229" t="s">
        <v>437</v>
      </c>
      <c r="G138" s="230" t="s">
        <v>332</v>
      </c>
      <c r="H138" s="231">
        <v>10.337999999999999</v>
      </c>
      <c r="I138" s="232"/>
      <c r="J138" s="231">
        <f>ROUND(I138*H138,3)</f>
        <v>0</v>
      </c>
      <c r="K138" s="233"/>
      <c r="L138" s="44"/>
      <c r="M138" s="234" t="s">
        <v>1</v>
      </c>
      <c r="N138" s="235" t="s">
        <v>43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151</v>
      </c>
      <c r="AT138" s="238" t="s">
        <v>147</v>
      </c>
      <c r="AU138" s="238" t="s">
        <v>90</v>
      </c>
      <c r="AY138" s="17" t="s">
        <v>144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7" t="s">
        <v>90</v>
      </c>
      <c r="BK138" s="240">
        <f>ROUND(I138*H138,3)</f>
        <v>0</v>
      </c>
      <c r="BL138" s="17" t="s">
        <v>151</v>
      </c>
      <c r="BM138" s="238" t="s">
        <v>160</v>
      </c>
    </row>
    <row r="139" s="2" customFormat="1" ht="49.05" customHeight="1">
      <c r="A139" s="38"/>
      <c r="B139" s="39"/>
      <c r="C139" s="227" t="s">
        <v>151</v>
      </c>
      <c r="D139" s="227" t="s">
        <v>147</v>
      </c>
      <c r="E139" s="228" t="s">
        <v>438</v>
      </c>
      <c r="F139" s="229" t="s">
        <v>439</v>
      </c>
      <c r="G139" s="230" t="s">
        <v>332</v>
      </c>
      <c r="H139" s="231">
        <v>10.337999999999999</v>
      </c>
      <c r="I139" s="232"/>
      <c r="J139" s="231">
        <f>ROUND(I139*H139,3)</f>
        <v>0</v>
      </c>
      <c r="K139" s="233"/>
      <c r="L139" s="44"/>
      <c r="M139" s="234" t="s">
        <v>1</v>
      </c>
      <c r="N139" s="235" t="s">
        <v>43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151</v>
      </c>
      <c r="AT139" s="238" t="s">
        <v>147</v>
      </c>
      <c r="AU139" s="238" t="s">
        <v>90</v>
      </c>
      <c r="AY139" s="17" t="s">
        <v>144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7" t="s">
        <v>90</v>
      </c>
      <c r="BK139" s="240">
        <f>ROUND(I139*H139,3)</f>
        <v>0</v>
      </c>
      <c r="BL139" s="17" t="s">
        <v>151</v>
      </c>
      <c r="BM139" s="238" t="s">
        <v>164</v>
      </c>
    </row>
    <row r="140" s="12" customFormat="1" ht="25.92" customHeight="1">
      <c r="A140" s="12"/>
      <c r="B140" s="211"/>
      <c r="C140" s="212"/>
      <c r="D140" s="213" t="s">
        <v>76</v>
      </c>
      <c r="E140" s="214" t="s">
        <v>351</v>
      </c>
      <c r="F140" s="214" t="s">
        <v>352</v>
      </c>
      <c r="G140" s="212"/>
      <c r="H140" s="212"/>
      <c r="I140" s="215"/>
      <c r="J140" s="216">
        <f>BK140</f>
        <v>0</v>
      </c>
      <c r="K140" s="212"/>
      <c r="L140" s="217"/>
      <c r="M140" s="218"/>
      <c r="N140" s="219"/>
      <c r="O140" s="219"/>
      <c r="P140" s="220">
        <f>P141+P148</f>
        <v>0</v>
      </c>
      <c r="Q140" s="219"/>
      <c r="R140" s="220">
        <f>R141+R148</f>
        <v>0</v>
      </c>
      <c r="S140" s="219"/>
      <c r="T140" s="221">
        <f>T141+T148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90</v>
      </c>
      <c r="AT140" s="223" t="s">
        <v>76</v>
      </c>
      <c r="AU140" s="223" t="s">
        <v>77</v>
      </c>
      <c r="AY140" s="222" t="s">
        <v>144</v>
      </c>
      <c r="BK140" s="224">
        <f>BK141+BK148</f>
        <v>0</v>
      </c>
    </row>
    <row r="141" s="12" customFormat="1" ht="22.8" customHeight="1">
      <c r="A141" s="12"/>
      <c r="B141" s="211"/>
      <c r="C141" s="212"/>
      <c r="D141" s="213" t="s">
        <v>76</v>
      </c>
      <c r="E141" s="225" t="s">
        <v>440</v>
      </c>
      <c r="F141" s="225" t="s">
        <v>441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SUM(P142:P147)</f>
        <v>0</v>
      </c>
      <c r="Q141" s="219"/>
      <c r="R141" s="220">
        <f>SUM(R142:R147)</f>
        <v>0</v>
      </c>
      <c r="S141" s="219"/>
      <c r="T141" s="221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90</v>
      </c>
      <c r="AT141" s="223" t="s">
        <v>76</v>
      </c>
      <c r="AU141" s="223" t="s">
        <v>84</v>
      </c>
      <c r="AY141" s="222" t="s">
        <v>144</v>
      </c>
      <c r="BK141" s="224">
        <f>SUM(BK142:BK147)</f>
        <v>0</v>
      </c>
    </row>
    <row r="142" s="2" customFormat="1" ht="24.15" customHeight="1">
      <c r="A142" s="38"/>
      <c r="B142" s="39"/>
      <c r="C142" s="227" t="s">
        <v>166</v>
      </c>
      <c r="D142" s="227" t="s">
        <v>147</v>
      </c>
      <c r="E142" s="228" t="s">
        <v>442</v>
      </c>
      <c r="F142" s="229" t="s">
        <v>443</v>
      </c>
      <c r="G142" s="230" t="s">
        <v>150</v>
      </c>
      <c r="H142" s="231">
        <v>80.25</v>
      </c>
      <c r="I142" s="232"/>
      <c r="J142" s="231">
        <f>ROUND(I142*H142,3)</f>
        <v>0</v>
      </c>
      <c r="K142" s="233"/>
      <c r="L142" s="44"/>
      <c r="M142" s="234" t="s">
        <v>1</v>
      </c>
      <c r="N142" s="235" t="s">
        <v>43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182</v>
      </c>
      <c r="AT142" s="238" t="s">
        <v>147</v>
      </c>
      <c r="AU142" s="238" t="s">
        <v>90</v>
      </c>
      <c r="AY142" s="17" t="s">
        <v>144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7" t="s">
        <v>90</v>
      </c>
      <c r="BK142" s="240">
        <f>ROUND(I142*H142,3)</f>
        <v>0</v>
      </c>
      <c r="BL142" s="17" t="s">
        <v>182</v>
      </c>
      <c r="BM142" s="238" t="s">
        <v>169</v>
      </c>
    </row>
    <row r="143" s="13" customFormat="1">
      <c r="A143" s="13"/>
      <c r="B143" s="246"/>
      <c r="C143" s="247"/>
      <c r="D143" s="241" t="s">
        <v>257</v>
      </c>
      <c r="E143" s="248" t="s">
        <v>1</v>
      </c>
      <c r="F143" s="249" t="s">
        <v>433</v>
      </c>
      <c r="G143" s="247"/>
      <c r="H143" s="250">
        <v>80.25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257</v>
      </c>
      <c r="AU143" s="256" t="s">
        <v>90</v>
      </c>
      <c r="AV143" s="13" t="s">
        <v>90</v>
      </c>
      <c r="AW143" s="13" t="s">
        <v>32</v>
      </c>
      <c r="AX143" s="13" t="s">
        <v>77</v>
      </c>
      <c r="AY143" s="256" t="s">
        <v>144</v>
      </c>
    </row>
    <row r="144" s="14" customFormat="1">
      <c r="A144" s="14"/>
      <c r="B144" s="257"/>
      <c r="C144" s="258"/>
      <c r="D144" s="241" t="s">
        <v>257</v>
      </c>
      <c r="E144" s="259" t="s">
        <v>1</v>
      </c>
      <c r="F144" s="260" t="s">
        <v>259</v>
      </c>
      <c r="G144" s="258"/>
      <c r="H144" s="261">
        <v>80.25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257</v>
      </c>
      <c r="AU144" s="267" t="s">
        <v>90</v>
      </c>
      <c r="AV144" s="14" t="s">
        <v>151</v>
      </c>
      <c r="AW144" s="14" t="s">
        <v>32</v>
      </c>
      <c r="AX144" s="14" t="s">
        <v>84</v>
      </c>
      <c r="AY144" s="267" t="s">
        <v>144</v>
      </c>
    </row>
    <row r="145" s="2" customFormat="1" ht="24.15" customHeight="1">
      <c r="A145" s="38"/>
      <c r="B145" s="39"/>
      <c r="C145" s="268" t="s">
        <v>160</v>
      </c>
      <c r="D145" s="268" t="s">
        <v>261</v>
      </c>
      <c r="E145" s="269" t="s">
        <v>444</v>
      </c>
      <c r="F145" s="270" t="s">
        <v>445</v>
      </c>
      <c r="G145" s="271" t="s">
        <v>150</v>
      </c>
      <c r="H145" s="272">
        <v>85.947999999999993</v>
      </c>
      <c r="I145" s="273"/>
      <c r="J145" s="272">
        <f>ROUND(I145*H145,3)</f>
        <v>0</v>
      </c>
      <c r="K145" s="274"/>
      <c r="L145" s="275"/>
      <c r="M145" s="276" t="s">
        <v>1</v>
      </c>
      <c r="N145" s="277" t="s">
        <v>43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211</v>
      </c>
      <c r="AT145" s="238" t="s">
        <v>261</v>
      </c>
      <c r="AU145" s="238" t="s">
        <v>90</v>
      </c>
      <c r="AY145" s="17" t="s">
        <v>144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7" t="s">
        <v>90</v>
      </c>
      <c r="BK145" s="240">
        <f>ROUND(I145*H145,3)</f>
        <v>0</v>
      </c>
      <c r="BL145" s="17" t="s">
        <v>182</v>
      </c>
      <c r="BM145" s="238" t="s">
        <v>173</v>
      </c>
    </row>
    <row r="146" s="2" customFormat="1" ht="24.15" customHeight="1">
      <c r="A146" s="38"/>
      <c r="B146" s="39"/>
      <c r="C146" s="227" t="s">
        <v>175</v>
      </c>
      <c r="D146" s="227" t="s">
        <v>147</v>
      </c>
      <c r="E146" s="228" t="s">
        <v>446</v>
      </c>
      <c r="F146" s="229" t="s">
        <v>447</v>
      </c>
      <c r="G146" s="230" t="s">
        <v>448</v>
      </c>
      <c r="H146" s="232"/>
      <c r="I146" s="232"/>
      <c r="J146" s="231">
        <f>ROUND(I146*H146,3)</f>
        <v>0</v>
      </c>
      <c r="K146" s="233"/>
      <c r="L146" s="44"/>
      <c r="M146" s="234" t="s">
        <v>1</v>
      </c>
      <c r="N146" s="235" t="s">
        <v>43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182</v>
      </c>
      <c r="AT146" s="238" t="s">
        <v>147</v>
      </c>
      <c r="AU146" s="238" t="s">
        <v>90</v>
      </c>
      <c r="AY146" s="17" t="s">
        <v>144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7" t="s">
        <v>90</v>
      </c>
      <c r="BK146" s="240">
        <f>ROUND(I146*H146,3)</f>
        <v>0</v>
      </c>
      <c r="BL146" s="17" t="s">
        <v>182</v>
      </c>
      <c r="BM146" s="238" t="s">
        <v>178</v>
      </c>
    </row>
    <row r="147" s="2" customFormat="1" ht="24.15" customHeight="1">
      <c r="A147" s="38"/>
      <c r="B147" s="39"/>
      <c r="C147" s="227" t="s">
        <v>164</v>
      </c>
      <c r="D147" s="227" t="s">
        <v>147</v>
      </c>
      <c r="E147" s="228" t="s">
        <v>449</v>
      </c>
      <c r="F147" s="229" t="s">
        <v>450</v>
      </c>
      <c r="G147" s="230" t="s">
        <v>448</v>
      </c>
      <c r="H147" s="232"/>
      <c r="I147" s="232"/>
      <c r="J147" s="231">
        <f>ROUND(I147*H147,3)</f>
        <v>0</v>
      </c>
      <c r="K147" s="233"/>
      <c r="L147" s="44"/>
      <c r="M147" s="234" t="s">
        <v>1</v>
      </c>
      <c r="N147" s="235" t="s">
        <v>43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182</v>
      </c>
      <c r="AT147" s="238" t="s">
        <v>147</v>
      </c>
      <c r="AU147" s="238" t="s">
        <v>90</v>
      </c>
      <c r="AY147" s="17" t="s">
        <v>144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7" t="s">
        <v>90</v>
      </c>
      <c r="BK147" s="240">
        <f>ROUND(I147*H147,3)</f>
        <v>0</v>
      </c>
      <c r="BL147" s="17" t="s">
        <v>182</v>
      </c>
      <c r="BM147" s="238" t="s">
        <v>182</v>
      </c>
    </row>
    <row r="148" s="12" customFormat="1" ht="22.8" customHeight="1">
      <c r="A148" s="12"/>
      <c r="B148" s="211"/>
      <c r="C148" s="212"/>
      <c r="D148" s="213" t="s">
        <v>76</v>
      </c>
      <c r="E148" s="225" t="s">
        <v>145</v>
      </c>
      <c r="F148" s="225" t="s">
        <v>146</v>
      </c>
      <c r="G148" s="212"/>
      <c r="H148" s="212"/>
      <c r="I148" s="215"/>
      <c r="J148" s="226">
        <f>BK148</f>
        <v>0</v>
      </c>
      <c r="K148" s="212"/>
      <c r="L148" s="217"/>
      <c r="M148" s="218"/>
      <c r="N148" s="219"/>
      <c r="O148" s="219"/>
      <c r="P148" s="220">
        <f>SUM(P149:P258)</f>
        <v>0</v>
      </c>
      <c r="Q148" s="219"/>
      <c r="R148" s="220">
        <f>SUM(R149:R258)</f>
        <v>0</v>
      </c>
      <c r="S148" s="219"/>
      <c r="T148" s="221">
        <f>SUM(T149:T258)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2" t="s">
        <v>90</v>
      </c>
      <c r="AT148" s="223" t="s">
        <v>76</v>
      </c>
      <c r="AU148" s="223" t="s">
        <v>84</v>
      </c>
      <c r="AY148" s="222" t="s">
        <v>144</v>
      </c>
      <c r="BK148" s="224">
        <f>SUM(BK149:BK258)</f>
        <v>0</v>
      </c>
    </row>
    <row r="149" s="2" customFormat="1" ht="37.8" customHeight="1">
      <c r="A149" s="38"/>
      <c r="B149" s="39"/>
      <c r="C149" s="227" t="s">
        <v>184</v>
      </c>
      <c r="D149" s="227" t="s">
        <v>147</v>
      </c>
      <c r="E149" s="228" t="s">
        <v>451</v>
      </c>
      <c r="F149" s="229" t="s">
        <v>452</v>
      </c>
      <c r="G149" s="230" t="s">
        <v>150</v>
      </c>
      <c r="H149" s="231">
        <v>127.59999999999999</v>
      </c>
      <c r="I149" s="232"/>
      <c r="J149" s="231">
        <f>ROUND(I149*H149,3)</f>
        <v>0</v>
      </c>
      <c r="K149" s="233"/>
      <c r="L149" s="44"/>
      <c r="M149" s="234" t="s">
        <v>1</v>
      </c>
      <c r="N149" s="235" t="s">
        <v>43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182</v>
      </c>
      <c r="AT149" s="238" t="s">
        <v>147</v>
      </c>
      <c r="AU149" s="238" t="s">
        <v>90</v>
      </c>
      <c r="AY149" s="17" t="s">
        <v>144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7" t="s">
        <v>90</v>
      </c>
      <c r="BK149" s="240">
        <f>ROUND(I149*H149,3)</f>
        <v>0</v>
      </c>
      <c r="BL149" s="17" t="s">
        <v>182</v>
      </c>
      <c r="BM149" s="238" t="s">
        <v>187</v>
      </c>
    </row>
    <row r="150" s="15" customFormat="1">
      <c r="A150" s="15"/>
      <c r="B150" s="283"/>
      <c r="C150" s="284"/>
      <c r="D150" s="241" t="s">
        <v>257</v>
      </c>
      <c r="E150" s="285" t="s">
        <v>1</v>
      </c>
      <c r="F150" s="286" t="s">
        <v>453</v>
      </c>
      <c r="G150" s="284"/>
      <c r="H150" s="285" t="s">
        <v>1</v>
      </c>
      <c r="I150" s="287"/>
      <c r="J150" s="284"/>
      <c r="K150" s="284"/>
      <c r="L150" s="288"/>
      <c r="M150" s="289"/>
      <c r="N150" s="290"/>
      <c r="O150" s="290"/>
      <c r="P150" s="290"/>
      <c r="Q150" s="290"/>
      <c r="R150" s="290"/>
      <c r="S150" s="290"/>
      <c r="T150" s="29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92" t="s">
        <v>257</v>
      </c>
      <c r="AU150" s="292" t="s">
        <v>90</v>
      </c>
      <c r="AV150" s="15" t="s">
        <v>84</v>
      </c>
      <c r="AW150" s="15" t="s">
        <v>32</v>
      </c>
      <c r="AX150" s="15" t="s">
        <v>77</v>
      </c>
      <c r="AY150" s="292" t="s">
        <v>144</v>
      </c>
    </row>
    <row r="151" s="13" customFormat="1">
      <c r="A151" s="13"/>
      <c r="B151" s="246"/>
      <c r="C151" s="247"/>
      <c r="D151" s="241" t="s">
        <v>257</v>
      </c>
      <c r="E151" s="248" t="s">
        <v>1</v>
      </c>
      <c r="F151" s="249" t="s">
        <v>454</v>
      </c>
      <c r="G151" s="247"/>
      <c r="H151" s="250">
        <v>127.59999999999999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257</v>
      </c>
      <c r="AU151" s="256" t="s">
        <v>90</v>
      </c>
      <c r="AV151" s="13" t="s">
        <v>90</v>
      </c>
      <c r="AW151" s="13" t="s">
        <v>32</v>
      </c>
      <c r="AX151" s="13" t="s">
        <v>77</v>
      </c>
      <c r="AY151" s="256" t="s">
        <v>144</v>
      </c>
    </row>
    <row r="152" s="14" customFormat="1">
      <c r="A152" s="14"/>
      <c r="B152" s="257"/>
      <c r="C152" s="258"/>
      <c r="D152" s="241" t="s">
        <v>257</v>
      </c>
      <c r="E152" s="259" t="s">
        <v>1</v>
      </c>
      <c r="F152" s="260" t="s">
        <v>259</v>
      </c>
      <c r="G152" s="258"/>
      <c r="H152" s="261">
        <v>127.59999999999999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7" t="s">
        <v>257</v>
      </c>
      <c r="AU152" s="267" t="s">
        <v>90</v>
      </c>
      <c r="AV152" s="14" t="s">
        <v>151</v>
      </c>
      <c r="AW152" s="14" t="s">
        <v>32</v>
      </c>
      <c r="AX152" s="14" t="s">
        <v>84</v>
      </c>
      <c r="AY152" s="267" t="s">
        <v>144</v>
      </c>
    </row>
    <row r="153" s="2" customFormat="1" ht="37.8" customHeight="1">
      <c r="A153" s="38"/>
      <c r="B153" s="39"/>
      <c r="C153" s="227" t="s">
        <v>169</v>
      </c>
      <c r="D153" s="227" t="s">
        <v>147</v>
      </c>
      <c r="E153" s="228" t="s">
        <v>455</v>
      </c>
      <c r="F153" s="229" t="s">
        <v>456</v>
      </c>
      <c r="G153" s="230" t="s">
        <v>150</v>
      </c>
      <c r="H153" s="231">
        <v>127.59999999999999</v>
      </c>
      <c r="I153" s="232"/>
      <c r="J153" s="231">
        <f>ROUND(I153*H153,3)</f>
        <v>0</v>
      </c>
      <c r="K153" s="233"/>
      <c r="L153" s="44"/>
      <c r="M153" s="234" t="s">
        <v>1</v>
      </c>
      <c r="N153" s="235" t="s">
        <v>43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182</v>
      </c>
      <c r="AT153" s="238" t="s">
        <v>147</v>
      </c>
      <c r="AU153" s="238" t="s">
        <v>90</v>
      </c>
      <c r="AY153" s="17" t="s">
        <v>144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7" t="s">
        <v>90</v>
      </c>
      <c r="BK153" s="240">
        <f>ROUND(I153*H153,3)</f>
        <v>0</v>
      </c>
      <c r="BL153" s="17" t="s">
        <v>182</v>
      </c>
      <c r="BM153" s="238" t="s">
        <v>7</v>
      </c>
    </row>
    <row r="154" s="15" customFormat="1">
      <c r="A154" s="15"/>
      <c r="B154" s="283"/>
      <c r="C154" s="284"/>
      <c r="D154" s="241" t="s">
        <v>257</v>
      </c>
      <c r="E154" s="285" t="s">
        <v>1</v>
      </c>
      <c r="F154" s="286" t="s">
        <v>457</v>
      </c>
      <c r="G154" s="284"/>
      <c r="H154" s="285" t="s">
        <v>1</v>
      </c>
      <c r="I154" s="287"/>
      <c r="J154" s="284"/>
      <c r="K154" s="284"/>
      <c r="L154" s="288"/>
      <c r="M154" s="289"/>
      <c r="N154" s="290"/>
      <c r="O154" s="290"/>
      <c r="P154" s="290"/>
      <c r="Q154" s="290"/>
      <c r="R154" s="290"/>
      <c r="S154" s="290"/>
      <c r="T154" s="29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92" t="s">
        <v>257</v>
      </c>
      <c r="AU154" s="292" t="s">
        <v>90</v>
      </c>
      <c r="AV154" s="15" t="s">
        <v>84</v>
      </c>
      <c r="AW154" s="15" t="s">
        <v>32</v>
      </c>
      <c r="AX154" s="15" t="s">
        <v>77</v>
      </c>
      <c r="AY154" s="292" t="s">
        <v>144</v>
      </c>
    </row>
    <row r="155" s="13" customFormat="1">
      <c r="A155" s="13"/>
      <c r="B155" s="246"/>
      <c r="C155" s="247"/>
      <c r="D155" s="241" t="s">
        <v>257</v>
      </c>
      <c r="E155" s="248" t="s">
        <v>1</v>
      </c>
      <c r="F155" s="249" t="s">
        <v>458</v>
      </c>
      <c r="G155" s="247"/>
      <c r="H155" s="250">
        <v>127.59999999999999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257</v>
      </c>
      <c r="AU155" s="256" t="s">
        <v>90</v>
      </c>
      <c r="AV155" s="13" t="s">
        <v>90</v>
      </c>
      <c r="AW155" s="13" t="s">
        <v>32</v>
      </c>
      <c r="AX155" s="13" t="s">
        <v>77</v>
      </c>
      <c r="AY155" s="256" t="s">
        <v>144</v>
      </c>
    </row>
    <row r="156" s="14" customFormat="1">
      <c r="A156" s="14"/>
      <c r="B156" s="257"/>
      <c r="C156" s="258"/>
      <c r="D156" s="241" t="s">
        <v>257</v>
      </c>
      <c r="E156" s="259" t="s">
        <v>1</v>
      </c>
      <c r="F156" s="260" t="s">
        <v>259</v>
      </c>
      <c r="G156" s="258"/>
      <c r="H156" s="261">
        <v>127.59999999999999</v>
      </c>
      <c r="I156" s="262"/>
      <c r="J156" s="258"/>
      <c r="K156" s="258"/>
      <c r="L156" s="263"/>
      <c r="M156" s="264"/>
      <c r="N156" s="265"/>
      <c r="O156" s="265"/>
      <c r="P156" s="265"/>
      <c r="Q156" s="265"/>
      <c r="R156" s="265"/>
      <c r="S156" s="265"/>
      <c r="T156" s="26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7" t="s">
        <v>257</v>
      </c>
      <c r="AU156" s="267" t="s">
        <v>90</v>
      </c>
      <c r="AV156" s="14" t="s">
        <v>151</v>
      </c>
      <c r="AW156" s="14" t="s">
        <v>32</v>
      </c>
      <c r="AX156" s="14" t="s">
        <v>84</v>
      </c>
      <c r="AY156" s="267" t="s">
        <v>144</v>
      </c>
    </row>
    <row r="157" s="2" customFormat="1" ht="37.8" customHeight="1">
      <c r="A157" s="38"/>
      <c r="B157" s="39"/>
      <c r="C157" s="227" t="s">
        <v>191</v>
      </c>
      <c r="D157" s="227" t="s">
        <v>147</v>
      </c>
      <c r="E157" s="228" t="s">
        <v>459</v>
      </c>
      <c r="F157" s="229" t="s">
        <v>460</v>
      </c>
      <c r="G157" s="230" t="s">
        <v>150</v>
      </c>
      <c r="H157" s="231">
        <v>127.59999999999999</v>
      </c>
      <c r="I157" s="232"/>
      <c r="J157" s="231">
        <f>ROUND(I157*H157,3)</f>
        <v>0</v>
      </c>
      <c r="K157" s="233"/>
      <c r="L157" s="44"/>
      <c r="M157" s="234" t="s">
        <v>1</v>
      </c>
      <c r="N157" s="235" t="s">
        <v>43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182</v>
      </c>
      <c r="AT157" s="238" t="s">
        <v>147</v>
      </c>
      <c r="AU157" s="238" t="s">
        <v>90</v>
      </c>
      <c r="AY157" s="17" t="s">
        <v>144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7" t="s">
        <v>90</v>
      </c>
      <c r="BK157" s="240">
        <f>ROUND(I157*H157,3)</f>
        <v>0</v>
      </c>
      <c r="BL157" s="17" t="s">
        <v>182</v>
      </c>
      <c r="BM157" s="238" t="s">
        <v>193</v>
      </c>
    </row>
    <row r="158" s="15" customFormat="1">
      <c r="A158" s="15"/>
      <c r="B158" s="283"/>
      <c r="C158" s="284"/>
      <c r="D158" s="241" t="s">
        <v>257</v>
      </c>
      <c r="E158" s="285" t="s">
        <v>1</v>
      </c>
      <c r="F158" s="286" t="s">
        <v>461</v>
      </c>
      <c r="G158" s="284"/>
      <c r="H158" s="285" t="s">
        <v>1</v>
      </c>
      <c r="I158" s="287"/>
      <c r="J158" s="284"/>
      <c r="K158" s="284"/>
      <c r="L158" s="288"/>
      <c r="M158" s="289"/>
      <c r="N158" s="290"/>
      <c r="O158" s="290"/>
      <c r="P158" s="290"/>
      <c r="Q158" s="290"/>
      <c r="R158" s="290"/>
      <c r="S158" s="290"/>
      <c r="T158" s="29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92" t="s">
        <v>257</v>
      </c>
      <c r="AU158" s="292" t="s">
        <v>90</v>
      </c>
      <c r="AV158" s="15" t="s">
        <v>84</v>
      </c>
      <c r="AW158" s="15" t="s">
        <v>32</v>
      </c>
      <c r="AX158" s="15" t="s">
        <v>77</v>
      </c>
      <c r="AY158" s="292" t="s">
        <v>144</v>
      </c>
    </row>
    <row r="159" s="13" customFormat="1">
      <c r="A159" s="13"/>
      <c r="B159" s="246"/>
      <c r="C159" s="247"/>
      <c r="D159" s="241" t="s">
        <v>257</v>
      </c>
      <c r="E159" s="248" t="s">
        <v>1</v>
      </c>
      <c r="F159" s="249" t="s">
        <v>462</v>
      </c>
      <c r="G159" s="247"/>
      <c r="H159" s="250">
        <v>127.59999999999999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257</v>
      </c>
      <c r="AU159" s="256" t="s">
        <v>90</v>
      </c>
      <c r="AV159" s="13" t="s">
        <v>90</v>
      </c>
      <c r="AW159" s="13" t="s">
        <v>32</v>
      </c>
      <c r="AX159" s="13" t="s">
        <v>77</v>
      </c>
      <c r="AY159" s="256" t="s">
        <v>144</v>
      </c>
    </row>
    <row r="160" s="14" customFormat="1">
      <c r="A160" s="14"/>
      <c r="B160" s="257"/>
      <c r="C160" s="258"/>
      <c r="D160" s="241" t="s">
        <v>257</v>
      </c>
      <c r="E160" s="259" t="s">
        <v>1</v>
      </c>
      <c r="F160" s="260" t="s">
        <v>259</v>
      </c>
      <c r="G160" s="258"/>
      <c r="H160" s="261">
        <v>127.59999999999999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257</v>
      </c>
      <c r="AU160" s="267" t="s">
        <v>90</v>
      </c>
      <c r="AV160" s="14" t="s">
        <v>151</v>
      </c>
      <c r="AW160" s="14" t="s">
        <v>32</v>
      </c>
      <c r="AX160" s="14" t="s">
        <v>84</v>
      </c>
      <c r="AY160" s="267" t="s">
        <v>144</v>
      </c>
    </row>
    <row r="161" s="2" customFormat="1" ht="37.8" customHeight="1">
      <c r="A161" s="38"/>
      <c r="B161" s="39"/>
      <c r="C161" s="227" t="s">
        <v>173</v>
      </c>
      <c r="D161" s="227" t="s">
        <v>147</v>
      </c>
      <c r="E161" s="228" t="s">
        <v>148</v>
      </c>
      <c r="F161" s="229" t="s">
        <v>463</v>
      </c>
      <c r="G161" s="230" t="s">
        <v>150</v>
      </c>
      <c r="H161" s="231">
        <v>127.59999999999999</v>
      </c>
      <c r="I161" s="232"/>
      <c r="J161" s="231">
        <f>ROUND(I161*H161,3)</f>
        <v>0</v>
      </c>
      <c r="K161" s="233"/>
      <c r="L161" s="44"/>
      <c r="M161" s="234" t="s">
        <v>1</v>
      </c>
      <c r="N161" s="235" t="s">
        <v>43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182</v>
      </c>
      <c r="AT161" s="238" t="s">
        <v>147</v>
      </c>
      <c r="AU161" s="238" t="s">
        <v>90</v>
      </c>
      <c r="AY161" s="17" t="s">
        <v>144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7" t="s">
        <v>90</v>
      </c>
      <c r="BK161" s="240">
        <f>ROUND(I161*H161,3)</f>
        <v>0</v>
      </c>
      <c r="BL161" s="17" t="s">
        <v>182</v>
      </c>
      <c r="BM161" s="238" t="s">
        <v>196</v>
      </c>
    </row>
    <row r="162" s="15" customFormat="1">
      <c r="A162" s="15"/>
      <c r="B162" s="283"/>
      <c r="C162" s="284"/>
      <c r="D162" s="241" t="s">
        <v>257</v>
      </c>
      <c r="E162" s="285" t="s">
        <v>1</v>
      </c>
      <c r="F162" s="286" t="s">
        <v>464</v>
      </c>
      <c r="G162" s="284"/>
      <c r="H162" s="285" t="s">
        <v>1</v>
      </c>
      <c r="I162" s="287"/>
      <c r="J162" s="284"/>
      <c r="K162" s="284"/>
      <c r="L162" s="288"/>
      <c r="M162" s="289"/>
      <c r="N162" s="290"/>
      <c r="O162" s="290"/>
      <c r="P162" s="290"/>
      <c r="Q162" s="290"/>
      <c r="R162" s="290"/>
      <c r="S162" s="290"/>
      <c r="T162" s="29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92" t="s">
        <v>257</v>
      </c>
      <c r="AU162" s="292" t="s">
        <v>90</v>
      </c>
      <c r="AV162" s="15" t="s">
        <v>84</v>
      </c>
      <c r="AW162" s="15" t="s">
        <v>32</v>
      </c>
      <c r="AX162" s="15" t="s">
        <v>77</v>
      </c>
      <c r="AY162" s="292" t="s">
        <v>144</v>
      </c>
    </row>
    <row r="163" s="15" customFormat="1">
      <c r="A163" s="15"/>
      <c r="B163" s="283"/>
      <c r="C163" s="284"/>
      <c r="D163" s="241" t="s">
        <v>257</v>
      </c>
      <c r="E163" s="285" t="s">
        <v>1</v>
      </c>
      <c r="F163" s="286" t="s">
        <v>465</v>
      </c>
      <c r="G163" s="284"/>
      <c r="H163" s="285" t="s">
        <v>1</v>
      </c>
      <c r="I163" s="287"/>
      <c r="J163" s="284"/>
      <c r="K163" s="284"/>
      <c r="L163" s="288"/>
      <c r="M163" s="289"/>
      <c r="N163" s="290"/>
      <c r="O163" s="290"/>
      <c r="P163" s="290"/>
      <c r="Q163" s="290"/>
      <c r="R163" s="290"/>
      <c r="S163" s="290"/>
      <c r="T163" s="29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92" t="s">
        <v>257</v>
      </c>
      <c r="AU163" s="292" t="s">
        <v>90</v>
      </c>
      <c r="AV163" s="15" t="s">
        <v>84</v>
      </c>
      <c r="AW163" s="15" t="s">
        <v>32</v>
      </c>
      <c r="AX163" s="15" t="s">
        <v>77</v>
      </c>
      <c r="AY163" s="292" t="s">
        <v>144</v>
      </c>
    </row>
    <row r="164" s="13" customFormat="1">
      <c r="A164" s="13"/>
      <c r="B164" s="246"/>
      <c r="C164" s="247"/>
      <c r="D164" s="241" t="s">
        <v>257</v>
      </c>
      <c r="E164" s="248" t="s">
        <v>1</v>
      </c>
      <c r="F164" s="249" t="s">
        <v>458</v>
      </c>
      <c r="G164" s="247"/>
      <c r="H164" s="250">
        <v>127.59999999999999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257</v>
      </c>
      <c r="AU164" s="256" t="s">
        <v>90</v>
      </c>
      <c r="AV164" s="13" t="s">
        <v>90</v>
      </c>
      <c r="AW164" s="13" t="s">
        <v>32</v>
      </c>
      <c r="AX164" s="13" t="s">
        <v>77</v>
      </c>
      <c r="AY164" s="256" t="s">
        <v>144</v>
      </c>
    </row>
    <row r="165" s="14" customFormat="1">
      <c r="A165" s="14"/>
      <c r="B165" s="257"/>
      <c r="C165" s="258"/>
      <c r="D165" s="241" t="s">
        <v>257</v>
      </c>
      <c r="E165" s="259" t="s">
        <v>1</v>
      </c>
      <c r="F165" s="260" t="s">
        <v>259</v>
      </c>
      <c r="G165" s="258"/>
      <c r="H165" s="261">
        <v>127.59999999999999</v>
      </c>
      <c r="I165" s="262"/>
      <c r="J165" s="258"/>
      <c r="K165" s="258"/>
      <c r="L165" s="263"/>
      <c r="M165" s="264"/>
      <c r="N165" s="265"/>
      <c r="O165" s="265"/>
      <c r="P165" s="265"/>
      <c r="Q165" s="265"/>
      <c r="R165" s="265"/>
      <c r="S165" s="265"/>
      <c r="T165" s="26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7" t="s">
        <v>257</v>
      </c>
      <c r="AU165" s="267" t="s">
        <v>90</v>
      </c>
      <c r="AV165" s="14" t="s">
        <v>151</v>
      </c>
      <c r="AW165" s="14" t="s">
        <v>32</v>
      </c>
      <c r="AX165" s="14" t="s">
        <v>84</v>
      </c>
      <c r="AY165" s="267" t="s">
        <v>144</v>
      </c>
    </row>
    <row r="166" s="2" customFormat="1" ht="37.8" customHeight="1">
      <c r="A166" s="38"/>
      <c r="B166" s="39"/>
      <c r="C166" s="227" t="s">
        <v>198</v>
      </c>
      <c r="D166" s="227" t="s">
        <v>147</v>
      </c>
      <c r="E166" s="228" t="s">
        <v>466</v>
      </c>
      <c r="F166" s="229" t="s">
        <v>467</v>
      </c>
      <c r="G166" s="230" t="s">
        <v>150</v>
      </c>
      <c r="H166" s="231">
        <v>121.22</v>
      </c>
      <c r="I166" s="232"/>
      <c r="J166" s="231">
        <f>ROUND(I166*H166,3)</f>
        <v>0</v>
      </c>
      <c r="K166" s="233"/>
      <c r="L166" s="44"/>
      <c r="M166" s="234" t="s">
        <v>1</v>
      </c>
      <c r="N166" s="235" t="s">
        <v>43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182</v>
      </c>
      <c r="AT166" s="238" t="s">
        <v>147</v>
      </c>
      <c r="AU166" s="238" t="s">
        <v>90</v>
      </c>
      <c r="AY166" s="17" t="s">
        <v>144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7" t="s">
        <v>90</v>
      </c>
      <c r="BK166" s="240">
        <f>ROUND(I166*H166,3)</f>
        <v>0</v>
      </c>
      <c r="BL166" s="17" t="s">
        <v>182</v>
      </c>
      <c r="BM166" s="238" t="s">
        <v>200</v>
      </c>
    </row>
    <row r="167" s="15" customFormat="1">
      <c r="A167" s="15"/>
      <c r="B167" s="283"/>
      <c r="C167" s="284"/>
      <c r="D167" s="241" t="s">
        <v>257</v>
      </c>
      <c r="E167" s="285" t="s">
        <v>1</v>
      </c>
      <c r="F167" s="286" t="s">
        <v>468</v>
      </c>
      <c r="G167" s="284"/>
      <c r="H167" s="285" t="s">
        <v>1</v>
      </c>
      <c r="I167" s="287"/>
      <c r="J167" s="284"/>
      <c r="K167" s="284"/>
      <c r="L167" s="288"/>
      <c r="M167" s="289"/>
      <c r="N167" s="290"/>
      <c r="O167" s="290"/>
      <c r="P167" s="290"/>
      <c r="Q167" s="290"/>
      <c r="R167" s="290"/>
      <c r="S167" s="290"/>
      <c r="T167" s="29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92" t="s">
        <v>257</v>
      </c>
      <c r="AU167" s="292" t="s">
        <v>90</v>
      </c>
      <c r="AV167" s="15" t="s">
        <v>84</v>
      </c>
      <c r="AW167" s="15" t="s">
        <v>32</v>
      </c>
      <c r="AX167" s="15" t="s">
        <v>77</v>
      </c>
      <c r="AY167" s="292" t="s">
        <v>144</v>
      </c>
    </row>
    <row r="168" s="13" customFormat="1">
      <c r="A168" s="13"/>
      <c r="B168" s="246"/>
      <c r="C168" s="247"/>
      <c r="D168" s="241" t="s">
        <v>257</v>
      </c>
      <c r="E168" s="248" t="s">
        <v>1</v>
      </c>
      <c r="F168" s="249" t="s">
        <v>469</v>
      </c>
      <c r="G168" s="247"/>
      <c r="H168" s="250">
        <v>121.22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257</v>
      </c>
      <c r="AU168" s="256" t="s">
        <v>90</v>
      </c>
      <c r="AV168" s="13" t="s">
        <v>90</v>
      </c>
      <c r="AW168" s="13" t="s">
        <v>32</v>
      </c>
      <c r="AX168" s="13" t="s">
        <v>77</v>
      </c>
      <c r="AY168" s="256" t="s">
        <v>144</v>
      </c>
    </row>
    <row r="169" s="14" customFormat="1">
      <c r="A169" s="14"/>
      <c r="B169" s="257"/>
      <c r="C169" s="258"/>
      <c r="D169" s="241" t="s">
        <v>257</v>
      </c>
      <c r="E169" s="259" t="s">
        <v>1</v>
      </c>
      <c r="F169" s="260" t="s">
        <v>259</v>
      </c>
      <c r="G169" s="258"/>
      <c r="H169" s="261">
        <v>121.22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7" t="s">
        <v>257</v>
      </c>
      <c r="AU169" s="267" t="s">
        <v>90</v>
      </c>
      <c r="AV169" s="14" t="s">
        <v>151</v>
      </c>
      <c r="AW169" s="14" t="s">
        <v>32</v>
      </c>
      <c r="AX169" s="14" t="s">
        <v>84</v>
      </c>
      <c r="AY169" s="267" t="s">
        <v>144</v>
      </c>
    </row>
    <row r="170" s="2" customFormat="1" ht="37.8" customHeight="1">
      <c r="A170" s="38"/>
      <c r="B170" s="39"/>
      <c r="C170" s="227" t="s">
        <v>178</v>
      </c>
      <c r="D170" s="227" t="s">
        <v>147</v>
      </c>
      <c r="E170" s="228" t="s">
        <v>154</v>
      </c>
      <c r="F170" s="229" t="s">
        <v>470</v>
      </c>
      <c r="G170" s="230" t="s">
        <v>150</v>
      </c>
      <c r="H170" s="231">
        <v>121.22</v>
      </c>
      <c r="I170" s="232"/>
      <c r="J170" s="231">
        <f>ROUND(I170*H170,3)</f>
        <v>0</v>
      </c>
      <c r="K170" s="233"/>
      <c r="L170" s="44"/>
      <c r="M170" s="234" t="s">
        <v>1</v>
      </c>
      <c r="N170" s="235" t="s">
        <v>43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182</v>
      </c>
      <c r="AT170" s="238" t="s">
        <v>147</v>
      </c>
      <c r="AU170" s="238" t="s">
        <v>90</v>
      </c>
      <c r="AY170" s="17" t="s">
        <v>144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7" t="s">
        <v>90</v>
      </c>
      <c r="BK170" s="240">
        <f>ROUND(I170*H170,3)</f>
        <v>0</v>
      </c>
      <c r="BL170" s="17" t="s">
        <v>182</v>
      </c>
      <c r="BM170" s="238" t="s">
        <v>204</v>
      </c>
    </row>
    <row r="171" s="15" customFormat="1">
      <c r="A171" s="15"/>
      <c r="B171" s="283"/>
      <c r="C171" s="284"/>
      <c r="D171" s="241" t="s">
        <v>257</v>
      </c>
      <c r="E171" s="285" t="s">
        <v>1</v>
      </c>
      <c r="F171" s="286" t="s">
        <v>471</v>
      </c>
      <c r="G171" s="284"/>
      <c r="H171" s="285" t="s">
        <v>1</v>
      </c>
      <c r="I171" s="287"/>
      <c r="J171" s="284"/>
      <c r="K171" s="284"/>
      <c r="L171" s="288"/>
      <c r="M171" s="289"/>
      <c r="N171" s="290"/>
      <c r="O171" s="290"/>
      <c r="P171" s="290"/>
      <c r="Q171" s="290"/>
      <c r="R171" s="290"/>
      <c r="S171" s="290"/>
      <c r="T171" s="29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92" t="s">
        <v>257</v>
      </c>
      <c r="AU171" s="292" t="s">
        <v>90</v>
      </c>
      <c r="AV171" s="15" t="s">
        <v>84</v>
      </c>
      <c r="AW171" s="15" t="s">
        <v>32</v>
      </c>
      <c r="AX171" s="15" t="s">
        <v>77</v>
      </c>
      <c r="AY171" s="292" t="s">
        <v>144</v>
      </c>
    </row>
    <row r="172" s="13" customFormat="1">
      <c r="A172" s="13"/>
      <c r="B172" s="246"/>
      <c r="C172" s="247"/>
      <c r="D172" s="241" t="s">
        <v>257</v>
      </c>
      <c r="E172" s="248" t="s">
        <v>1</v>
      </c>
      <c r="F172" s="249" t="s">
        <v>472</v>
      </c>
      <c r="G172" s="247"/>
      <c r="H172" s="250">
        <v>121.22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257</v>
      </c>
      <c r="AU172" s="256" t="s">
        <v>90</v>
      </c>
      <c r="AV172" s="13" t="s">
        <v>90</v>
      </c>
      <c r="AW172" s="13" t="s">
        <v>32</v>
      </c>
      <c r="AX172" s="13" t="s">
        <v>77</v>
      </c>
      <c r="AY172" s="256" t="s">
        <v>144</v>
      </c>
    </row>
    <row r="173" s="14" customFormat="1">
      <c r="A173" s="14"/>
      <c r="B173" s="257"/>
      <c r="C173" s="258"/>
      <c r="D173" s="241" t="s">
        <v>257</v>
      </c>
      <c r="E173" s="259" t="s">
        <v>1</v>
      </c>
      <c r="F173" s="260" t="s">
        <v>259</v>
      </c>
      <c r="G173" s="258"/>
      <c r="H173" s="261">
        <v>121.22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7" t="s">
        <v>257</v>
      </c>
      <c r="AU173" s="267" t="s">
        <v>90</v>
      </c>
      <c r="AV173" s="14" t="s">
        <v>151</v>
      </c>
      <c r="AW173" s="14" t="s">
        <v>32</v>
      </c>
      <c r="AX173" s="14" t="s">
        <v>84</v>
      </c>
      <c r="AY173" s="267" t="s">
        <v>144</v>
      </c>
    </row>
    <row r="174" s="2" customFormat="1" ht="49.05" customHeight="1">
      <c r="A174" s="38"/>
      <c r="B174" s="39"/>
      <c r="C174" s="227" t="s">
        <v>205</v>
      </c>
      <c r="D174" s="227" t="s">
        <v>147</v>
      </c>
      <c r="E174" s="228" t="s">
        <v>473</v>
      </c>
      <c r="F174" s="229" t="s">
        <v>474</v>
      </c>
      <c r="G174" s="230" t="s">
        <v>150</v>
      </c>
      <c r="H174" s="231">
        <v>121.22</v>
      </c>
      <c r="I174" s="232"/>
      <c r="J174" s="231">
        <f>ROUND(I174*H174,3)</f>
        <v>0</v>
      </c>
      <c r="K174" s="233"/>
      <c r="L174" s="44"/>
      <c r="M174" s="234" t="s">
        <v>1</v>
      </c>
      <c r="N174" s="235" t="s">
        <v>43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182</v>
      </c>
      <c r="AT174" s="238" t="s">
        <v>147</v>
      </c>
      <c r="AU174" s="238" t="s">
        <v>90</v>
      </c>
      <c r="AY174" s="17" t="s">
        <v>144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7" t="s">
        <v>90</v>
      </c>
      <c r="BK174" s="240">
        <f>ROUND(I174*H174,3)</f>
        <v>0</v>
      </c>
      <c r="BL174" s="17" t="s">
        <v>182</v>
      </c>
      <c r="BM174" s="238" t="s">
        <v>207</v>
      </c>
    </row>
    <row r="175" s="15" customFormat="1">
      <c r="A175" s="15"/>
      <c r="B175" s="283"/>
      <c r="C175" s="284"/>
      <c r="D175" s="241" t="s">
        <v>257</v>
      </c>
      <c r="E175" s="285" t="s">
        <v>1</v>
      </c>
      <c r="F175" s="286" t="s">
        <v>475</v>
      </c>
      <c r="G175" s="284"/>
      <c r="H175" s="285" t="s">
        <v>1</v>
      </c>
      <c r="I175" s="287"/>
      <c r="J175" s="284"/>
      <c r="K175" s="284"/>
      <c r="L175" s="288"/>
      <c r="M175" s="289"/>
      <c r="N175" s="290"/>
      <c r="O175" s="290"/>
      <c r="P175" s="290"/>
      <c r="Q175" s="290"/>
      <c r="R175" s="290"/>
      <c r="S175" s="290"/>
      <c r="T175" s="29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92" t="s">
        <v>257</v>
      </c>
      <c r="AU175" s="292" t="s">
        <v>90</v>
      </c>
      <c r="AV175" s="15" t="s">
        <v>84</v>
      </c>
      <c r="AW175" s="15" t="s">
        <v>32</v>
      </c>
      <c r="AX175" s="15" t="s">
        <v>77</v>
      </c>
      <c r="AY175" s="292" t="s">
        <v>144</v>
      </c>
    </row>
    <row r="176" s="13" customFormat="1">
      <c r="A176" s="13"/>
      <c r="B176" s="246"/>
      <c r="C176" s="247"/>
      <c r="D176" s="241" t="s">
        <v>257</v>
      </c>
      <c r="E176" s="248" t="s">
        <v>1</v>
      </c>
      <c r="F176" s="249" t="s">
        <v>469</v>
      </c>
      <c r="G176" s="247"/>
      <c r="H176" s="250">
        <v>121.22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6" t="s">
        <v>257</v>
      </c>
      <c r="AU176" s="256" t="s">
        <v>90</v>
      </c>
      <c r="AV176" s="13" t="s">
        <v>90</v>
      </c>
      <c r="AW176" s="13" t="s">
        <v>32</v>
      </c>
      <c r="AX176" s="13" t="s">
        <v>77</v>
      </c>
      <c r="AY176" s="256" t="s">
        <v>144</v>
      </c>
    </row>
    <row r="177" s="14" customFormat="1">
      <c r="A177" s="14"/>
      <c r="B177" s="257"/>
      <c r="C177" s="258"/>
      <c r="D177" s="241" t="s">
        <v>257</v>
      </c>
      <c r="E177" s="259" t="s">
        <v>1</v>
      </c>
      <c r="F177" s="260" t="s">
        <v>259</v>
      </c>
      <c r="G177" s="258"/>
      <c r="H177" s="261">
        <v>121.22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7" t="s">
        <v>257</v>
      </c>
      <c r="AU177" s="267" t="s">
        <v>90</v>
      </c>
      <c r="AV177" s="14" t="s">
        <v>151</v>
      </c>
      <c r="AW177" s="14" t="s">
        <v>32</v>
      </c>
      <c r="AX177" s="14" t="s">
        <v>84</v>
      </c>
      <c r="AY177" s="267" t="s">
        <v>144</v>
      </c>
    </row>
    <row r="178" s="2" customFormat="1" ht="49.05" customHeight="1">
      <c r="A178" s="38"/>
      <c r="B178" s="39"/>
      <c r="C178" s="227" t="s">
        <v>182</v>
      </c>
      <c r="D178" s="227" t="s">
        <v>147</v>
      </c>
      <c r="E178" s="228" t="s">
        <v>158</v>
      </c>
      <c r="F178" s="229" t="s">
        <v>476</v>
      </c>
      <c r="G178" s="230" t="s">
        <v>150</v>
      </c>
      <c r="H178" s="231">
        <v>121.22</v>
      </c>
      <c r="I178" s="232"/>
      <c r="J178" s="231">
        <f>ROUND(I178*H178,3)</f>
        <v>0</v>
      </c>
      <c r="K178" s="233"/>
      <c r="L178" s="44"/>
      <c r="M178" s="234" t="s">
        <v>1</v>
      </c>
      <c r="N178" s="235" t="s">
        <v>43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182</v>
      </c>
      <c r="AT178" s="238" t="s">
        <v>147</v>
      </c>
      <c r="AU178" s="238" t="s">
        <v>90</v>
      </c>
      <c r="AY178" s="17" t="s">
        <v>144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7" t="s">
        <v>90</v>
      </c>
      <c r="BK178" s="240">
        <f>ROUND(I178*H178,3)</f>
        <v>0</v>
      </c>
      <c r="BL178" s="17" t="s">
        <v>182</v>
      </c>
      <c r="BM178" s="238" t="s">
        <v>211</v>
      </c>
    </row>
    <row r="179" s="15" customFormat="1">
      <c r="A179" s="15"/>
      <c r="B179" s="283"/>
      <c r="C179" s="284"/>
      <c r="D179" s="241" t="s">
        <v>257</v>
      </c>
      <c r="E179" s="285" t="s">
        <v>1</v>
      </c>
      <c r="F179" s="286" t="s">
        <v>477</v>
      </c>
      <c r="G179" s="284"/>
      <c r="H179" s="285" t="s">
        <v>1</v>
      </c>
      <c r="I179" s="287"/>
      <c r="J179" s="284"/>
      <c r="K179" s="284"/>
      <c r="L179" s="288"/>
      <c r="M179" s="289"/>
      <c r="N179" s="290"/>
      <c r="O179" s="290"/>
      <c r="P179" s="290"/>
      <c r="Q179" s="290"/>
      <c r="R179" s="290"/>
      <c r="S179" s="290"/>
      <c r="T179" s="29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92" t="s">
        <v>257</v>
      </c>
      <c r="AU179" s="292" t="s">
        <v>90</v>
      </c>
      <c r="AV179" s="15" t="s">
        <v>84</v>
      </c>
      <c r="AW179" s="15" t="s">
        <v>32</v>
      </c>
      <c r="AX179" s="15" t="s">
        <v>77</v>
      </c>
      <c r="AY179" s="292" t="s">
        <v>144</v>
      </c>
    </row>
    <row r="180" s="15" customFormat="1">
      <c r="A180" s="15"/>
      <c r="B180" s="283"/>
      <c r="C180" s="284"/>
      <c r="D180" s="241" t="s">
        <v>257</v>
      </c>
      <c r="E180" s="285" t="s">
        <v>1</v>
      </c>
      <c r="F180" s="286" t="s">
        <v>478</v>
      </c>
      <c r="G180" s="284"/>
      <c r="H180" s="285" t="s">
        <v>1</v>
      </c>
      <c r="I180" s="287"/>
      <c r="J180" s="284"/>
      <c r="K180" s="284"/>
      <c r="L180" s="288"/>
      <c r="M180" s="289"/>
      <c r="N180" s="290"/>
      <c r="O180" s="290"/>
      <c r="P180" s="290"/>
      <c r="Q180" s="290"/>
      <c r="R180" s="290"/>
      <c r="S180" s="290"/>
      <c r="T180" s="29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2" t="s">
        <v>257</v>
      </c>
      <c r="AU180" s="292" t="s">
        <v>90</v>
      </c>
      <c r="AV180" s="15" t="s">
        <v>84</v>
      </c>
      <c r="AW180" s="15" t="s">
        <v>32</v>
      </c>
      <c r="AX180" s="15" t="s">
        <v>77</v>
      </c>
      <c r="AY180" s="292" t="s">
        <v>144</v>
      </c>
    </row>
    <row r="181" s="13" customFormat="1">
      <c r="A181" s="13"/>
      <c r="B181" s="246"/>
      <c r="C181" s="247"/>
      <c r="D181" s="241" t="s">
        <v>257</v>
      </c>
      <c r="E181" s="248" t="s">
        <v>1</v>
      </c>
      <c r="F181" s="249" t="s">
        <v>472</v>
      </c>
      <c r="G181" s="247"/>
      <c r="H181" s="250">
        <v>121.22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6" t="s">
        <v>257</v>
      </c>
      <c r="AU181" s="256" t="s">
        <v>90</v>
      </c>
      <c r="AV181" s="13" t="s">
        <v>90</v>
      </c>
      <c r="AW181" s="13" t="s">
        <v>32</v>
      </c>
      <c r="AX181" s="13" t="s">
        <v>77</v>
      </c>
      <c r="AY181" s="256" t="s">
        <v>144</v>
      </c>
    </row>
    <row r="182" s="14" customFormat="1">
      <c r="A182" s="14"/>
      <c r="B182" s="257"/>
      <c r="C182" s="258"/>
      <c r="D182" s="241" t="s">
        <v>257</v>
      </c>
      <c r="E182" s="259" t="s">
        <v>1</v>
      </c>
      <c r="F182" s="260" t="s">
        <v>259</v>
      </c>
      <c r="G182" s="258"/>
      <c r="H182" s="261">
        <v>121.22</v>
      </c>
      <c r="I182" s="262"/>
      <c r="J182" s="258"/>
      <c r="K182" s="258"/>
      <c r="L182" s="263"/>
      <c r="M182" s="264"/>
      <c r="N182" s="265"/>
      <c r="O182" s="265"/>
      <c r="P182" s="265"/>
      <c r="Q182" s="265"/>
      <c r="R182" s="265"/>
      <c r="S182" s="265"/>
      <c r="T182" s="26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7" t="s">
        <v>257</v>
      </c>
      <c r="AU182" s="267" t="s">
        <v>90</v>
      </c>
      <c r="AV182" s="14" t="s">
        <v>151</v>
      </c>
      <c r="AW182" s="14" t="s">
        <v>32</v>
      </c>
      <c r="AX182" s="14" t="s">
        <v>84</v>
      </c>
      <c r="AY182" s="267" t="s">
        <v>144</v>
      </c>
    </row>
    <row r="183" s="2" customFormat="1" ht="37.8" customHeight="1">
      <c r="A183" s="38"/>
      <c r="B183" s="39"/>
      <c r="C183" s="227" t="s">
        <v>213</v>
      </c>
      <c r="D183" s="227" t="s">
        <v>147</v>
      </c>
      <c r="E183" s="228" t="s">
        <v>162</v>
      </c>
      <c r="F183" s="229" t="s">
        <v>479</v>
      </c>
      <c r="G183" s="230" t="s">
        <v>150</v>
      </c>
      <c r="H183" s="231">
        <v>255.19999999999999</v>
      </c>
      <c r="I183" s="232"/>
      <c r="J183" s="231">
        <f>ROUND(I183*H183,3)</f>
        <v>0</v>
      </c>
      <c r="K183" s="233"/>
      <c r="L183" s="44"/>
      <c r="M183" s="234" t="s">
        <v>1</v>
      </c>
      <c r="N183" s="235" t="s">
        <v>43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182</v>
      </c>
      <c r="AT183" s="238" t="s">
        <v>147</v>
      </c>
      <c r="AU183" s="238" t="s">
        <v>90</v>
      </c>
      <c r="AY183" s="17" t="s">
        <v>144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7" t="s">
        <v>90</v>
      </c>
      <c r="BK183" s="240">
        <f>ROUND(I183*H183,3)</f>
        <v>0</v>
      </c>
      <c r="BL183" s="17" t="s">
        <v>182</v>
      </c>
      <c r="BM183" s="238" t="s">
        <v>215</v>
      </c>
    </row>
    <row r="184" s="15" customFormat="1">
      <c r="A184" s="15"/>
      <c r="B184" s="283"/>
      <c r="C184" s="284"/>
      <c r="D184" s="241" t="s">
        <v>257</v>
      </c>
      <c r="E184" s="285" t="s">
        <v>1</v>
      </c>
      <c r="F184" s="286" t="s">
        <v>480</v>
      </c>
      <c r="G184" s="284"/>
      <c r="H184" s="285" t="s">
        <v>1</v>
      </c>
      <c r="I184" s="287"/>
      <c r="J184" s="284"/>
      <c r="K184" s="284"/>
      <c r="L184" s="288"/>
      <c r="M184" s="289"/>
      <c r="N184" s="290"/>
      <c r="O184" s="290"/>
      <c r="P184" s="290"/>
      <c r="Q184" s="290"/>
      <c r="R184" s="290"/>
      <c r="S184" s="290"/>
      <c r="T184" s="29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92" t="s">
        <v>257</v>
      </c>
      <c r="AU184" s="292" t="s">
        <v>90</v>
      </c>
      <c r="AV184" s="15" t="s">
        <v>84</v>
      </c>
      <c r="AW184" s="15" t="s">
        <v>32</v>
      </c>
      <c r="AX184" s="15" t="s">
        <v>77</v>
      </c>
      <c r="AY184" s="292" t="s">
        <v>144</v>
      </c>
    </row>
    <row r="185" s="13" customFormat="1">
      <c r="A185" s="13"/>
      <c r="B185" s="246"/>
      <c r="C185" s="247"/>
      <c r="D185" s="241" t="s">
        <v>257</v>
      </c>
      <c r="E185" s="248" t="s">
        <v>1</v>
      </c>
      <c r="F185" s="249" t="s">
        <v>481</v>
      </c>
      <c r="G185" s="247"/>
      <c r="H185" s="250">
        <v>255.19999999999999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257</v>
      </c>
      <c r="AU185" s="256" t="s">
        <v>90</v>
      </c>
      <c r="AV185" s="13" t="s">
        <v>90</v>
      </c>
      <c r="AW185" s="13" t="s">
        <v>32</v>
      </c>
      <c r="AX185" s="13" t="s">
        <v>77</v>
      </c>
      <c r="AY185" s="256" t="s">
        <v>144</v>
      </c>
    </row>
    <row r="186" s="14" customFormat="1">
      <c r="A186" s="14"/>
      <c r="B186" s="257"/>
      <c r="C186" s="258"/>
      <c r="D186" s="241" t="s">
        <v>257</v>
      </c>
      <c r="E186" s="259" t="s">
        <v>1</v>
      </c>
      <c r="F186" s="260" t="s">
        <v>259</v>
      </c>
      <c r="G186" s="258"/>
      <c r="H186" s="261">
        <v>255.19999999999999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7" t="s">
        <v>257</v>
      </c>
      <c r="AU186" s="267" t="s">
        <v>90</v>
      </c>
      <c r="AV186" s="14" t="s">
        <v>151</v>
      </c>
      <c r="AW186" s="14" t="s">
        <v>32</v>
      </c>
      <c r="AX186" s="14" t="s">
        <v>84</v>
      </c>
      <c r="AY186" s="267" t="s">
        <v>144</v>
      </c>
    </row>
    <row r="187" s="2" customFormat="1" ht="37.8" customHeight="1">
      <c r="A187" s="38"/>
      <c r="B187" s="39"/>
      <c r="C187" s="227" t="s">
        <v>187</v>
      </c>
      <c r="D187" s="227" t="s">
        <v>147</v>
      </c>
      <c r="E187" s="228" t="s">
        <v>482</v>
      </c>
      <c r="F187" s="229" t="s">
        <v>483</v>
      </c>
      <c r="G187" s="230" t="s">
        <v>150</v>
      </c>
      <c r="H187" s="231">
        <v>255.19999999999999</v>
      </c>
      <c r="I187" s="232"/>
      <c r="J187" s="231">
        <f>ROUND(I187*H187,3)</f>
        <v>0</v>
      </c>
      <c r="K187" s="233"/>
      <c r="L187" s="44"/>
      <c r="M187" s="234" t="s">
        <v>1</v>
      </c>
      <c r="N187" s="235" t="s">
        <v>43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182</v>
      </c>
      <c r="AT187" s="238" t="s">
        <v>147</v>
      </c>
      <c r="AU187" s="238" t="s">
        <v>90</v>
      </c>
      <c r="AY187" s="17" t="s">
        <v>144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7" t="s">
        <v>90</v>
      </c>
      <c r="BK187" s="240">
        <f>ROUND(I187*H187,3)</f>
        <v>0</v>
      </c>
      <c r="BL187" s="17" t="s">
        <v>182</v>
      </c>
      <c r="BM187" s="238" t="s">
        <v>221</v>
      </c>
    </row>
    <row r="188" s="15" customFormat="1">
      <c r="A188" s="15"/>
      <c r="B188" s="283"/>
      <c r="C188" s="284"/>
      <c r="D188" s="241" t="s">
        <v>257</v>
      </c>
      <c r="E188" s="285" t="s">
        <v>1</v>
      </c>
      <c r="F188" s="286" t="s">
        <v>484</v>
      </c>
      <c r="G188" s="284"/>
      <c r="H188" s="285" t="s">
        <v>1</v>
      </c>
      <c r="I188" s="287"/>
      <c r="J188" s="284"/>
      <c r="K188" s="284"/>
      <c r="L188" s="288"/>
      <c r="M188" s="289"/>
      <c r="N188" s="290"/>
      <c r="O188" s="290"/>
      <c r="P188" s="290"/>
      <c r="Q188" s="290"/>
      <c r="R188" s="290"/>
      <c r="S188" s="290"/>
      <c r="T188" s="29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92" t="s">
        <v>257</v>
      </c>
      <c r="AU188" s="292" t="s">
        <v>90</v>
      </c>
      <c r="AV188" s="15" t="s">
        <v>84</v>
      </c>
      <c r="AW188" s="15" t="s">
        <v>32</v>
      </c>
      <c r="AX188" s="15" t="s">
        <v>77</v>
      </c>
      <c r="AY188" s="292" t="s">
        <v>144</v>
      </c>
    </row>
    <row r="189" s="13" customFormat="1">
      <c r="A189" s="13"/>
      <c r="B189" s="246"/>
      <c r="C189" s="247"/>
      <c r="D189" s="241" t="s">
        <v>257</v>
      </c>
      <c r="E189" s="248" t="s">
        <v>1</v>
      </c>
      <c r="F189" s="249" t="s">
        <v>485</v>
      </c>
      <c r="G189" s="247"/>
      <c r="H189" s="250">
        <v>255.19999999999999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6" t="s">
        <v>257</v>
      </c>
      <c r="AU189" s="256" t="s">
        <v>90</v>
      </c>
      <c r="AV189" s="13" t="s">
        <v>90</v>
      </c>
      <c r="AW189" s="13" t="s">
        <v>32</v>
      </c>
      <c r="AX189" s="13" t="s">
        <v>77</v>
      </c>
      <c r="AY189" s="256" t="s">
        <v>144</v>
      </c>
    </row>
    <row r="190" s="14" customFormat="1">
      <c r="A190" s="14"/>
      <c r="B190" s="257"/>
      <c r="C190" s="258"/>
      <c r="D190" s="241" t="s">
        <v>257</v>
      </c>
      <c r="E190" s="259" t="s">
        <v>1</v>
      </c>
      <c r="F190" s="260" t="s">
        <v>259</v>
      </c>
      <c r="G190" s="258"/>
      <c r="H190" s="261">
        <v>255.19999999999999</v>
      </c>
      <c r="I190" s="262"/>
      <c r="J190" s="258"/>
      <c r="K190" s="258"/>
      <c r="L190" s="263"/>
      <c r="M190" s="264"/>
      <c r="N190" s="265"/>
      <c r="O190" s="265"/>
      <c r="P190" s="265"/>
      <c r="Q190" s="265"/>
      <c r="R190" s="265"/>
      <c r="S190" s="265"/>
      <c r="T190" s="26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7" t="s">
        <v>257</v>
      </c>
      <c r="AU190" s="267" t="s">
        <v>90</v>
      </c>
      <c r="AV190" s="14" t="s">
        <v>151</v>
      </c>
      <c r="AW190" s="14" t="s">
        <v>32</v>
      </c>
      <c r="AX190" s="14" t="s">
        <v>84</v>
      </c>
      <c r="AY190" s="267" t="s">
        <v>144</v>
      </c>
    </row>
    <row r="191" s="2" customFormat="1" ht="24.15" customHeight="1">
      <c r="A191" s="38"/>
      <c r="B191" s="39"/>
      <c r="C191" s="227" t="s">
        <v>223</v>
      </c>
      <c r="D191" s="227" t="s">
        <v>147</v>
      </c>
      <c r="E191" s="228" t="s">
        <v>486</v>
      </c>
      <c r="F191" s="229" t="s">
        <v>487</v>
      </c>
      <c r="G191" s="230" t="s">
        <v>150</v>
      </c>
      <c r="H191" s="231">
        <v>54.340000000000003</v>
      </c>
      <c r="I191" s="232"/>
      <c r="J191" s="231">
        <f>ROUND(I191*H191,3)</f>
        <v>0</v>
      </c>
      <c r="K191" s="233"/>
      <c r="L191" s="44"/>
      <c r="M191" s="234" t="s">
        <v>1</v>
      </c>
      <c r="N191" s="235" t="s">
        <v>43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182</v>
      </c>
      <c r="AT191" s="238" t="s">
        <v>147</v>
      </c>
      <c r="AU191" s="238" t="s">
        <v>90</v>
      </c>
      <c r="AY191" s="17" t="s">
        <v>144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7" t="s">
        <v>90</v>
      </c>
      <c r="BK191" s="240">
        <f>ROUND(I191*H191,3)</f>
        <v>0</v>
      </c>
      <c r="BL191" s="17" t="s">
        <v>182</v>
      </c>
      <c r="BM191" s="238" t="s">
        <v>226</v>
      </c>
    </row>
    <row r="192" s="15" customFormat="1">
      <c r="A192" s="15"/>
      <c r="B192" s="283"/>
      <c r="C192" s="284"/>
      <c r="D192" s="241" t="s">
        <v>257</v>
      </c>
      <c r="E192" s="285" t="s">
        <v>1</v>
      </c>
      <c r="F192" s="286" t="s">
        <v>488</v>
      </c>
      <c r="G192" s="284"/>
      <c r="H192" s="285" t="s">
        <v>1</v>
      </c>
      <c r="I192" s="287"/>
      <c r="J192" s="284"/>
      <c r="K192" s="284"/>
      <c r="L192" s="288"/>
      <c r="M192" s="289"/>
      <c r="N192" s="290"/>
      <c r="O192" s="290"/>
      <c r="P192" s="290"/>
      <c r="Q192" s="290"/>
      <c r="R192" s="290"/>
      <c r="S192" s="290"/>
      <c r="T192" s="29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92" t="s">
        <v>257</v>
      </c>
      <c r="AU192" s="292" t="s">
        <v>90</v>
      </c>
      <c r="AV192" s="15" t="s">
        <v>84</v>
      </c>
      <c r="AW192" s="15" t="s">
        <v>32</v>
      </c>
      <c r="AX192" s="15" t="s">
        <v>77</v>
      </c>
      <c r="AY192" s="292" t="s">
        <v>144</v>
      </c>
    </row>
    <row r="193" s="13" customFormat="1">
      <c r="A193" s="13"/>
      <c r="B193" s="246"/>
      <c r="C193" s="247"/>
      <c r="D193" s="241" t="s">
        <v>257</v>
      </c>
      <c r="E193" s="248" t="s">
        <v>1</v>
      </c>
      <c r="F193" s="249" t="s">
        <v>489</v>
      </c>
      <c r="G193" s="247"/>
      <c r="H193" s="250">
        <v>54.340000000000003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6" t="s">
        <v>257</v>
      </c>
      <c r="AU193" s="256" t="s">
        <v>90</v>
      </c>
      <c r="AV193" s="13" t="s">
        <v>90</v>
      </c>
      <c r="AW193" s="13" t="s">
        <v>32</v>
      </c>
      <c r="AX193" s="13" t="s">
        <v>77</v>
      </c>
      <c r="AY193" s="256" t="s">
        <v>144</v>
      </c>
    </row>
    <row r="194" s="14" customFormat="1">
      <c r="A194" s="14"/>
      <c r="B194" s="257"/>
      <c r="C194" s="258"/>
      <c r="D194" s="241" t="s">
        <v>257</v>
      </c>
      <c r="E194" s="259" t="s">
        <v>1</v>
      </c>
      <c r="F194" s="260" t="s">
        <v>259</v>
      </c>
      <c r="G194" s="258"/>
      <c r="H194" s="261">
        <v>54.340000000000003</v>
      </c>
      <c r="I194" s="262"/>
      <c r="J194" s="258"/>
      <c r="K194" s="258"/>
      <c r="L194" s="263"/>
      <c r="M194" s="264"/>
      <c r="N194" s="265"/>
      <c r="O194" s="265"/>
      <c r="P194" s="265"/>
      <c r="Q194" s="265"/>
      <c r="R194" s="265"/>
      <c r="S194" s="265"/>
      <c r="T194" s="26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7" t="s">
        <v>257</v>
      </c>
      <c r="AU194" s="267" t="s">
        <v>90</v>
      </c>
      <c r="AV194" s="14" t="s">
        <v>151</v>
      </c>
      <c r="AW194" s="14" t="s">
        <v>32</v>
      </c>
      <c r="AX194" s="14" t="s">
        <v>84</v>
      </c>
      <c r="AY194" s="267" t="s">
        <v>144</v>
      </c>
    </row>
    <row r="195" s="2" customFormat="1" ht="24.15" customHeight="1">
      <c r="A195" s="38"/>
      <c r="B195" s="39"/>
      <c r="C195" s="227" t="s">
        <v>7</v>
      </c>
      <c r="D195" s="227" t="s">
        <v>147</v>
      </c>
      <c r="E195" s="228" t="s">
        <v>490</v>
      </c>
      <c r="F195" s="229" t="s">
        <v>491</v>
      </c>
      <c r="G195" s="230" t="s">
        <v>150</v>
      </c>
      <c r="H195" s="231">
        <v>54.340000000000003</v>
      </c>
      <c r="I195" s="232"/>
      <c r="J195" s="231">
        <f>ROUND(I195*H195,3)</f>
        <v>0</v>
      </c>
      <c r="K195" s="233"/>
      <c r="L195" s="44"/>
      <c r="M195" s="234" t="s">
        <v>1</v>
      </c>
      <c r="N195" s="235" t="s">
        <v>43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182</v>
      </c>
      <c r="AT195" s="238" t="s">
        <v>147</v>
      </c>
      <c r="AU195" s="238" t="s">
        <v>90</v>
      </c>
      <c r="AY195" s="17" t="s">
        <v>144</v>
      </c>
      <c r="BE195" s="239">
        <f>IF(N195="základná",J195,0)</f>
        <v>0</v>
      </c>
      <c r="BF195" s="239">
        <f>IF(N195="znížená",J195,0)</f>
        <v>0</v>
      </c>
      <c r="BG195" s="239">
        <f>IF(N195="zákl. prenesená",J195,0)</f>
        <v>0</v>
      </c>
      <c r="BH195" s="239">
        <f>IF(N195="zníž. prenesená",J195,0)</f>
        <v>0</v>
      </c>
      <c r="BI195" s="239">
        <f>IF(N195="nulová",J195,0)</f>
        <v>0</v>
      </c>
      <c r="BJ195" s="17" t="s">
        <v>90</v>
      </c>
      <c r="BK195" s="240">
        <f>ROUND(I195*H195,3)</f>
        <v>0</v>
      </c>
      <c r="BL195" s="17" t="s">
        <v>182</v>
      </c>
      <c r="BM195" s="238" t="s">
        <v>230</v>
      </c>
    </row>
    <row r="196" s="15" customFormat="1">
      <c r="A196" s="15"/>
      <c r="B196" s="283"/>
      <c r="C196" s="284"/>
      <c r="D196" s="241" t="s">
        <v>257</v>
      </c>
      <c r="E196" s="285" t="s">
        <v>1</v>
      </c>
      <c r="F196" s="286" t="s">
        <v>492</v>
      </c>
      <c r="G196" s="284"/>
      <c r="H196" s="285" t="s">
        <v>1</v>
      </c>
      <c r="I196" s="287"/>
      <c r="J196" s="284"/>
      <c r="K196" s="284"/>
      <c r="L196" s="288"/>
      <c r="M196" s="289"/>
      <c r="N196" s="290"/>
      <c r="O196" s="290"/>
      <c r="P196" s="290"/>
      <c r="Q196" s="290"/>
      <c r="R196" s="290"/>
      <c r="S196" s="290"/>
      <c r="T196" s="29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92" t="s">
        <v>257</v>
      </c>
      <c r="AU196" s="292" t="s">
        <v>90</v>
      </c>
      <c r="AV196" s="15" t="s">
        <v>84</v>
      </c>
      <c r="AW196" s="15" t="s">
        <v>32</v>
      </c>
      <c r="AX196" s="15" t="s">
        <v>77</v>
      </c>
      <c r="AY196" s="292" t="s">
        <v>144</v>
      </c>
    </row>
    <row r="197" s="15" customFormat="1">
      <c r="A197" s="15"/>
      <c r="B197" s="283"/>
      <c r="C197" s="284"/>
      <c r="D197" s="241" t="s">
        <v>257</v>
      </c>
      <c r="E197" s="285" t="s">
        <v>1</v>
      </c>
      <c r="F197" s="286" t="s">
        <v>493</v>
      </c>
      <c r="G197" s="284"/>
      <c r="H197" s="285" t="s">
        <v>1</v>
      </c>
      <c r="I197" s="287"/>
      <c r="J197" s="284"/>
      <c r="K197" s="284"/>
      <c r="L197" s="288"/>
      <c r="M197" s="289"/>
      <c r="N197" s="290"/>
      <c r="O197" s="290"/>
      <c r="P197" s="290"/>
      <c r="Q197" s="290"/>
      <c r="R197" s="290"/>
      <c r="S197" s="290"/>
      <c r="T197" s="29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92" t="s">
        <v>257</v>
      </c>
      <c r="AU197" s="292" t="s">
        <v>90</v>
      </c>
      <c r="AV197" s="15" t="s">
        <v>84</v>
      </c>
      <c r="AW197" s="15" t="s">
        <v>32</v>
      </c>
      <c r="AX197" s="15" t="s">
        <v>77</v>
      </c>
      <c r="AY197" s="292" t="s">
        <v>144</v>
      </c>
    </row>
    <row r="198" s="15" customFormat="1">
      <c r="A198" s="15"/>
      <c r="B198" s="283"/>
      <c r="C198" s="284"/>
      <c r="D198" s="241" t="s">
        <v>257</v>
      </c>
      <c r="E198" s="285" t="s">
        <v>1</v>
      </c>
      <c r="F198" s="286" t="s">
        <v>494</v>
      </c>
      <c r="G198" s="284"/>
      <c r="H198" s="285" t="s">
        <v>1</v>
      </c>
      <c r="I198" s="287"/>
      <c r="J198" s="284"/>
      <c r="K198" s="284"/>
      <c r="L198" s="288"/>
      <c r="M198" s="289"/>
      <c r="N198" s="290"/>
      <c r="O198" s="290"/>
      <c r="P198" s="290"/>
      <c r="Q198" s="290"/>
      <c r="R198" s="290"/>
      <c r="S198" s="290"/>
      <c r="T198" s="291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92" t="s">
        <v>257</v>
      </c>
      <c r="AU198" s="292" t="s">
        <v>90</v>
      </c>
      <c r="AV198" s="15" t="s">
        <v>84</v>
      </c>
      <c r="AW198" s="15" t="s">
        <v>32</v>
      </c>
      <c r="AX198" s="15" t="s">
        <v>77</v>
      </c>
      <c r="AY198" s="292" t="s">
        <v>144</v>
      </c>
    </row>
    <row r="199" s="15" customFormat="1">
      <c r="A199" s="15"/>
      <c r="B199" s="283"/>
      <c r="C199" s="284"/>
      <c r="D199" s="241" t="s">
        <v>257</v>
      </c>
      <c r="E199" s="285" t="s">
        <v>1</v>
      </c>
      <c r="F199" s="286" t="s">
        <v>495</v>
      </c>
      <c r="G199" s="284"/>
      <c r="H199" s="285" t="s">
        <v>1</v>
      </c>
      <c r="I199" s="287"/>
      <c r="J199" s="284"/>
      <c r="K199" s="284"/>
      <c r="L199" s="288"/>
      <c r="M199" s="289"/>
      <c r="N199" s="290"/>
      <c r="O199" s="290"/>
      <c r="P199" s="290"/>
      <c r="Q199" s="290"/>
      <c r="R199" s="290"/>
      <c r="S199" s="290"/>
      <c r="T199" s="29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92" t="s">
        <v>257</v>
      </c>
      <c r="AU199" s="292" t="s">
        <v>90</v>
      </c>
      <c r="AV199" s="15" t="s">
        <v>84</v>
      </c>
      <c r="AW199" s="15" t="s">
        <v>32</v>
      </c>
      <c r="AX199" s="15" t="s">
        <v>77</v>
      </c>
      <c r="AY199" s="292" t="s">
        <v>144</v>
      </c>
    </row>
    <row r="200" s="15" customFormat="1">
      <c r="A200" s="15"/>
      <c r="B200" s="283"/>
      <c r="C200" s="284"/>
      <c r="D200" s="241" t="s">
        <v>257</v>
      </c>
      <c r="E200" s="285" t="s">
        <v>1</v>
      </c>
      <c r="F200" s="286" t="s">
        <v>496</v>
      </c>
      <c r="G200" s="284"/>
      <c r="H200" s="285" t="s">
        <v>1</v>
      </c>
      <c r="I200" s="287"/>
      <c r="J200" s="284"/>
      <c r="K200" s="284"/>
      <c r="L200" s="288"/>
      <c r="M200" s="289"/>
      <c r="N200" s="290"/>
      <c r="O200" s="290"/>
      <c r="P200" s="290"/>
      <c r="Q200" s="290"/>
      <c r="R200" s="290"/>
      <c r="S200" s="290"/>
      <c r="T200" s="29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92" t="s">
        <v>257</v>
      </c>
      <c r="AU200" s="292" t="s">
        <v>90</v>
      </c>
      <c r="AV200" s="15" t="s">
        <v>84</v>
      </c>
      <c r="AW200" s="15" t="s">
        <v>32</v>
      </c>
      <c r="AX200" s="15" t="s">
        <v>77</v>
      </c>
      <c r="AY200" s="292" t="s">
        <v>144</v>
      </c>
    </row>
    <row r="201" s="13" customFormat="1">
      <c r="A201" s="13"/>
      <c r="B201" s="246"/>
      <c r="C201" s="247"/>
      <c r="D201" s="241" t="s">
        <v>257</v>
      </c>
      <c r="E201" s="248" t="s">
        <v>1</v>
      </c>
      <c r="F201" s="249" t="s">
        <v>489</v>
      </c>
      <c r="G201" s="247"/>
      <c r="H201" s="250">
        <v>54.340000000000003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6" t="s">
        <v>257</v>
      </c>
      <c r="AU201" s="256" t="s">
        <v>90</v>
      </c>
      <c r="AV201" s="13" t="s">
        <v>90</v>
      </c>
      <c r="AW201" s="13" t="s">
        <v>32</v>
      </c>
      <c r="AX201" s="13" t="s">
        <v>77</v>
      </c>
      <c r="AY201" s="256" t="s">
        <v>144</v>
      </c>
    </row>
    <row r="202" s="14" customFormat="1">
      <c r="A202" s="14"/>
      <c r="B202" s="257"/>
      <c r="C202" s="258"/>
      <c r="D202" s="241" t="s">
        <v>257</v>
      </c>
      <c r="E202" s="259" t="s">
        <v>1</v>
      </c>
      <c r="F202" s="260" t="s">
        <v>259</v>
      </c>
      <c r="G202" s="258"/>
      <c r="H202" s="261">
        <v>54.340000000000003</v>
      </c>
      <c r="I202" s="262"/>
      <c r="J202" s="258"/>
      <c r="K202" s="258"/>
      <c r="L202" s="263"/>
      <c r="M202" s="264"/>
      <c r="N202" s="265"/>
      <c r="O202" s="265"/>
      <c r="P202" s="265"/>
      <c r="Q202" s="265"/>
      <c r="R202" s="265"/>
      <c r="S202" s="265"/>
      <c r="T202" s="26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7" t="s">
        <v>257</v>
      </c>
      <c r="AU202" s="267" t="s">
        <v>90</v>
      </c>
      <c r="AV202" s="14" t="s">
        <v>151</v>
      </c>
      <c r="AW202" s="14" t="s">
        <v>32</v>
      </c>
      <c r="AX202" s="14" t="s">
        <v>84</v>
      </c>
      <c r="AY202" s="267" t="s">
        <v>144</v>
      </c>
    </row>
    <row r="203" s="2" customFormat="1" ht="37.8" customHeight="1">
      <c r="A203" s="38"/>
      <c r="B203" s="39"/>
      <c r="C203" s="227" t="s">
        <v>231</v>
      </c>
      <c r="D203" s="227" t="s">
        <v>147</v>
      </c>
      <c r="E203" s="228" t="s">
        <v>497</v>
      </c>
      <c r="F203" s="229" t="s">
        <v>498</v>
      </c>
      <c r="G203" s="230" t="s">
        <v>150</v>
      </c>
      <c r="H203" s="231">
        <v>54.340000000000003</v>
      </c>
      <c r="I203" s="232"/>
      <c r="J203" s="231">
        <f>ROUND(I203*H203,3)</f>
        <v>0</v>
      </c>
      <c r="K203" s="233"/>
      <c r="L203" s="44"/>
      <c r="M203" s="234" t="s">
        <v>1</v>
      </c>
      <c r="N203" s="235" t="s">
        <v>43</v>
      </c>
      <c r="O203" s="91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182</v>
      </c>
      <c r="AT203" s="238" t="s">
        <v>147</v>
      </c>
      <c r="AU203" s="238" t="s">
        <v>90</v>
      </c>
      <c r="AY203" s="17" t="s">
        <v>144</v>
      </c>
      <c r="BE203" s="239">
        <f>IF(N203="základná",J203,0)</f>
        <v>0</v>
      </c>
      <c r="BF203" s="239">
        <f>IF(N203="znížená",J203,0)</f>
        <v>0</v>
      </c>
      <c r="BG203" s="239">
        <f>IF(N203="zákl. prenesená",J203,0)</f>
        <v>0</v>
      </c>
      <c r="BH203" s="239">
        <f>IF(N203="zníž. prenesená",J203,0)</f>
        <v>0</v>
      </c>
      <c r="BI203" s="239">
        <f>IF(N203="nulová",J203,0)</f>
        <v>0</v>
      </c>
      <c r="BJ203" s="17" t="s">
        <v>90</v>
      </c>
      <c r="BK203" s="240">
        <f>ROUND(I203*H203,3)</f>
        <v>0</v>
      </c>
      <c r="BL203" s="17" t="s">
        <v>182</v>
      </c>
      <c r="BM203" s="238" t="s">
        <v>234</v>
      </c>
    </row>
    <row r="204" s="15" customFormat="1">
      <c r="A204" s="15"/>
      <c r="B204" s="283"/>
      <c r="C204" s="284"/>
      <c r="D204" s="241" t="s">
        <v>257</v>
      </c>
      <c r="E204" s="285" t="s">
        <v>1</v>
      </c>
      <c r="F204" s="286" t="s">
        <v>499</v>
      </c>
      <c r="G204" s="284"/>
      <c r="H204" s="285" t="s">
        <v>1</v>
      </c>
      <c r="I204" s="287"/>
      <c r="J204" s="284"/>
      <c r="K204" s="284"/>
      <c r="L204" s="288"/>
      <c r="M204" s="289"/>
      <c r="N204" s="290"/>
      <c r="O204" s="290"/>
      <c r="P204" s="290"/>
      <c r="Q204" s="290"/>
      <c r="R204" s="290"/>
      <c r="S204" s="290"/>
      <c r="T204" s="29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92" t="s">
        <v>257</v>
      </c>
      <c r="AU204" s="292" t="s">
        <v>90</v>
      </c>
      <c r="AV204" s="15" t="s">
        <v>84</v>
      </c>
      <c r="AW204" s="15" t="s">
        <v>32</v>
      </c>
      <c r="AX204" s="15" t="s">
        <v>77</v>
      </c>
      <c r="AY204" s="292" t="s">
        <v>144</v>
      </c>
    </row>
    <row r="205" s="13" customFormat="1">
      <c r="A205" s="13"/>
      <c r="B205" s="246"/>
      <c r="C205" s="247"/>
      <c r="D205" s="241" t="s">
        <v>257</v>
      </c>
      <c r="E205" s="248" t="s">
        <v>1</v>
      </c>
      <c r="F205" s="249" t="s">
        <v>489</v>
      </c>
      <c r="G205" s="247"/>
      <c r="H205" s="250">
        <v>54.340000000000003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6" t="s">
        <v>257</v>
      </c>
      <c r="AU205" s="256" t="s">
        <v>90</v>
      </c>
      <c r="AV205" s="13" t="s">
        <v>90</v>
      </c>
      <c r="AW205" s="13" t="s">
        <v>32</v>
      </c>
      <c r="AX205" s="13" t="s">
        <v>77</v>
      </c>
      <c r="AY205" s="256" t="s">
        <v>144</v>
      </c>
    </row>
    <row r="206" s="14" customFormat="1">
      <c r="A206" s="14"/>
      <c r="B206" s="257"/>
      <c r="C206" s="258"/>
      <c r="D206" s="241" t="s">
        <v>257</v>
      </c>
      <c r="E206" s="259" t="s">
        <v>1</v>
      </c>
      <c r="F206" s="260" t="s">
        <v>259</v>
      </c>
      <c r="G206" s="258"/>
      <c r="H206" s="261">
        <v>54.340000000000003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7" t="s">
        <v>257</v>
      </c>
      <c r="AU206" s="267" t="s">
        <v>90</v>
      </c>
      <c r="AV206" s="14" t="s">
        <v>151</v>
      </c>
      <c r="AW206" s="14" t="s">
        <v>32</v>
      </c>
      <c r="AX206" s="14" t="s">
        <v>84</v>
      </c>
      <c r="AY206" s="267" t="s">
        <v>144</v>
      </c>
    </row>
    <row r="207" s="2" customFormat="1" ht="37.8" customHeight="1">
      <c r="A207" s="38"/>
      <c r="B207" s="39"/>
      <c r="C207" s="227" t="s">
        <v>193</v>
      </c>
      <c r="D207" s="227" t="s">
        <v>147</v>
      </c>
      <c r="E207" s="228" t="s">
        <v>171</v>
      </c>
      <c r="F207" s="229" t="s">
        <v>500</v>
      </c>
      <c r="G207" s="230" t="s">
        <v>150</v>
      </c>
      <c r="H207" s="231">
        <v>54.340000000000003</v>
      </c>
      <c r="I207" s="232"/>
      <c r="J207" s="231">
        <f>ROUND(I207*H207,3)</f>
        <v>0</v>
      </c>
      <c r="K207" s="233"/>
      <c r="L207" s="44"/>
      <c r="M207" s="234" t="s">
        <v>1</v>
      </c>
      <c r="N207" s="235" t="s">
        <v>43</v>
      </c>
      <c r="O207" s="91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182</v>
      </c>
      <c r="AT207" s="238" t="s">
        <v>147</v>
      </c>
      <c r="AU207" s="238" t="s">
        <v>90</v>
      </c>
      <c r="AY207" s="17" t="s">
        <v>144</v>
      </c>
      <c r="BE207" s="239">
        <f>IF(N207="základná",J207,0)</f>
        <v>0</v>
      </c>
      <c r="BF207" s="239">
        <f>IF(N207="znížená",J207,0)</f>
        <v>0</v>
      </c>
      <c r="BG207" s="239">
        <f>IF(N207="zákl. prenesená",J207,0)</f>
        <v>0</v>
      </c>
      <c r="BH207" s="239">
        <f>IF(N207="zníž. prenesená",J207,0)</f>
        <v>0</v>
      </c>
      <c r="BI207" s="239">
        <f>IF(N207="nulová",J207,0)</f>
        <v>0</v>
      </c>
      <c r="BJ207" s="17" t="s">
        <v>90</v>
      </c>
      <c r="BK207" s="240">
        <f>ROUND(I207*H207,3)</f>
        <v>0</v>
      </c>
      <c r="BL207" s="17" t="s">
        <v>182</v>
      </c>
      <c r="BM207" s="238" t="s">
        <v>237</v>
      </c>
    </row>
    <row r="208" s="15" customFormat="1">
      <c r="A208" s="15"/>
      <c r="B208" s="283"/>
      <c r="C208" s="284"/>
      <c r="D208" s="241" t="s">
        <v>257</v>
      </c>
      <c r="E208" s="285" t="s">
        <v>1</v>
      </c>
      <c r="F208" s="286" t="s">
        <v>501</v>
      </c>
      <c r="G208" s="284"/>
      <c r="H208" s="285" t="s">
        <v>1</v>
      </c>
      <c r="I208" s="287"/>
      <c r="J208" s="284"/>
      <c r="K208" s="284"/>
      <c r="L208" s="288"/>
      <c r="M208" s="289"/>
      <c r="N208" s="290"/>
      <c r="O208" s="290"/>
      <c r="P208" s="290"/>
      <c r="Q208" s="290"/>
      <c r="R208" s="290"/>
      <c r="S208" s="290"/>
      <c r="T208" s="291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92" t="s">
        <v>257</v>
      </c>
      <c r="AU208" s="292" t="s">
        <v>90</v>
      </c>
      <c r="AV208" s="15" t="s">
        <v>84</v>
      </c>
      <c r="AW208" s="15" t="s">
        <v>32</v>
      </c>
      <c r="AX208" s="15" t="s">
        <v>77</v>
      </c>
      <c r="AY208" s="292" t="s">
        <v>144</v>
      </c>
    </row>
    <row r="209" s="13" customFormat="1">
      <c r="A209" s="13"/>
      <c r="B209" s="246"/>
      <c r="C209" s="247"/>
      <c r="D209" s="241" t="s">
        <v>257</v>
      </c>
      <c r="E209" s="248" t="s">
        <v>1</v>
      </c>
      <c r="F209" s="249" t="s">
        <v>489</v>
      </c>
      <c r="G209" s="247"/>
      <c r="H209" s="250">
        <v>54.340000000000003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6" t="s">
        <v>257</v>
      </c>
      <c r="AU209" s="256" t="s">
        <v>90</v>
      </c>
      <c r="AV209" s="13" t="s">
        <v>90</v>
      </c>
      <c r="AW209" s="13" t="s">
        <v>32</v>
      </c>
      <c r="AX209" s="13" t="s">
        <v>77</v>
      </c>
      <c r="AY209" s="256" t="s">
        <v>144</v>
      </c>
    </row>
    <row r="210" s="14" customFormat="1">
      <c r="A210" s="14"/>
      <c r="B210" s="257"/>
      <c r="C210" s="258"/>
      <c r="D210" s="241" t="s">
        <v>257</v>
      </c>
      <c r="E210" s="259" t="s">
        <v>1</v>
      </c>
      <c r="F210" s="260" t="s">
        <v>259</v>
      </c>
      <c r="G210" s="258"/>
      <c r="H210" s="261">
        <v>54.340000000000003</v>
      </c>
      <c r="I210" s="262"/>
      <c r="J210" s="258"/>
      <c r="K210" s="258"/>
      <c r="L210" s="263"/>
      <c r="M210" s="264"/>
      <c r="N210" s="265"/>
      <c r="O210" s="265"/>
      <c r="P210" s="265"/>
      <c r="Q210" s="265"/>
      <c r="R210" s="265"/>
      <c r="S210" s="265"/>
      <c r="T210" s="26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7" t="s">
        <v>257</v>
      </c>
      <c r="AU210" s="267" t="s">
        <v>90</v>
      </c>
      <c r="AV210" s="14" t="s">
        <v>151</v>
      </c>
      <c r="AW210" s="14" t="s">
        <v>32</v>
      </c>
      <c r="AX210" s="14" t="s">
        <v>84</v>
      </c>
      <c r="AY210" s="267" t="s">
        <v>144</v>
      </c>
    </row>
    <row r="211" s="2" customFormat="1" ht="37.8" customHeight="1">
      <c r="A211" s="38"/>
      <c r="B211" s="39"/>
      <c r="C211" s="227" t="s">
        <v>239</v>
      </c>
      <c r="D211" s="227" t="s">
        <v>147</v>
      </c>
      <c r="E211" s="228" t="s">
        <v>180</v>
      </c>
      <c r="F211" s="229" t="s">
        <v>502</v>
      </c>
      <c r="G211" s="230" t="s">
        <v>150</v>
      </c>
      <c r="H211" s="231">
        <v>6.2699999999999996</v>
      </c>
      <c r="I211" s="232"/>
      <c r="J211" s="231">
        <f>ROUND(I211*H211,3)</f>
        <v>0</v>
      </c>
      <c r="K211" s="233"/>
      <c r="L211" s="44"/>
      <c r="M211" s="234" t="s">
        <v>1</v>
      </c>
      <c r="N211" s="235" t="s">
        <v>43</v>
      </c>
      <c r="O211" s="91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8" t="s">
        <v>182</v>
      </c>
      <c r="AT211" s="238" t="s">
        <v>147</v>
      </c>
      <c r="AU211" s="238" t="s">
        <v>90</v>
      </c>
      <c r="AY211" s="17" t="s">
        <v>144</v>
      </c>
      <c r="BE211" s="239">
        <f>IF(N211="základná",J211,0)</f>
        <v>0</v>
      </c>
      <c r="BF211" s="239">
        <f>IF(N211="znížená",J211,0)</f>
        <v>0</v>
      </c>
      <c r="BG211" s="239">
        <f>IF(N211="zákl. prenesená",J211,0)</f>
        <v>0</v>
      </c>
      <c r="BH211" s="239">
        <f>IF(N211="zníž. prenesená",J211,0)</f>
        <v>0</v>
      </c>
      <c r="BI211" s="239">
        <f>IF(N211="nulová",J211,0)</f>
        <v>0</v>
      </c>
      <c r="BJ211" s="17" t="s">
        <v>90</v>
      </c>
      <c r="BK211" s="240">
        <f>ROUND(I211*H211,3)</f>
        <v>0</v>
      </c>
      <c r="BL211" s="17" t="s">
        <v>182</v>
      </c>
      <c r="BM211" s="238" t="s">
        <v>242</v>
      </c>
    </row>
    <row r="212" s="15" customFormat="1">
      <c r="A212" s="15"/>
      <c r="B212" s="283"/>
      <c r="C212" s="284"/>
      <c r="D212" s="241" t="s">
        <v>257</v>
      </c>
      <c r="E212" s="285" t="s">
        <v>1</v>
      </c>
      <c r="F212" s="286" t="s">
        <v>503</v>
      </c>
      <c r="G212" s="284"/>
      <c r="H212" s="285" t="s">
        <v>1</v>
      </c>
      <c r="I212" s="287"/>
      <c r="J212" s="284"/>
      <c r="K212" s="284"/>
      <c r="L212" s="288"/>
      <c r="M212" s="289"/>
      <c r="N212" s="290"/>
      <c r="O212" s="290"/>
      <c r="P212" s="290"/>
      <c r="Q212" s="290"/>
      <c r="R212" s="290"/>
      <c r="S212" s="290"/>
      <c r="T212" s="29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92" t="s">
        <v>257</v>
      </c>
      <c r="AU212" s="292" t="s">
        <v>90</v>
      </c>
      <c r="AV212" s="15" t="s">
        <v>84</v>
      </c>
      <c r="AW212" s="15" t="s">
        <v>32</v>
      </c>
      <c r="AX212" s="15" t="s">
        <v>77</v>
      </c>
      <c r="AY212" s="292" t="s">
        <v>144</v>
      </c>
    </row>
    <row r="213" s="13" customFormat="1">
      <c r="A213" s="13"/>
      <c r="B213" s="246"/>
      <c r="C213" s="247"/>
      <c r="D213" s="241" t="s">
        <v>257</v>
      </c>
      <c r="E213" s="248" t="s">
        <v>1</v>
      </c>
      <c r="F213" s="249" t="s">
        <v>504</v>
      </c>
      <c r="G213" s="247"/>
      <c r="H213" s="250">
        <v>6.2699999999999996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6" t="s">
        <v>257</v>
      </c>
      <c r="AU213" s="256" t="s">
        <v>90</v>
      </c>
      <c r="AV213" s="13" t="s">
        <v>90</v>
      </c>
      <c r="AW213" s="13" t="s">
        <v>32</v>
      </c>
      <c r="AX213" s="13" t="s">
        <v>77</v>
      </c>
      <c r="AY213" s="256" t="s">
        <v>144</v>
      </c>
    </row>
    <row r="214" s="14" customFormat="1">
      <c r="A214" s="14"/>
      <c r="B214" s="257"/>
      <c r="C214" s="258"/>
      <c r="D214" s="241" t="s">
        <v>257</v>
      </c>
      <c r="E214" s="259" t="s">
        <v>1</v>
      </c>
      <c r="F214" s="260" t="s">
        <v>259</v>
      </c>
      <c r="G214" s="258"/>
      <c r="H214" s="261">
        <v>6.2699999999999996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7" t="s">
        <v>257</v>
      </c>
      <c r="AU214" s="267" t="s">
        <v>90</v>
      </c>
      <c r="AV214" s="14" t="s">
        <v>151</v>
      </c>
      <c r="AW214" s="14" t="s">
        <v>32</v>
      </c>
      <c r="AX214" s="14" t="s">
        <v>84</v>
      </c>
      <c r="AY214" s="267" t="s">
        <v>144</v>
      </c>
    </row>
    <row r="215" s="2" customFormat="1" ht="37.8" customHeight="1">
      <c r="A215" s="38"/>
      <c r="B215" s="39"/>
      <c r="C215" s="227" t="s">
        <v>196</v>
      </c>
      <c r="D215" s="227" t="s">
        <v>147</v>
      </c>
      <c r="E215" s="228" t="s">
        <v>505</v>
      </c>
      <c r="F215" s="229" t="s">
        <v>506</v>
      </c>
      <c r="G215" s="230" t="s">
        <v>150</v>
      </c>
      <c r="H215" s="231">
        <v>6.2699999999999996</v>
      </c>
      <c r="I215" s="232"/>
      <c r="J215" s="231">
        <f>ROUND(I215*H215,3)</f>
        <v>0</v>
      </c>
      <c r="K215" s="233"/>
      <c r="L215" s="44"/>
      <c r="M215" s="234" t="s">
        <v>1</v>
      </c>
      <c r="N215" s="235" t="s">
        <v>43</v>
      </c>
      <c r="O215" s="91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8" t="s">
        <v>182</v>
      </c>
      <c r="AT215" s="238" t="s">
        <v>147</v>
      </c>
      <c r="AU215" s="238" t="s">
        <v>90</v>
      </c>
      <c r="AY215" s="17" t="s">
        <v>144</v>
      </c>
      <c r="BE215" s="239">
        <f>IF(N215="základná",J215,0)</f>
        <v>0</v>
      </c>
      <c r="BF215" s="239">
        <f>IF(N215="znížená",J215,0)</f>
        <v>0</v>
      </c>
      <c r="BG215" s="239">
        <f>IF(N215="zákl. prenesená",J215,0)</f>
        <v>0</v>
      </c>
      <c r="BH215" s="239">
        <f>IF(N215="zníž. prenesená",J215,0)</f>
        <v>0</v>
      </c>
      <c r="BI215" s="239">
        <f>IF(N215="nulová",J215,0)</f>
        <v>0</v>
      </c>
      <c r="BJ215" s="17" t="s">
        <v>90</v>
      </c>
      <c r="BK215" s="240">
        <f>ROUND(I215*H215,3)</f>
        <v>0</v>
      </c>
      <c r="BL215" s="17" t="s">
        <v>182</v>
      </c>
      <c r="BM215" s="238" t="s">
        <v>246</v>
      </c>
    </row>
    <row r="216" s="15" customFormat="1">
      <c r="A216" s="15"/>
      <c r="B216" s="283"/>
      <c r="C216" s="284"/>
      <c r="D216" s="241" t="s">
        <v>257</v>
      </c>
      <c r="E216" s="285" t="s">
        <v>1</v>
      </c>
      <c r="F216" s="286" t="s">
        <v>507</v>
      </c>
      <c r="G216" s="284"/>
      <c r="H216" s="285" t="s">
        <v>1</v>
      </c>
      <c r="I216" s="287"/>
      <c r="J216" s="284"/>
      <c r="K216" s="284"/>
      <c r="L216" s="288"/>
      <c r="M216" s="289"/>
      <c r="N216" s="290"/>
      <c r="O216" s="290"/>
      <c r="P216" s="290"/>
      <c r="Q216" s="290"/>
      <c r="R216" s="290"/>
      <c r="S216" s="290"/>
      <c r="T216" s="29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92" t="s">
        <v>257</v>
      </c>
      <c r="AU216" s="292" t="s">
        <v>90</v>
      </c>
      <c r="AV216" s="15" t="s">
        <v>84</v>
      </c>
      <c r="AW216" s="15" t="s">
        <v>32</v>
      </c>
      <c r="AX216" s="15" t="s">
        <v>77</v>
      </c>
      <c r="AY216" s="292" t="s">
        <v>144</v>
      </c>
    </row>
    <row r="217" s="13" customFormat="1">
      <c r="A217" s="13"/>
      <c r="B217" s="246"/>
      <c r="C217" s="247"/>
      <c r="D217" s="241" t="s">
        <v>257</v>
      </c>
      <c r="E217" s="248" t="s">
        <v>1</v>
      </c>
      <c r="F217" s="249" t="s">
        <v>504</v>
      </c>
      <c r="G217" s="247"/>
      <c r="H217" s="250">
        <v>6.2699999999999996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6" t="s">
        <v>257</v>
      </c>
      <c r="AU217" s="256" t="s">
        <v>90</v>
      </c>
      <c r="AV217" s="13" t="s">
        <v>90</v>
      </c>
      <c r="AW217" s="13" t="s">
        <v>32</v>
      </c>
      <c r="AX217" s="13" t="s">
        <v>77</v>
      </c>
      <c r="AY217" s="256" t="s">
        <v>144</v>
      </c>
    </row>
    <row r="218" s="14" customFormat="1">
      <c r="A218" s="14"/>
      <c r="B218" s="257"/>
      <c r="C218" s="258"/>
      <c r="D218" s="241" t="s">
        <v>257</v>
      </c>
      <c r="E218" s="259" t="s">
        <v>1</v>
      </c>
      <c r="F218" s="260" t="s">
        <v>259</v>
      </c>
      <c r="G218" s="258"/>
      <c r="H218" s="261">
        <v>6.2699999999999996</v>
      </c>
      <c r="I218" s="262"/>
      <c r="J218" s="258"/>
      <c r="K218" s="258"/>
      <c r="L218" s="263"/>
      <c r="M218" s="264"/>
      <c r="N218" s="265"/>
      <c r="O218" s="265"/>
      <c r="P218" s="265"/>
      <c r="Q218" s="265"/>
      <c r="R218" s="265"/>
      <c r="S218" s="265"/>
      <c r="T218" s="26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7" t="s">
        <v>257</v>
      </c>
      <c r="AU218" s="267" t="s">
        <v>90</v>
      </c>
      <c r="AV218" s="14" t="s">
        <v>151</v>
      </c>
      <c r="AW218" s="14" t="s">
        <v>32</v>
      </c>
      <c r="AX218" s="14" t="s">
        <v>84</v>
      </c>
      <c r="AY218" s="267" t="s">
        <v>144</v>
      </c>
    </row>
    <row r="219" s="2" customFormat="1" ht="24.15" customHeight="1">
      <c r="A219" s="38"/>
      <c r="B219" s="39"/>
      <c r="C219" s="227" t="s">
        <v>248</v>
      </c>
      <c r="D219" s="227" t="s">
        <v>147</v>
      </c>
      <c r="E219" s="228" t="s">
        <v>508</v>
      </c>
      <c r="F219" s="229" t="s">
        <v>509</v>
      </c>
      <c r="G219" s="230" t="s">
        <v>150</v>
      </c>
      <c r="H219" s="231">
        <v>60.609999999999999</v>
      </c>
      <c r="I219" s="232"/>
      <c r="J219" s="231">
        <f>ROUND(I219*H219,3)</f>
        <v>0</v>
      </c>
      <c r="K219" s="233"/>
      <c r="L219" s="44"/>
      <c r="M219" s="234" t="s">
        <v>1</v>
      </c>
      <c r="N219" s="235" t="s">
        <v>43</v>
      </c>
      <c r="O219" s="91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8" t="s">
        <v>182</v>
      </c>
      <c r="AT219" s="238" t="s">
        <v>147</v>
      </c>
      <c r="AU219" s="238" t="s">
        <v>90</v>
      </c>
      <c r="AY219" s="17" t="s">
        <v>144</v>
      </c>
      <c r="BE219" s="239">
        <f>IF(N219="základná",J219,0)</f>
        <v>0</v>
      </c>
      <c r="BF219" s="239">
        <f>IF(N219="znížená",J219,0)</f>
        <v>0</v>
      </c>
      <c r="BG219" s="239">
        <f>IF(N219="zákl. prenesená",J219,0)</f>
        <v>0</v>
      </c>
      <c r="BH219" s="239">
        <f>IF(N219="zníž. prenesená",J219,0)</f>
        <v>0</v>
      </c>
      <c r="BI219" s="239">
        <f>IF(N219="nulová",J219,0)</f>
        <v>0</v>
      </c>
      <c r="BJ219" s="17" t="s">
        <v>90</v>
      </c>
      <c r="BK219" s="240">
        <f>ROUND(I219*H219,3)</f>
        <v>0</v>
      </c>
      <c r="BL219" s="17" t="s">
        <v>182</v>
      </c>
      <c r="BM219" s="238" t="s">
        <v>251</v>
      </c>
    </row>
    <row r="220" s="15" customFormat="1">
      <c r="A220" s="15"/>
      <c r="B220" s="283"/>
      <c r="C220" s="284"/>
      <c r="D220" s="241" t="s">
        <v>257</v>
      </c>
      <c r="E220" s="285" t="s">
        <v>1</v>
      </c>
      <c r="F220" s="286" t="s">
        <v>510</v>
      </c>
      <c r="G220" s="284"/>
      <c r="H220" s="285" t="s">
        <v>1</v>
      </c>
      <c r="I220" s="287"/>
      <c r="J220" s="284"/>
      <c r="K220" s="284"/>
      <c r="L220" s="288"/>
      <c r="M220" s="289"/>
      <c r="N220" s="290"/>
      <c r="O220" s="290"/>
      <c r="P220" s="290"/>
      <c r="Q220" s="290"/>
      <c r="R220" s="290"/>
      <c r="S220" s="290"/>
      <c r="T220" s="29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92" t="s">
        <v>257</v>
      </c>
      <c r="AU220" s="292" t="s">
        <v>90</v>
      </c>
      <c r="AV220" s="15" t="s">
        <v>84</v>
      </c>
      <c r="AW220" s="15" t="s">
        <v>32</v>
      </c>
      <c r="AX220" s="15" t="s">
        <v>77</v>
      </c>
      <c r="AY220" s="292" t="s">
        <v>144</v>
      </c>
    </row>
    <row r="221" s="13" customFormat="1">
      <c r="A221" s="13"/>
      <c r="B221" s="246"/>
      <c r="C221" s="247"/>
      <c r="D221" s="241" t="s">
        <v>257</v>
      </c>
      <c r="E221" s="248" t="s">
        <v>1</v>
      </c>
      <c r="F221" s="249" t="s">
        <v>511</v>
      </c>
      <c r="G221" s="247"/>
      <c r="H221" s="250">
        <v>60.609999999999999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6" t="s">
        <v>257</v>
      </c>
      <c r="AU221" s="256" t="s">
        <v>90</v>
      </c>
      <c r="AV221" s="13" t="s">
        <v>90</v>
      </c>
      <c r="AW221" s="13" t="s">
        <v>32</v>
      </c>
      <c r="AX221" s="13" t="s">
        <v>77</v>
      </c>
      <c r="AY221" s="256" t="s">
        <v>144</v>
      </c>
    </row>
    <row r="222" s="14" customFormat="1">
      <c r="A222" s="14"/>
      <c r="B222" s="257"/>
      <c r="C222" s="258"/>
      <c r="D222" s="241" t="s">
        <v>257</v>
      </c>
      <c r="E222" s="259" t="s">
        <v>1</v>
      </c>
      <c r="F222" s="260" t="s">
        <v>259</v>
      </c>
      <c r="G222" s="258"/>
      <c r="H222" s="261">
        <v>60.609999999999999</v>
      </c>
      <c r="I222" s="262"/>
      <c r="J222" s="258"/>
      <c r="K222" s="258"/>
      <c r="L222" s="263"/>
      <c r="M222" s="264"/>
      <c r="N222" s="265"/>
      <c r="O222" s="265"/>
      <c r="P222" s="265"/>
      <c r="Q222" s="265"/>
      <c r="R222" s="265"/>
      <c r="S222" s="265"/>
      <c r="T222" s="26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7" t="s">
        <v>257</v>
      </c>
      <c r="AU222" s="267" t="s">
        <v>90</v>
      </c>
      <c r="AV222" s="14" t="s">
        <v>151</v>
      </c>
      <c r="AW222" s="14" t="s">
        <v>32</v>
      </c>
      <c r="AX222" s="14" t="s">
        <v>84</v>
      </c>
      <c r="AY222" s="267" t="s">
        <v>144</v>
      </c>
    </row>
    <row r="223" s="2" customFormat="1" ht="24.15" customHeight="1">
      <c r="A223" s="38"/>
      <c r="B223" s="39"/>
      <c r="C223" s="227" t="s">
        <v>200</v>
      </c>
      <c r="D223" s="227" t="s">
        <v>147</v>
      </c>
      <c r="E223" s="228" t="s">
        <v>512</v>
      </c>
      <c r="F223" s="229" t="s">
        <v>513</v>
      </c>
      <c r="G223" s="230" t="s">
        <v>150</v>
      </c>
      <c r="H223" s="231">
        <v>60.609999999999999</v>
      </c>
      <c r="I223" s="232"/>
      <c r="J223" s="231">
        <f>ROUND(I223*H223,3)</f>
        <v>0</v>
      </c>
      <c r="K223" s="233"/>
      <c r="L223" s="44"/>
      <c r="M223" s="234" t="s">
        <v>1</v>
      </c>
      <c r="N223" s="235" t="s">
        <v>43</v>
      </c>
      <c r="O223" s="91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8" t="s">
        <v>182</v>
      </c>
      <c r="AT223" s="238" t="s">
        <v>147</v>
      </c>
      <c r="AU223" s="238" t="s">
        <v>90</v>
      </c>
      <c r="AY223" s="17" t="s">
        <v>144</v>
      </c>
      <c r="BE223" s="239">
        <f>IF(N223="základná",J223,0)</f>
        <v>0</v>
      </c>
      <c r="BF223" s="239">
        <f>IF(N223="znížená",J223,0)</f>
        <v>0</v>
      </c>
      <c r="BG223" s="239">
        <f>IF(N223="zákl. prenesená",J223,0)</f>
        <v>0</v>
      </c>
      <c r="BH223" s="239">
        <f>IF(N223="zníž. prenesená",J223,0)</f>
        <v>0</v>
      </c>
      <c r="BI223" s="239">
        <f>IF(N223="nulová",J223,0)</f>
        <v>0</v>
      </c>
      <c r="BJ223" s="17" t="s">
        <v>90</v>
      </c>
      <c r="BK223" s="240">
        <f>ROUND(I223*H223,3)</f>
        <v>0</v>
      </c>
      <c r="BL223" s="17" t="s">
        <v>182</v>
      </c>
      <c r="BM223" s="238" t="s">
        <v>255</v>
      </c>
    </row>
    <row r="224" s="15" customFormat="1">
      <c r="A224" s="15"/>
      <c r="B224" s="283"/>
      <c r="C224" s="284"/>
      <c r="D224" s="241" t="s">
        <v>257</v>
      </c>
      <c r="E224" s="285" t="s">
        <v>1</v>
      </c>
      <c r="F224" s="286" t="s">
        <v>514</v>
      </c>
      <c r="G224" s="284"/>
      <c r="H224" s="285" t="s">
        <v>1</v>
      </c>
      <c r="I224" s="287"/>
      <c r="J224" s="284"/>
      <c r="K224" s="284"/>
      <c r="L224" s="288"/>
      <c r="M224" s="289"/>
      <c r="N224" s="290"/>
      <c r="O224" s="290"/>
      <c r="P224" s="290"/>
      <c r="Q224" s="290"/>
      <c r="R224" s="290"/>
      <c r="S224" s="290"/>
      <c r="T224" s="29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92" t="s">
        <v>257</v>
      </c>
      <c r="AU224" s="292" t="s">
        <v>90</v>
      </c>
      <c r="AV224" s="15" t="s">
        <v>84</v>
      </c>
      <c r="AW224" s="15" t="s">
        <v>32</v>
      </c>
      <c r="AX224" s="15" t="s">
        <v>77</v>
      </c>
      <c r="AY224" s="292" t="s">
        <v>144</v>
      </c>
    </row>
    <row r="225" s="13" customFormat="1">
      <c r="A225" s="13"/>
      <c r="B225" s="246"/>
      <c r="C225" s="247"/>
      <c r="D225" s="241" t="s">
        <v>257</v>
      </c>
      <c r="E225" s="248" t="s">
        <v>1</v>
      </c>
      <c r="F225" s="249" t="s">
        <v>515</v>
      </c>
      <c r="G225" s="247"/>
      <c r="H225" s="250">
        <v>60.609999999999999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6" t="s">
        <v>257</v>
      </c>
      <c r="AU225" s="256" t="s">
        <v>90</v>
      </c>
      <c r="AV225" s="13" t="s">
        <v>90</v>
      </c>
      <c r="AW225" s="13" t="s">
        <v>32</v>
      </c>
      <c r="AX225" s="13" t="s">
        <v>77</v>
      </c>
      <c r="AY225" s="256" t="s">
        <v>144</v>
      </c>
    </row>
    <row r="226" s="14" customFormat="1">
      <c r="A226" s="14"/>
      <c r="B226" s="257"/>
      <c r="C226" s="258"/>
      <c r="D226" s="241" t="s">
        <v>257</v>
      </c>
      <c r="E226" s="259" t="s">
        <v>1</v>
      </c>
      <c r="F226" s="260" t="s">
        <v>259</v>
      </c>
      <c r="G226" s="258"/>
      <c r="H226" s="261">
        <v>60.609999999999999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7" t="s">
        <v>257</v>
      </c>
      <c r="AU226" s="267" t="s">
        <v>90</v>
      </c>
      <c r="AV226" s="14" t="s">
        <v>151</v>
      </c>
      <c r="AW226" s="14" t="s">
        <v>32</v>
      </c>
      <c r="AX226" s="14" t="s">
        <v>84</v>
      </c>
      <c r="AY226" s="267" t="s">
        <v>144</v>
      </c>
    </row>
    <row r="227" s="2" customFormat="1" ht="37.8" customHeight="1">
      <c r="A227" s="38"/>
      <c r="B227" s="39"/>
      <c r="C227" s="227" t="s">
        <v>260</v>
      </c>
      <c r="D227" s="227" t="s">
        <v>147</v>
      </c>
      <c r="E227" s="228" t="s">
        <v>516</v>
      </c>
      <c r="F227" s="229" t="s">
        <v>517</v>
      </c>
      <c r="G227" s="230" t="s">
        <v>150</v>
      </c>
      <c r="H227" s="231">
        <v>54.340000000000003</v>
      </c>
      <c r="I227" s="232"/>
      <c r="J227" s="231">
        <f>ROUND(I227*H227,3)</f>
        <v>0</v>
      </c>
      <c r="K227" s="233"/>
      <c r="L227" s="44"/>
      <c r="M227" s="234" t="s">
        <v>1</v>
      </c>
      <c r="N227" s="235" t="s">
        <v>43</v>
      </c>
      <c r="O227" s="91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8" t="s">
        <v>182</v>
      </c>
      <c r="AT227" s="238" t="s">
        <v>147</v>
      </c>
      <c r="AU227" s="238" t="s">
        <v>90</v>
      </c>
      <c r="AY227" s="17" t="s">
        <v>144</v>
      </c>
      <c r="BE227" s="239">
        <f>IF(N227="základná",J227,0)</f>
        <v>0</v>
      </c>
      <c r="BF227" s="239">
        <f>IF(N227="znížená",J227,0)</f>
        <v>0</v>
      </c>
      <c r="BG227" s="239">
        <f>IF(N227="zákl. prenesená",J227,0)</f>
        <v>0</v>
      </c>
      <c r="BH227" s="239">
        <f>IF(N227="zníž. prenesená",J227,0)</f>
        <v>0</v>
      </c>
      <c r="BI227" s="239">
        <f>IF(N227="nulová",J227,0)</f>
        <v>0</v>
      </c>
      <c r="BJ227" s="17" t="s">
        <v>90</v>
      </c>
      <c r="BK227" s="240">
        <f>ROUND(I227*H227,3)</f>
        <v>0</v>
      </c>
      <c r="BL227" s="17" t="s">
        <v>182</v>
      </c>
      <c r="BM227" s="238" t="s">
        <v>265</v>
      </c>
    </row>
    <row r="228" s="15" customFormat="1">
      <c r="A228" s="15"/>
      <c r="B228" s="283"/>
      <c r="C228" s="284"/>
      <c r="D228" s="241" t="s">
        <v>257</v>
      </c>
      <c r="E228" s="285" t="s">
        <v>1</v>
      </c>
      <c r="F228" s="286" t="s">
        <v>518</v>
      </c>
      <c r="G228" s="284"/>
      <c r="H228" s="285" t="s">
        <v>1</v>
      </c>
      <c r="I228" s="287"/>
      <c r="J228" s="284"/>
      <c r="K228" s="284"/>
      <c r="L228" s="288"/>
      <c r="M228" s="289"/>
      <c r="N228" s="290"/>
      <c r="O228" s="290"/>
      <c r="P228" s="290"/>
      <c r="Q228" s="290"/>
      <c r="R228" s="290"/>
      <c r="S228" s="290"/>
      <c r="T228" s="291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92" t="s">
        <v>257</v>
      </c>
      <c r="AU228" s="292" t="s">
        <v>90</v>
      </c>
      <c r="AV228" s="15" t="s">
        <v>84</v>
      </c>
      <c r="AW228" s="15" t="s">
        <v>32</v>
      </c>
      <c r="AX228" s="15" t="s">
        <v>77</v>
      </c>
      <c r="AY228" s="292" t="s">
        <v>144</v>
      </c>
    </row>
    <row r="229" s="13" customFormat="1">
      <c r="A229" s="13"/>
      <c r="B229" s="246"/>
      <c r="C229" s="247"/>
      <c r="D229" s="241" t="s">
        <v>257</v>
      </c>
      <c r="E229" s="248" t="s">
        <v>1</v>
      </c>
      <c r="F229" s="249" t="s">
        <v>489</v>
      </c>
      <c r="G229" s="247"/>
      <c r="H229" s="250">
        <v>54.340000000000003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257</v>
      </c>
      <c r="AU229" s="256" t="s">
        <v>90</v>
      </c>
      <c r="AV229" s="13" t="s">
        <v>90</v>
      </c>
      <c r="AW229" s="13" t="s">
        <v>32</v>
      </c>
      <c r="AX229" s="13" t="s">
        <v>77</v>
      </c>
      <c r="AY229" s="256" t="s">
        <v>144</v>
      </c>
    </row>
    <row r="230" s="14" customFormat="1">
      <c r="A230" s="14"/>
      <c r="B230" s="257"/>
      <c r="C230" s="258"/>
      <c r="D230" s="241" t="s">
        <v>257</v>
      </c>
      <c r="E230" s="259" t="s">
        <v>1</v>
      </c>
      <c r="F230" s="260" t="s">
        <v>259</v>
      </c>
      <c r="G230" s="258"/>
      <c r="H230" s="261">
        <v>54.340000000000003</v>
      </c>
      <c r="I230" s="262"/>
      <c r="J230" s="258"/>
      <c r="K230" s="258"/>
      <c r="L230" s="263"/>
      <c r="M230" s="264"/>
      <c r="N230" s="265"/>
      <c r="O230" s="265"/>
      <c r="P230" s="265"/>
      <c r="Q230" s="265"/>
      <c r="R230" s="265"/>
      <c r="S230" s="265"/>
      <c r="T230" s="26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7" t="s">
        <v>257</v>
      </c>
      <c r="AU230" s="267" t="s">
        <v>90</v>
      </c>
      <c r="AV230" s="14" t="s">
        <v>151</v>
      </c>
      <c r="AW230" s="14" t="s">
        <v>32</v>
      </c>
      <c r="AX230" s="14" t="s">
        <v>84</v>
      </c>
      <c r="AY230" s="267" t="s">
        <v>144</v>
      </c>
    </row>
    <row r="231" s="2" customFormat="1" ht="37.8" customHeight="1">
      <c r="A231" s="38"/>
      <c r="B231" s="39"/>
      <c r="C231" s="227" t="s">
        <v>204</v>
      </c>
      <c r="D231" s="227" t="s">
        <v>147</v>
      </c>
      <c r="E231" s="228" t="s">
        <v>189</v>
      </c>
      <c r="F231" s="229" t="s">
        <v>519</v>
      </c>
      <c r="G231" s="230" t="s">
        <v>150</v>
      </c>
      <c r="H231" s="231">
        <v>54.340000000000003</v>
      </c>
      <c r="I231" s="232"/>
      <c r="J231" s="231">
        <f>ROUND(I231*H231,3)</f>
        <v>0</v>
      </c>
      <c r="K231" s="233"/>
      <c r="L231" s="44"/>
      <c r="M231" s="234" t="s">
        <v>1</v>
      </c>
      <c r="N231" s="235" t="s">
        <v>43</v>
      </c>
      <c r="O231" s="91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8" t="s">
        <v>182</v>
      </c>
      <c r="AT231" s="238" t="s">
        <v>147</v>
      </c>
      <c r="AU231" s="238" t="s">
        <v>90</v>
      </c>
      <c r="AY231" s="17" t="s">
        <v>144</v>
      </c>
      <c r="BE231" s="239">
        <f>IF(N231="základná",J231,0)</f>
        <v>0</v>
      </c>
      <c r="BF231" s="239">
        <f>IF(N231="znížená",J231,0)</f>
        <v>0</v>
      </c>
      <c r="BG231" s="239">
        <f>IF(N231="zákl. prenesená",J231,0)</f>
        <v>0</v>
      </c>
      <c r="BH231" s="239">
        <f>IF(N231="zníž. prenesená",J231,0)</f>
        <v>0</v>
      </c>
      <c r="BI231" s="239">
        <f>IF(N231="nulová",J231,0)</f>
        <v>0</v>
      </c>
      <c r="BJ231" s="17" t="s">
        <v>90</v>
      </c>
      <c r="BK231" s="240">
        <f>ROUND(I231*H231,3)</f>
        <v>0</v>
      </c>
      <c r="BL231" s="17" t="s">
        <v>182</v>
      </c>
      <c r="BM231" s="238" t="s">
        <v>274</v>
      </c>
    </row>
    <row r="232" s="15" customFormat="1">
      <c r="A232" s="15"/>
      <c r="B232" s="283"/>
      <c r="C232" s="284"/>
      <c r="D232" s="241" t="s">
        <v>257</v>
      </c>
      <c r="E232" s="285" t="s">
        <v>1</v>
      </c>
      <c r="F232" s="286" t="s">
        <v>520</v>
      </c>
      <c r="G232" s="284"/>
      <c r="H232" s="285" t="s">
        <v>1</v>
      </c>
      <c r="I232" s="287"/>
      <c r="J232" s="284"/>
      <c r="K232" s="284"/>
      <c r="L232" s="288"/>
      <c r="M232" s="289"/>
      <c r="N232" s="290"/>
      <c r="O232" s="290"/>
      <c r="P232" s="290"/>
      <c r="Q232" s="290"/>
      <c r="R232" s="290"/>
      <c r="S232" s="290"/>
      <c r="T232" s="29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92" t="s">
        <v>257</v>
      </c>
      <c r="AU232" s="292" t="s">
        <v>90</v>
      </c>
      <c r="AV232" s="15" t="s">
        <v>84</v>
      </c>
      <c r="AW232" s="15" t="s">
        <v>32</v>
      </c>
      <c r="AX232" s="15" t="s">
        <v>77</v>
      </c>
      <c r="AY232" s="292" t="s">
        <v>144</v>
      </c>
    </row>
    <row r="233" s="13" customFormat="1">
      <c r="A233" s="13"/>
      <c r="B233" s="246"/>
      <c r="C233" s="247"/>
      <c r="D233" s="241" t="s">
        <v>257</v>
      </c>
      <c r="E233" s="248" t="s">
        <v>1</v>
      </c>
      <c r="F233" s="249" t="s">
        <v>489</v>
      </c>
      <c r="G233" s="247"/>
      <c r="H233" s="250">
        <v>54.340000000000003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6" t="s">
        <v>257</v>
      </c>
      <c r="AU233" s="256" t="s">
        <v>90</v>
      </c>
      <c r="AV233" s="13" t="s">
        <v>90</v>
      </c>
      <c r="AW233" s="13" t="s">
        <v>32</v>
      </c>
      <c r="AX233" s="13" t="s">
        <v>77</v>
      </c>
      <c r="AY233" s="256" t="s">
        <v>144</v>
      </c>
    </row>
    <row r="234" s="14" customFormat="1">
      <c r="A234" s="14"/>
      <c r="B234" s="257"/>
      <c r="C234" s="258"/>
      <c r="D234" s="241" t="s">
        <v>257</v>
      </c>
      <c r="E234" s="259" t="s">
        <v>1</v>
      </c>
      <c r="F234" s="260" t="s">
        <v>259</v>
      </c>
      <c r="G234" s="258"/>
      <c r="H234" s="261">
        <v>54.340000000000003</v>
      </c>
      <c r="I234" s="262"/>
      <c r="J234" s="258"/>
      <c r="K234" s="258"/>
      <c r="L234" s="263"/>
      <c r="M234" s="264"/>
      <c r="N234" s="265"/>
      <c r="O234" s="265"/>
      <c r="P234" s="265"/>
      <c r="Q234" s="265"/>
      <c r="R234" s="265"/>
      <c r="S234" s="265"/>
      <c r="T234" s="26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7" t="s">
        <v>257</v>
      </c>
      <c r="AU234" s="267" t="s">
        <v>90</v>
      </c>
      <c r="AV234" s="14" t="s">
        <v>151</v>
      </c>
      <c r="AW234" s="14" t="s">
        <v>32</v>
      </c>
      <c r="AX234" s="14" t="s">
        <v>84</v>
      </c>
      <c r="AY234" s="267" t="s">
        <v>144</v>
      </c>
    </row>
    <row r="235" s="2" customFormat="1" ht="24.15" customHeight="1">
      <c r="A235" s="38"/>
      <c r="B235" s="39"/>
      <c r="C235" s="227" t="s">
        <v>305</v>
      </c>
      <c r="D235" s="227" t="s">
        <v>147</v>
      </c>
      <c r="E235" s="228" t="s">
        <v>521</v>
      </c>
      <c r="F235" s="229" t="s">
        <v>522</v>
      </c>
      <c r="G235" s="230" t="s">
        <v>150</v>
      </c>
      <c r="H235" s="231">
        <v>54.340000000000003</v>
      </c>
      <c r="I235" s="232"/>
      <c r="J235" s="231">
        <f>ROUND(I235*H235,3)</f>
        <v>0</v>
      </c>
      <c r="K235" s="233"/>
      <c r="L235" s="44"/>
      <c r="M235" s="234" t="s">
        <v>1</v>
      </c>
      <c r="N235" s="235" t="s">
        <v>43</v>
      </c>
      <c r="O235" s="91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8" t="s">
        <v>182</v>
      </c>
      <c r="AT235" s="238" t="s">
        <v>147</v>
      </c>
      <c r="AU235" s="238" t="s">
        <v>90</v>
      </c>
      <c r="AY235" s="17" t="s">
        <v>144</v>
      </c>
      <c r="BE235" s="239">
        <f>IF(N235="základná",J235,0)</f>
        <v>0</v>
      </c>
      <c r="BF235" s="239">
        <f>IF(N235="znížená",J235,0)</f>
        <v>0</v>
      </c>
      <c r="BG235" s="239">
        <f>IF(N235="zákl. prenesená",J235,0)</f>
        <v>0</v>
      </c>
      <c r="BH235" s="239">
        <f>IF(N235="zníž. prenesená",J235,0)</f>
        <v>0</v>
      </c>
      <c r="BI235" s="239">
        <f>IF(N235="nulová",J235,0)</f>
        <v>0</v>
      </c>
      <c r="BJ235" s="17" t="s">
        <v>90</v>
      </c>
      <c r="BK235" s="240">
        <f>ROUND(I235*H235,3)</f>
        <v>0</v>
      </c>
      <c r="BL235" s="17" t="s">
        <v>182</v>
      </c>
      <c r="BM235" s="238" t="s">
        <v>306</v>
      </c>
    </row>
    <row r="236" s="15" customFormat="1">
      <c r="A236" s="15"/>
      <c r="B236" s="283"/>
      <c r="C236" s="284"/>
      <c r="D236" s="241" t="s">
        <v>257</v>
      </c>
      <c r="E236" s="285" t="s">
        <v>1</v>
      </c>
      <c r="F236" s="286" t="s">
        <v>518</v>
      </c>
      <c r="G236" s="284"/>
      <c r="H236" s="285" t="s">
        <v>1</v>
      </c>
      <c r="I236" s="287"/>
      <c r="J236" s="284"/>
      <c r="K236" s="284"/>
      <c r="L236" s="288"/>
      <c r="M236" s="289"/>
      <c r="N236" s="290"/>
      <c r="O236" s="290"/>
      <c r="P236" s="290"/>
      <c r="Q236" s="290"/>
      <c r="R236" s="290"/>
      <c r="S236" s="290"/>
      <c r="T236" s="29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92" t="s">
        <v>257</v>
      </c>
      <c r="AU236" s="292" t="s">
        <v>90</v>
      </c>
      <c r="AV236" s="15" t="s">
        <v>84</v>
      </c>
      <c r="AW236" s="15" t="s">
        <v>32</v>
      </c>
      <c r="AX236" s="15" t="s">
        <v>77</v>
      </c>
      <c r="AY236" s="292" t="s">
        <v>144</v>
      </c>
    </row>
    <row r="237" s="13" customFormat="1">
      <c r="A237" s="13"/>
      <c r="B237" s="246"/>
      <c r="C237" s="247"/>
      <c r="D237" s="241" t="s">
        <v>257</v>
      </c>
      <c r="E237" s="248" t="s">
        <v>1</v>
      </c>
      <c r="F237" s="249" t="s">
        <v>489</v>
      </c>
      <c r="G237" s="247"/>
      <c r="H237" s="250">
        <v>54.340000000000003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6" t="s">
        <v>257</v>
      </c>
      <c r="AU237" s="256" t="s">
        <v>90</v>
      </c>
      <c r="AV237" s="13" t="s">
        <v>90</v>
      </c>
      <c r="AW237" s="13" t="s">
        <v>32</v>
      </c>
      <c r="AX237" s="13" t="s">
        <v>77</v>
      </c>
      <c r="AY237" s="256" t="s">
        <v>144</v>
      </c>
    </row>
    <row r="238" s="14" customFormat="1">
      <c r="A238" s="14"/>
      <c r="B238" s="257"/>
      <c r="C238" s="258"/>
      <c r="D238" s="241" t="s">
        <v>257</v>
      </c>
      <c r="E238" s="259" t="s">
        <v>1</v>
      </c>
      <c r="F238" s="260" t="s">
        <v>259</v>
      </c>
      <c r="G238" s="258"/>
      <c r="H238" s="261">
        <v>54.340000000000003</v>
      </c>
      <c r="I238" s="262"/>
      <c r="J238" s="258"/>
      <c r="K238" s="258"/>
      <c r="L238" s="263"/>
      <c r="M238" s="264"/>
      <c r="N238" s="265"/>
      <c r="O238" s="265"/>
      <c r="P238" s="265"/>
      <c r="Q238" s="265"/>
      <c r="R238" s="265"/>
      <c r="S238" s="265"/>
      <c r="T238" s="26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7" t="s">
        <v>257</v>
      </c>
      <c r="AU238" s="267" t="s">
        <v>90</v>
      </c>
      <c r="AV238" s="14" t="s">
        <v>151</v>
      </c>
      <c r="AW238" s="14" t="s">
        <v>32</v>
      </c>
      <c r="AX238" s="14" t="s">
        <v>84</v>
      </c>
      <c r="AY238" s="267" t="s">
        <v>144</v>
      </c>
    </row>
    <row r="239" s="2" customFormat="1" ht="24.15" customHeight="1">
      <c r="A239" s="38"/>
      <c r="B239" s="39"/>
      <c r="C239" s="227" t="s">
        <v>207</v>
      </c>
      <c r="D239" s="227" t="s">
        <v>147</v>
      </c>
      <c r="E239" s="228" t="s">
        <v>192</v>
      </c>
      <c r="F239" s="229" t="s">
        <v>523</v>
      </c>
      <c r="G239" s="230" t="s">
        <v>150</v>
      </c>
      <c r="H239" s="231">
        <v>54.340000000000003</v>
      </c>
      <c r="I239" s="232"/>
      <c r="J239" s="231">
        <f>ROUND(I239*H239,3)</f>
        <v>0</v>
      </c>
      <c r="K239" s="233"/>
      <c r="L239" s="44"/>
      <c r="M239" s="234" t="s">
        <v>1</v>
      </c>
      <c r="N239" s="235" t="s">
        <v>43</v>
      </c>
      <c r="O239" s="91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8" t="s">
        <v>182</v>
      </c>
      <c r="AT239" s="238" t="s">
        <v>147</v>
      </c>
      <c r="AU239" s="238" t="s">
        <v>90</v>
      </c>
      <c r="AY239" s="17" t="s">
        <v>144</v>
      </c>
      <c r="BE239" s="239">
        <f>IF(N239="základná",J239,0)</f>
        <v>0</v>
      </c>
      <c r="BF239" s="239">
        <f>IF(N239="znížená",J239,0)</f>
        <v>0</v>
      </c>
      <c r="BG239" s="239">
        <f>IF(N239="zákl. prenesená",J239,0)</f>
        <v>0</v>
      </c>
      <c r="BH239" s="239">
        <f>IF(N239="zníž. prenesená",J239,0)</f>
        <v>0</v>
      </c>
      <c r="BI239" s="239">
        <f>IF(N239="nulová",J239,0)</f>
        <v>0</v>
      </c>
      <c r="BJ239" s="17" t="s">
        <v>90</v>
      </c>
      <c r="BK239" s="240">
        <f>ROUND(I239*H239,3)</f>
        <v>0</v>
      </c>
      <c r="BL239" s="17" t="s">
        <v>182</v>
      </c>
      <c r="BM239" s="238" t="s">
        <v>524</v>
      </c>
    </row>
    <row r="240" s="15" customFormat="1">
      <c r="A240" s="15"/>
      <c r="B240" s="283"/>
      <c r="C240" s="284"/>
      <c r="D240" s="241" t="s">
        <v>257</v>
      </c>
      <c r="E240" s="285" t="s">
        <v>1</v>
      </c>
      <c r="F240" s="286" t="s">
        <v>525</v>
      </c>
      <c r="G240" s="284"/>
      <c r="H240" s="285" t="s">
        <v>1</v>
      </c>
      <c r="I240" s="287"/>
      <c r="J240" s="284"/>
      <c r="K240" s="284"/>
      <c r="L240" s="288"/>
      <c r="M240" s="289"/>
      <c r="N240" s="290"/>
      <c r="O240" s="290"/>
      <c r="P240" s="290"/>
      <c r="Q240" s="290"/>
      <c r="R240" s="290"/>
      <c r="S240" s="290"/>
      <c r="T240" s="29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92" t="s">
        <v>257</v>
      </c>
      <c r="AU240" s="292" t="s">
        <v>90</v>
      </c>
      <c r="AV240" s="15" t="s">
        <v>84</v>
      </c>
      <c r="AW240" s="15" t="s">
        <v>32</v>
      </c>
      <c r="AX240" s="15" t="s">
        <v>77</v>
      </c>
      <c r="AY240" s="292" t="s">
        <v>144</v>
      </c>
    </row>
    <row r="241" s="13" customFormat="1">
      <c r="A241" s="13"/>
      <c r="B241" s="246"/>
      <c r="C241" s="247"/>
      <c r="D241" s="241" t="s">
        <v>257</v>
      </c>
      <c r="E241" s="248" t="s">
        <v>1</v>
      </c>
      <c r="F241" s="249" t="s">
        <v>489</v>
      </c>
      <c r="G241" s="247"/>
      <c r="H241" s="250">
        <v>54.340000000000003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6" t="s">
        <v>257</v>
      </c>
      <c r="AU241" s="256" t="s">
        <v>90</v>
      </c>
      <c r="AV241" s="13" t="s">
        <v>90</v>
      </c>
      <c r="AW241" s="13" t="s">
        <v>32</v>
      </c>
      <c r="AX241" s="13" t="s">
        <v>77</v>
      </c>
      <c r="AY241" s="256" t="s">
        <v>144</v>
      </c>
    </row>
    <row r="242" s="14" customFormat="1">
      <c r="A242" s="14"/>
      <c r="B242" s="257"/>
      <c r="C242" s="258"/>
      <c r="D242" s="241" t="s">
        <v>257</v>
      </c>
      <c r="E242" s="259" t="s">
        <v>1</v>
      </c>
      <c r="F242" s="260" t="s">
        <v>259</v>
      </c>
      <c r="G242" s="258"/>
      <c r="H242" s="261">
        <v>54.340000000000003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7" t="s">
        <v>257</v>
      </c>
      <c r="AU242" s="267" t="s">
        <v>90</v>
      </c>
      <c r="AV242" s="14" t="s">
        <v>151</v>
      </c>
      <c r="AW242" s="14" t="s">
        <v>32</v>
      </c>
      <c r="AX242" s="14" t="s">
        <v>84</v>
      </c>
      <c r="AY242" s="267" t="s">
        <v>144</v>
      </c>
    </row>
    <row r="243" s="2" customFormat="1" ht="37.8" customHeight="1">
      <c r="A243" s="38"/>
      <c r="B243" s="39"/>
      <c r="C243" s="227" t="s">
        <v>526</v>
      </c>
      <c r="D243" s="227" t="s">
        <v>147</v>
      </c>
      <c r="E243" s="228" t="s">
        <v>527</v>
      </c>
      <c r="F243" s="229" t="s">
        <v>528</v>
      </c>
      <c r="G243" s="230" t="s">
        <v>150</v>
      </c>
      <c r="H243" s="231">
        <v>127.59999999999999</v>
      </c>
      <c r="I243" s="232"/>
      <c r="J243" s="231">
        <f>ROUND(I243*H243,3)</f>
        <v>0</v>
      </c>
      <c r="K243" s="233"/>
      <c r="L243" s="44"/>
      <c r="M243" s="234" t="s">
        <v>1</v>
      </c>
      <c r="N243" s="235" t="s">
        <v>43</v>
      </c>
      <c r="O243" s="91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8" t="s">
        <v>182</v>
      </c>
      <c r="AT243" s="238" t="s">
        <v>147</v>
      </c>
      <c r="AU243" s="238" t="s">
        <v>90</v>
      </c>
      <c r="AY243" s="17" t="s">
        <v>144</v>
      </c>
      <c r="BE243" s="239">
        <f>IF(N243="základná",J243,0)</f>
        <v>0</v>
      </c>
      <c r="BF243" s="239">
        <f>IF(N243="znížená",J243,0)</f>
        <v>0</v>
      </c>
      <c r="BG243" s="239">
        <f>IF(N243="zákl. prenesená",J243,0)</f>
        <v>0</v>
      </c>
      <c r="BH243" s="239">
        <f>IF(N243="zníž. prenesená",J243,0)</f>
        <v>0</v>
      </c>
      <c r="BI243" s="239">
        <f>IF(N243="nulová",J243,0)</f>
        <v>0</v>
      </c>
      <c r="BJ243" s="17" t="s">
        <v>90</v>
      </c>
      <c r="BK243" s="240">
        <f>ROUND(I243*H243,3)</f>
        <v>0</v>
      </c>
      <c r="BL243" s="17" t="s">
        <v>182</v>
      </c>
      <c r="BM243" s="238" t="s">
        <v>529</v>
      </c>
    </row>
    <row r="244" s="15" customFormat="1">
      <c r="A244" s="15"/>
      <c r="B244" s="283"/>
      <c r="C244" s="284"/>
      <c r="D244" s="241" t="s">
        <v>257</v>
      </c>
      <c r="E244" s="285" t="s">
        <v>1</v>
      </c>
      <c r="F244" s="286" t="s">
        <v>530</v>
      </c>
      <c r="G244" s="284"/>
      <c r="H244" s="285" t="s">
        <v>1</v>
      </c>
      <c r="I244" s="287"/>
      <c r="J244" s="284"/>
      <c r="K244" s="284"/>
      <c r="L244" s="288"/>
      <c r="M244" s="289"/>
      <c r="N244" s="290"/>
      <c r="O244" s="290"/>
      <c r="P244" s="290"/>
      <c r="Q244" s="290"/>
      <c r="R244" s="290"/>
      <c r="S244" s="290"/>
      <c r="T244" s="29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92" t="s">
        <v>257</v>
      </c>
      <c r="AU244" s="292" t="s">
        <v>90</v>
      </c>
      <c r="AV244" s="15" t="s">
        <v>84</v>
      </c>
      <c r="AW244" s="15" t="s">
        <v>32</v>
      </c>
      <c r="AX244" s="15" t="s">
        <v>77</v>
      </c>
      <c r="AY244" s="292" t="s">
        <v>144</v>
      </c>
    </row>
    <row r="245" s="13" customFormat="1">
      <c r="A245" s="13"/>
      <c r="B245" s="246"/>
      <c r="C245" s="247"/>
      <c r="D245" s="241" t="s">
        <v>257</v>
      </c>
      <c r="E245" s="248" t="s">
        <v>1</v>
      </c>
      <c r="F245" s="249" t="s">
        <v>531</v>
      </c>
      <c r="G245" s="247"/>
      <c r="H245" s="250">
        <v>127.59999999999999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6" t="s">
        <v>257</v>
      </c>
      <c r="AU245" s="256" t="s">
        <v>90</v>
      </c>
      <c r="AV245" s="13" t="s">
        <v>90</v>
      </c>
      <c r="AW245" s="13" t="s">
        <v>32</v>
      </c>
      <c r="AX245" s="13" t="s">
        <v>77</v>
      </c>
      <c r="AY245" s="256" t="s">
        <v>144</v>
      </c>
    </row>
    <row r="246" s="14" customFormat="1">
      <c r="A246" s="14"/>
      <c r="B246" s="257"/>
      <c r="C246" s="258"/>
      <c r="D246" s="241" t="s">
        <v>257</v>
      </c>
      <c r="E246" s="259" t="s">
        <v>1</v>
      </c>
      <c r="F246" s="260" t="s">
        <v>259</v>
      </c>
      <c r="G246" s="258"/>
      <c r="H246" s="261">
        <v>127.59999999999999</v>
      </c>
      <c r="I246" s="262"/>
      <c r="J246" s="258"/>
      <c r="K246" s="258"/>
      <c r="L246" s="263"/>
      <c r="M246" s="264"/>
      <c r="N246" s="265"/>
      <c r="O246" s="265"/>
      <c r="P246" s="265"/>
      <c r="Q246" s="265"/>
      <c r="R246" s="265"/>
      <c r="S246" s="265"/>
      <c r="T246" s="26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7" t="s">
        <v>257</v>
      </c>
      <c r="AU246" s="267" t="s">
        <v>90</v>
      </c>
      <c r="AV246" s="14" t="s">
        <v>151</v>
      </c>
      <c r="AW246" s="14" t="s">
        <v>32</v>
      </c>
      <c r="AX246" s="14" t="s">
        <v>84</v>
      </c>
      <c r="AY246" s="267" t="s">
        <v>144</v>
      </c>
    </row>
    <row r="247" s="2" customFormat="1" ht="37.8" customHeight="1">
      <c r="A247" s="38"/>
      <c r="B247" s="39"/>
      <c r="C247" s="227" t="s">
        <v>211</v>
      </c>
      <c r="D247" s="227" t="s">
        <v>147</v>
      </c>
      <c r="E247" s="228" t="s">
        <v>195</v>
      </c>
      <c r="F247" s="229" t="s">
        <v>532</v>
      </c>
      <c r="G247" s="230" t="s">
        <v>150</v>
      </c>
      <c r="H247" s="231">
        <v>127.59999999999999</v>
      </c>
      <c r="I247" s="232"/>
      <c r="J247" s="231">
        <f>ROUND(I247*H247,3)</f>
        <v>0</v>
      </c>
      <c r="K247" s="233"/>
      <c r="L247" s="44"/>
      <c r="M247" s="234" t="s">
        <v>1</v>
      </c>
      <c r="N247" s="235" t="s">
        <v>43</v>
      </c>
      <c r="O247" s="91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8" t="s">
        <v>182</v>
      </c>
      <c r="AT247" s="238" t="s">
        <v>147</v>
      </c>
      <c r="AU247" s="238" t="s">
        <v>90</v>
      </c>
      <c r="AY247" s="17" t="s">
        <v>144</v>
      </c>
      <c r="BE247" s="239">
        <f>IF(N247="základná",J247,0)</f>
        <v>0</v>
      </c>
      <c r="BF247" s="239">
        <f>IF(N247="znížená",J247,0)</f>
        <v>0</v>
      </c>
      <c r="BG247" s="239">
        <f>IF(N247="zákl. prenesená",J247,0)</f>
        <v>0</v>
      </c>
      <c r="BH247" s="239">
        <f>IF(N247="zníž. prenesená",J247,0)</f>
        <v>0</v>
      </c>
      <c r="BI247" s="239">
        <f>IF(N247="nulová",J247,0)</f>
        <v>0</v>
      </c>
      <c r="BJ247" s="17" t="s">
        <v>90</v>
      </c>
      <c r="BK247" s="240">
        <f>ROUND(I247*H247,3)</f>
        <v>0</v>
      </c>
      <c r="BL247" s="17" t="s">
        <v>182</v>
      </c>
      <c r="BM247" s="238" t="s">
        <v>533</v>
      </c>
    </row>
    <row r="248" s="15" customFormat="1">
      <c r="A248" s="15"/>
      <c r="B248" s="283"/>
      <c r="C248" s="284"/>
      <c r="D248" s="241" t="s">
        <v>257</v>
      </c>
      <c r="E248" s="285" t="s">
        <v>1</v>
      </c>
      <c r="F248" s="286" t="s">
        <v>534</v>
      </c>
      <c r="G248" s="284"/>
      <c r="H248" s="285" t="s">
        <v>1</v>
      </c>
      <c r="I248" s="287"/>
      <c r="J248" s="284"/>
      <c r="K248" s="284"/>
      <c r="L248" s="288"/>
      <c r="M248" s="289"/>
      <c r="N248" s="290"/>
      <c r="O248" s="290"/>
      <c r="P248" s="290"/>
      <c r="Q248" s="290"/>
      <c r="R248" s="290"/>
      <c r="S248" s="290"/>
      <c r="T248" s="291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92" t="s">
        <v>257</v>
      </c>
      <c r="AU248" s="292" t="s">
        <v>90</v>
      </c>
      <c r="AV248" s="15" t="s">
        <v>84</v>
      </c>
      <c r="AW248" s="15" t="s">
        <v>32</v>
      </c>
      <c r="AX248" s="15" t="s">
        <v>77</v>
      </c>
      <c r="AY248" s="292" t="s">
        <v>144</v>
      </c>
    </row>
    <row r="249" s="13" customFormat="1">
      <c r="A249" s="13"/>
      <c r="B249" s="246"/>
      <c r="C249" s="247"/>
      <c r="D249" s="241" t="s">
        <v>257</v>
      </c>
      <c r="E249" s="248" t="s">
        <v>1</v>
      </c>
      <c r="F249" s="249" t="s">
        <v>458</v>
      </c>
      <c r="G249" s="247"/>
      <c r="H249" s="250">
        <v>127.59999999999999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6" t="s">
        <v>257</v>
      </c>
      <c r="AU249" s="256" t="s">
        <v>90</v>
      </c>
      <c r="AV249" s="13" t="s">
        <v>90</v>
      </c>
      <c r="AW249" s="13" t="s">
        <v>32</v>
      </c>
      <c r="AX249" s="13" t="s">
        <v>77</v>
      </c>
      <c r="AY249" s="256" t="s">
        <v>144</v>
      </c>
    </row>
    <row r="250" s="14" customFormat="1">
      <c r="A250" s="14"/>
      <c r="B250" s="257"/>
      <c r="C250" s="258"/>
      <c r="D250" s="241" t="s">
        <v>257</v>
      </c>
      <c r="E250" s="259" t="s">
        <v>1</v>
      </c>
      <c r="F250" s="260" t="s">
        <v>259</v>
      </c>
      <c r="G250" s="258"/>
      <c r="H250" s="261">
        <v>127.59999999999999</v>
      </c>
      <c r="I250" s="262"/>
      <c r="J250" s="258"/>
      <c r="K250" s="258"/>
      <c r="L250" s="263"/>
      <c r="M250" s="264"/>
      <c r="N250" s="265"/>
      <c r="O250" s="265"/>
      <c r="P250" s="265"/>
      <c r="Q250" s="265"/>
      <c r="R250" s="265"/>
      <c r="S250" s="265"/>
      <c r="T250" s="26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7" t="s">
        <v>257</v>
      </c>
      <c r="AU250" s="267" t="s">
        <v>90</v>
      </c>
      <c r="AV250" s="14" t="s">
        <v>151</v>
      </c>
      <c r="AW250" s="14" t="s">
        <v>32</v>
      </c>
      <c r="AX250" s="14" t="s">
        <v>84</v>
      </c>
      <c r="AY250" s="267" t="s">
        <v>144</v>
      </c>
    </row>
    <row r="251" s="2" customFormat="1" ht="37.8" customHeight="1">
      <c r="A251" s="38"/>
      <c r="B251" s="39"/>
      <c r="C251" s="227" t="s">
        <v>535</v>
      </c>
      <c r="D251" s="227" t="s">
        <v>147</v>
      </c>
      <c r="E251" s="228" t="s">
        <v>536</v>
      </c>
      <c r="F251" s="229" t="s">
        <v>537</v>
      </c>
      <c r="G251" s="230" t="s">
        <v>150</v>
      </c>
      <c r="H251" s="231">
        <v>66.989999999999995</v>
      </c>
      <c r="I251" s="232"/>
      <c r="J251" s="231">
        <f>ROUND(I251*H251,3)</f>
        <v>0</v>
      </c>
      <c r="K251" s="233"/>
      <c r="L251" s="44"/>
      <c r="M251" s="234" t="s">
        <v>1</v>
      </c>
      <c r="N251" s="235" t="s">
        <v>43</v>
      </c>
      <c r="O251" s="91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8" t="s">
        <v>182</v>
      </c>
      <c r="AT251" s="238" t="s">
        <v>147</v>
      </c>
      <c r="AU251" s="238" t="s">
        <v>90</v>
      </c>
      <c r="AY251" s="17" t="s">
        <v>144</v>
      </c>
      <c r="BE251" s="239">
        <f>IF(N251="základná",J251,0)</f>
        <v>0</v>
      </c>
      <c r="BF251" s="239">
        <f>IF(N251="znížená",J251,0)</f>
        <v>0</v>
      </c>
      <c r="BG251" s="239">
        <f>IF(N251="zákl. prenesená",J251,0)</f>
        <v>0</v>
      </c>
      <c r="BH251" s="239">
        <f>IF(N251="zníž. prenesená",J251,0)</f>
        <v>0</v>
      </c>
      <c r="BI251" s="239">
        <f>IF(N251="nulová",J251,0)</f>
        <v>0</v>
      </c>
      <c r="BJ251" s="17" t="s">
        <v>90</v>
      </c>
      <c r="BK251" s="240">
        <f>ROUND(I251*H251,3)</f>
        <v>0</v>
      </c>
      <c r="BL251" s="17" t="s">
        <v>182</v>
      </c>
      <c r="BM251" s="238" t="s">
        <v>538</v>
      </c>
    </row>
    <row r="252" s="15" customFormat="1">
      <c r="A252" s="15"/>
      <c r="B252" s="283"/>
      <c r="C252" s="284"/>
      <c r="D252" s="241" t="s">
        <v>257</v>
      </c>
      <c r="E252" s="285" t="s">
        <v>1</v>
      </c>
      <c r="F252" s="286" t="s">
        <v>539</v>
      </c>
      <c r="G252" s="284"/>
      <c r="H252" s="285" t="s">
        <v>1</v>
      </c>
      <c r="I252" s="287"/>
      <c r="J252" s="284"/>
      <c r="K252" s="284"/>
      <c r="L252" s="288"/>
      <c r="M252" s="289"/>
      <c r="N252" s="290"/>
      <c r="O252" s="290"/>
      <c r="P252" s="290"/>
      <c r="Q252" s="290"/>
      <c r="R252" s="290"/>
      <c r="S252" s="290"/>
      <c r="T252" s="29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92" t="s">
        <v>257</v>
      </c>
      <c r="AU252" s="292" t="s">
        <v>90</v>
      </c>
      <c r="AV252" s="15" t="s">
        <v>84</v>
      </c>
      <c r="AW252" s="15" t="s">
        <v>32</v>
      </c>
      <c r="AX252" s="15" t="s">
        <v>77</v>
      </c>
      <c r="AY252" s="292" t="s">
        <v>144</v>
      </c>
    </row>
    <row r="253" s="13" customFormat="1">
      <c r="A253" s="13"/>
      <c r="B253" s="246"/>
      <c r="C253" s="247"/>
      <c r="D253" s="241" t="s">
        <v>257</v>
      </c>
      <c r="E253" s="248" t="s">
        <v>1</v>
      </c>
      <c r="F253" s="249" t="s">
        <v>540</v>
      </c>
      <c r="G253" s="247"/>
      <c r="H253" s="250">
        <v>66.989999999999995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6" t="s">
        <v>257</v>
      </c>
      <c r="AU253" s="256" t="s">
        <v>90</v>
      </c>
      <c r="AV253" s="13" t="s">
        <v>90</v>
      </c>
      <c r="AW253" s="13" t="s">
        <v>32</v>
      </c>
      <c r="AX253" s="13" t="s">
        <v>77</v>
      </c>
      <c r="AY253" s="256" t="s">
        <v>144</v>
      </c>
    </row>
    <row r="254" s="14" customFormat="1">
      <c r="A254" s="14"/>
      <c r="B254" s="257"/>
      <c r="C254" s="258"/>
      <c r="D254" s="241" t="s">
        <v>257</v>
      </c>
      <c r="E254" s="259" t="s">
        <v>1</v>
      </c>
      <c r="F254" s="260" t="s">
        <v>259</v>
      </c>
      <c r="G254" s="258"/>
      <c r="H254" s="261">
        <v>66.989999999999995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7" t="s">
        <v>257</v>
      </c>
      <c r="AU254" s="267" t="s">
        <v>90</v>
      </c>
      <c r="AV254" s="14" t="s">
        <v>151</v>
      </c>
      <c r="AW254" s="14" t="s">
        <v>32</v>
      </c>
      <c r="AX254" s="14" t="s">
        <v>84</v>
      </c>
      <c r="AY254" s="267" t="s">
        <v>144</v>
      </c>
    </row>
    <row r="255" s="2" customFormat="1" ht="37.8" customHeight="1">
      <c r="A255" s="38"/>
      <c r="B255" s="39"/>
      <c r="C255" s="227" t="s">
        <v>215</v>
      </c>
      <c r="D255" s="227" t="s">
        <v>147</v>
      </c>
      <c r="E255" s="228" t="s">
        <v>381</v>
      </c>
      <c r="F255" s="229" t="s">
        <v>541</v>
      </c>
      <c r="G255" s="230" t="s">
        <v>150</v>
      </c>
      <c r="H255" s="231">
        <v>69.900000000000006</v>
      </c>
      <c r="I255" s="232"/>
      <c r="J255" s="231">
        <f>ROUND(I255*H255,3)</f>
        <v>0</v>
      </c>
      <c r="K255" s="233"/>
      <c r="L255" s="44"/>
      <c r="M255" s="234" t="s">
        <v>1</v>
      </c>
      <c r="N255" s="235" t="s">
        <v>43</v>
      </c>
      <c r="O255" s="91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8" t="s">
        <v>182</v>
      </c>
      <c r="AT255" s="238" t="s">
        <v>147</v>
      </c>
      <c r="AU255" s="238" t="s">
        <v>90</v>
      </c>
      <c r="AY255" s="17" t="s">
        <v>144</v>
      </c>
      <c r="BE255" s="239">
        <f>IF(N255="základná",J255,0)</f>
        <v>0</v>
      </c>
      <c r="BF255" s="239">
        <f>IF(N255="znížená",J255,0)</f>
        <v>0</v>
      </c>
      <c r="BG255" s="239">
        <f>IF(N255="zákl. prenesená",J255,0)</f>
        <v>0</v>
      </c>
      <c r="BH255" s="239">
        <f>IF(N255="zníž. prenesená",J255,0)</f>
        <v>0</v>
      </c>
      <c r="BI255" s="239">
        <f>IF(N255="nulová",J255,0)</f>
        <v>0</v>
      </c>
      <c r="BJ255" s="17" t="s">
        <v>90</v>
      </c>
      <c r="BK255" s="240">
        <f>ROUND(I255*H255,3)</f>
        <v>0</v>
      </c>
      <c r="BL255" s="17" t="s">
        <v>182</v>
      </c>
      <c r="BM255" s="238" t="s">
        <v>542</v>
      </c>
    </row>
    <row r="256" s="15" customFormat="1">
      <c r="A256" s="15"/>
      <c r="B256" s="283"/>
      <c r="C256" s="284"/>
      <c r="D256" s="241" t="s">
        <v>257</v>
      </c>
      <c r="E256" s="285" t="s">
        <v>1</v>
      </c>
      <c r="F256" s="286" t="s">
        <v>543</v>
      </c>
      <c r="G256" s="284"/>
      <c r="H256" s="285" t="s">
        <v>1</v>
      </c>
      <c r="I256" s="287"/>
      <c r="J256" s="284"/>
      <c r="K256" s="284"/>
      <c r="L256" s="288"/>
      <c r="M256" s="289"/>
      <c r="N256" s="290"/>
      <c r="O256" s="290"/>
      <c r="P256" s="290"/>
      <c r="Q256" s="290"/>
      <c r="R256" s="290"/>
      <c r="S256" s="290"/>
      <c r="T256" s="29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92" t="s">
        <v>257</v>
      </c>
      <c r="AU256" s="292" t="s">
        <v>90</v>
      </c>
      <c r="AV256" s="15" t="s">
        <v>84</v>
      </c>
      <c r="AW256" s="15" t="s">
        <v>32</v>
      </c>
      <c r="AX256" s="15" t="s">
        <v>77</v>
      </c>
      <c r="AY256" s="292" t="s">
        <v>144</v>
      </c>
    </row>
    <row r="257" s="13" customFormat="1">
      <c r="A257" s="13"/>
      <c r="B257" s="246"/>
      <c r="C257" s="247"/>
      <c r="D257" s="241" t="s">
        <v>257</v>
      </c>
      <c r="E257" s="248" t="s">
        <v>1</v>
      </c>
      <c r="F257" s="249" t="s">
        <v>544</v>
      </c>
      <c r="G257" s="247"/>
      <c r="H257" s="250">
        <v>69.900000000000006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6" t="s">
        <v>257</v>
      </c>
      <c r="AU257" s="256" t="s">
        <v>90</v>
      </c>
      <c r="AV257" s="13" t="s">
        <v>90</v>
      </c>
      <c r="AW257" s="13" t="s">
        <v>32</v>
      </c>
      <c r="AX257" s="13" t="s">
        <v>77</v>
      </c>
      <c r="AY257" s="256" t="s">
        <v>144</v>
      </c>
    </row>
    <row r="258" s="14" customFormat="1">
      <c r="A258" s="14"/>
      <c r="B258" s="257"/>
      <c r="C258" s="258"/>
      <c r="D258" s="241" t="s">
        <v>257</v>
      </c>
      <c r="E258" s="259" t="s">
        <v>1</v>
      </c>
      <c r="F258" s="260" t="s">
        <v>259</v>
      </c>
      <c r="G258" s="258"/>
      <c r="H258" s="261">
        <v>69.900000000000006</v>
      </c>
      <c r="I258" s="262"/>
      <c r="J258" s="258"/>
      <c r="K258" s="258"/>
      <c r="L258" s="263"/>
      <c r="M258" s="264"/>
      <c r="N258" s="265"/>
      <c r="O258" s="265"/>
      <c r="P258" s="265"/>
      <c r="Q258" s="265"/>
      <c r="R258" s="265"/>
      <c r="S258" s="265"/>
      <c r="T258" s="26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7" t="s">
        <v>257</v>
      </c>
      <c r="AU258" s="267" t="s">
        <v>90</v>
      </c>
      <c r="AV258" s="14" t="s">
        <v>151</v>
      </c>
      <c r="AW258" s="14" t="s">
        <v>32</v>
      </c>
      <c r="AX258" s="14" t="s">
        <v>84</v>
      </c>
      <c r="AY258" s="267" t="s">
        <v>144</v>
      </c>
    </row>
    <row r="259" s="12" customFormat="1" ht="25.92" customHeight="1">
      <c r="A259" s="12"/>
      <c r="B259" s="211"/>
      <c r="C259" s="212"/>
      <c r="D259" s="213" t="s">
        <v>76</v>
      </c>
      <c r="E259" s="214" t="s">
        <v>266</v>
      </c>
      <c r="F259" s="214" t="s">
        <v>267</v>
      </c>
      <c r="G259" s="212"/>
      <c r="H259" s="212"/>
      <c r="I259" s="215"/>
      <c r="J259" s="216">
        <f>BK259</f>
        <v>0</v>
      </c>
      <c r="K259" s="212"/>
      <c r="L259" s="217"/>
      <c r="M259" s="218"/>
      <c r="N259" s="219"/>
      <c r="O259" s="219"/>
      <c r="P259" s="220">
        <f>P260</f>
        <v>0</v>
      </c>
      <c r="Q259" s="219"/>
      <c r="R259" s="220">
        <f>R260</f>
        <v>0</v>
      </c>
      <c r="S259" s="219"/>
      <c r="T259" s="221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2" t="s">
        <v>166</v>
      </c>
      <c r="AT259" s="223" t="s">
        <v>76</v>
      </c>
      <c r="AU259" s="223" t="s">
        <v>77</v>
      </c>
      <c r="AY259" s="222" t="s">
        <v>144</v>
      </c>
      <c r="BK259" s="224">
        <f>BK260</f>
        <v>0</v>
      </c>
    </row>
    <row r="260" s="12" customFormat="1" ht="22.8" customHeight="1">
      <c r="A260" s="12"/>
      <c r="B260" s="211"/>
      <c r="C260" s="212"/>
      <c r="D260" s="213" t="s">
        <v>76</v>
      </c>
      <c r="E260" s="225" t="s">
        <v>268</v>
      </c>
      <c r="F260" s="225" t="s">
        <v>269</v>
      </c>
      <c r="G260" s="212"/>
      <c r="H260" s="212"/>
      <c r="I260" s="215"/>
      <c r="J260" s="226">
        <f>BK260</f>
        <v>0</v>
      </c>
      <c r="K260" s="212"/>
      <c r="L260" s="217"/>
      <c r="M260" s="218"/>
      <c r="N260" s="219"/>
      <c r="O260" s="219"/>
      <c r="P260" s="220">
        <f>P261</f>
        <v>0</v>
      </c>
      <c r="Q260" s="219"/>
      <c r="R260" s="220">
        <f>R261</f>
        <v>0</v>
      </c>
      <c r="S260" s="219"/>
      <c r="T260" s="221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2" t="s">
        <v>166</v>
      </c>
      <c r="AT260" s="223" t="s">
        <v>76</v>
      </c>
      <c r="AU260" s="223" t="s">
        <v>84</v>
      </c>
      <c r="AY260" s="222" t="s">
        <v>144</v>
      </c>
      <c r="BK260" s="224">
        <f>BK261</f>
        <v>0</v>
      </c>
    </row>
    <row r="261" s="2" customFormat="1" ht="24.15" customHeight="1">
      <c r="A261" s="38"/>
      <c r="B261" s="39"/>
      <c r="C261" s="227" t="s">
        <v>545</v>
      </c>
      <c r="D261" s="227" t="s">
        <v>147</v>
      </c>
      <c r="E261" s="228" t="s">
        <v>362</v>
      </c>
      <c r="F261" s="229" t="s">
        <v>546</v>
      </c>
      <c r="G261" s="230" t="s">
        <v>264</v>
      </c>
      <c r="H261" s="231">
        <v>1</v>
      </c>
      <c r="I261" s="232"/>
      <c r="J261" s="231">
        <f>ROUND(I261*H261,3)</f>
        <v>0</v>
      </c>
      <c r="K261" s="233"/>
      <c r="L261" s="44"/>
      <c r="M261" s="278" t="s">
        <v>1</v>
      </c>
      <c r="N261" s="279" t="s">
        <v>43</v>
      </c>
      <c r="O261" s="280"/>
      <c r="P261" s="281">
        <f>O261*H261</f>
        <v>0</v>
      </c>
      <c r="Q261" s="281">
        <v>0</v>
      </c>
      <c r="R261" s="281">
        <f>Q261*H261</f>
        <v>0</v>
      </c>
      <c r="S261" s="281">
        <v>0</v>
      </c>
      <c r="T261" s="28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8" t="s">
        <v>151</v>
      </c>
      <c r="AT261" s="238" t="s">
        <v>147</v>
      </c>
      <c r="AU261" s="238" t="s">
        <v>90</v>
      </c>
      <c r="AY261" s="17" t="s">
        <v>144</v>
      </c>
      <c r="BE261" s="239">
        <f>IF(N261="základná",J261,0)</f>
        <v>0</v>
      </c>
      <c r="BF261" s="239">
        <f>IF(N261="znížená",J261,0)</f>
        <v>0</v>
      </c>
      <c r="BG261" s="239">
        <f>IF(N261="zákl. prenesená",J261,0)</f>
        <v>0</v>
      </c>
      <c r="BH261" s="239">
        <f>IF(N261="zníž. prenesená",J261,0)</f>
        <v>0</v>
      </c>
      <c r="BI261" s="239">
        <f>IF(N261="nulová",J261,0)</f>
        <v>0</v>
      </c>
      <c r="BJ261" s="17" t="s">
        <v>90</v>
      </c>
      <c r="BK261" s="240">
        <f>ROUND(I261*H261,3)</f>
        <v>0</v>
      </c>
      <c r="BL261" s="17" t="s">
        <v>151</v>
      </c>
      <c r="BM261" s="238" t="s">
        <v>547</v>
      </c>
    </row>
    <row r="262" s="2" customFormat="1" ht="6.96" customHeight="1">
      <c r="A262" s="38"/>
      <c r="B262" s="66"/>
      <c r="C262" s="67"/>
      <c r="D262" s="67"/>
      <c r="E262" s="67"/>
      <c r="F262" s="67"/>
      <c r="G262" s="67"/>
      <c r="H262" s="67"/>
      <c r="I262" s="67"/>
      <c r="J262" s="67"/>
      <c r="K262" s="67"/>
      <c r="L262" s="44"/>
      <c r="M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</row>
  </sheetData>
  <sheetProtection sheet="1" autoFilter="0" formatColumns="0" formatRows="0" objects="1" scenarios="1" spinCount="100000" saltValue="yIkIZZSpH7g1umJ/z7RTiBsiz6Fac17bCPi0mom5K/aCpx7JJmwXs66yU3YBZursYxU9VeM8Mw2JMK5F833ZzA==" hashValue="HVScAX0NIhshEWemsACLBouJ0Hs5Ju0K3NXs8/YfXyY8D7EnzOTe8YLzdkuSBe6HFwuMPusUz+m2GiNZWc1SjA==" algorithmName="SHA-512" password="CC35"/>
  <autoFilter ref="C127:K2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PILNIK VLADIMIR</dc:creator>
  <cp:lastModifiedBy>PILNIK VLADIMIR</cp:lastModifiedBy>
  <dcterms:created xsi:type="dcterms:W3CDTF">2021-03-26T11:44:52Z</dcterms:created>
  <dcterms:modified xsi:type="dcterms:W3CDTF">2021-03-26T11:45:01Z</dcterms:modified>
</cp:coreProperties>
</file>