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D:\CenkrosData\Export\"/>
    </mc:Choice>
  </mc:AlternateContent>
  <bookViews>
    <workbookView xWindow="0" yWindow="0" windowWidth="0" windowHeight="0"/>
  </bookViews>
  <sheets>
    <sheet name="Rekapitulácia stavby" sheetId="1" r:id="rId1"/>
    <sheet name="01 - 25m nerezový plaveck..." sheetId="2" r:id="rId2"/>
    <sheet name="02 - Technológia 25m plav..." sheetId="3" r:id="rId3"/>
    <sheet name="04 - Nerezový neplavecký ..." sheetId="4" r:id="rId4"/>
    <sheet name="05 - Technológia neplavec..." sheetId="5" r:id="rId5"/>
    <sheet name="06 - Technológia detského..." sheetId="6" r:id="rId6"/>
  </sheets>
  <definedNames>
    <definedName name="_xlnm.Print_Area" localSheetId="0">'Rekapitulácia stavby'!$D$4:$AO$76,'Rekapitulácia stavby'!$C$82:$AQ$102</definedName>
    <definedName name="_xlnm.Print_Titles" localSheetId="0">'Rekapitulácia stavby'!$92:$92</definedName>
    <definedName name="_xlnm._FilterDatabase" localSheetId="1" hidden="1">'01 - 25m nerezový plaveck...'!$C$127:$K$210</definedName>
    <definedName name="_xlnm.Print_Area" localSheetId="1">'01 - 25m nerezový plaveck...'!$C$4:$J$76,'01 - 25m nerezový plaveck...'!$C$82:$J$107,'01 - 25m nerezový plaveck...'!$C$113:$J$210</definedName>
    <definedName name="_xlnm.Print_Titles" localSheetId="1">'01 - 25m nerezový plaveck...'!$127:$127</definedName>
    <definedName name="_xlnm._FilterDatabase" localSheetId="2" hidden="1">'02 - Technológia 25m plav...'!$C$121:$K$142</definedName>
    <definedName name="_xlnm.Print_Area" localSheetId="2">'02 - Technológia 25m plav...'!$C$4:$J$76,'02 - Technológia 25m plav...'!$C$82:$J$101,'02 - Technológia 25m plav...'!$C$107:$J$142</definedName>
    <definedName name="_xlnm.Print_Titles" localSheetId="2">'02 - Technológia 25m plav...'!$121:$121</definedName>
    <definedName name="_xlnm._FilterDatabase" localSheetId="3" hidden="1">'04 - Nerezový neplavecký ...'!$C$127:$K$196</definedName>
    <definedName name="_xlnm.Print_Area" localSheetId="3">'04 - Nerezový neplavecký ...'!$C$4:$J$76,'04 - Nerezový neplavecký ...'!$C$82:$J$107,'04 - Nerezový neplavecký ...'!$C$113:$J$196</definedName>
    <definedName name="_xlnm.Print_Titles" localSheetId="3">'04 - Nerezový neplavecký ...'!$127:$127</definedName>
    <definedName name="_xlnm._FilterDatabase" localSheetId="4" hidden="1">'05 - Technológia neplavec...'!$C$121:$K$154</definedName>
    <definedName name="_xlnm.Print_Area" localSheetId="4">'05 - Technológia neplavec...'!$C$4:$J$76,'05 - Technológia neplavec...'!$C$82:$J$101,'05 - Technológia neplavec...'!$C$107:$J$154</definedName>
    <definedName name="_xlnm.Print_Titles" localSheetId="4">'05 - Technológia neplavec...'!$121:$121</definedName>
    <definedName name="_xlnm._FilterDatabase" localSheetId="5" hidden="1">'06 - Technológia detského...'!$C$121:$K$151</definedName>
    <definedName name="_xlnm.Print_Area" localSheetId="5">'06 - Technológia detského...'!$C$4:$J$76,'06 - Technológia detského...'!$C$82:$J$101,'06 - Technológia detského...'!$C$107:$J$151</definedName>
    <definedName name="_xlnm.Print_Titles" localSheetId="5">'06 - Technológia detského...'!$121:$121</definedName>
  </definedNames>
  <calcPr/>
</workbook>
</file>

<file path=xl/calcChain.xml><?xml version="1.0" encoding="utf-8"?>
<calcChain xmlns="http://schemas.openxmlformats.org/spreadsheetml/2006/main">
  <c i="6" l="1" r="J39"/>
  <c r="J38"/>
  <c i="1" r="AY101"/>
  <c i="6" r="J37"/>
  <c i="1" r="AX101"/>
  <c i="6" r="BI151"/>
  <c r="BH151"/>
  <c r="BG151"/>
  <c r="BE151"/>
  <c r="T151"/>
  <c r="R151"/>
  <c r="P151"/>
  <c r="BI150"/>
  <c r="BH150"/>
  <c r="BG150"/>
  <c r="BE150"/>
  <c r="T150"/>
  <c r="R150"/>
  <c r="P150"/>
  <c r="BI148"/>
  <c r="BH148"/>
  <c r="BG148"/>
  <c r="BE148"/>
  <c r="T148"/>
  <c r="R148"/>
  <c r="P148"/>
  <c r="BI146"/>
  <c r="BH146"/>
  <c r="BG146"/>
  <c r="BE146"/>
  <c r="T146"/>
  <c r="R146"/>
  <c r="P146"/>
  <c r="BI145"/>
  <c r="BH145"/>
  <c r="BG145"/>
  <c r="BE145"/>
  <c r="T145"/>
  <c r="R145"/>
  <c r="P145"/>
  <c r="BI143"/>
  <c r="BH143"/>
  <c r="BG143"/>
  <c r="BE143"/>
  <c r="T143"/>
  <c r="R143"/>
  <c r="P143"/>
  <c r="BI141"/>
  <c r="BH141"/>
  <c r="BG141"/>
  <c r="BE141"/>
  <c r="T141"/>
  <c r="R141"/>
  <c r="P141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5"/>
  <c r="BH135"/>
  <c r="BG135"/>
  <c r="BE135"/>
  <c r="T135"/>
  <c r="R135"/>
  <c r="P135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8"/>
  <c r="BH128"/>
  <c r="BG128"/>
  <c r="BE128"/>
  <c r="T128"/>
  <c r="R128"/>
  <c r="P128"/>
  <c r="BI127"/>
  <c r="BH127"/>
  <c r="BG127"/>
  <c r="BE127"/>
  <c r="T127"/>
  <c r="R127"/>
  <c r="P127"/>
  <c r="BI125"/>
  <c r="BH125"/>
  <c r="BG125"/>
  <c r="BE125"/>
  <c r="T125"/>
  <c r="R125"/>
  <c r="P125"/>
  <c r="J119"/>
  <c r="J118"/>
  <c r="F118"/>
  <c r="F116"/>
  <c r="E114"/>
  <c r="J94"/>
  <c r="J93"/>
  <c r="F93"/>
  <c r="F91"/>
  <c r="E89"/>
  <c r="J20"/>
  <c r="E20"/>
  <c r="F94"/>
  <c r="J19"/>
  <c r="J14"/>
  <c r="J116"/>
  <c r="E7"/>
  <c r="E85"/>
  <c i="5" r="J39"/>
  <c r="J38"/>
  <c i="1" r="AY100"/>
  <c i="5" r="J37"/>
  <c i="1" r="AX100"/>
  <c i="5" r="BI154"/>
  <c r="BH154"/>
  <c r="BG154"/>
  <c r="BE154"/>
  <c r="T154"/>
  <c r="R154"/>
  <c r="P154"/>
  <c r="BI152"/>
  <c r="BH152"/>
  <c r="BG152"/>
  <c r="BE152"/>
  <c r="T152"/>
  <c r="R152"/>
  <c r="P152"/>
  <c r="BI150"/>
  <c r="BH150"/>
  <c r="BG150"/>
  <c r="BE150"/>
  <c r="T150"/>
  <c r="R150"/>
  <c r="P150"/>
  <c r="BI148"/>
  <c r="BH148"/>
  <c r="BG148"/>
  <c r="BE148"/>
  <c r="T148"/>
  <c r="R148"/>
  <c r="P148"/>
  <c r="BI146"/>
  <c r="BH146"/>
  <c r="BG146"/>
  <c r="BE146"/>
  <c r="T146"/>
  <c r="R146"/>
  <c r="P146"/>
  <c r="BI145"/>
  <c r="BH145"/>
  <c r="BG145"/>
  <c r="BE145"/>
  <c r="T145"/>
  <c r="R145"/>
  <c r="P145"/>
  <c r="BI143"/>
  <c r="BH143"/>
  <c r="BG143"/>
  <c r="BE143"/>
  <c r="T143"/>
  <c r="R143"/>
  <c r="P143"/>
  <c r="BI141"/>
  <c r="BH141"/>
  <c r="BG141"/>
  <c r="BE141"/>
  <c r="T141"/>
  <c r="R141"/>
  <c r="P141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5"/>
  <c r="BH135"/>
  <c r="BG135"/>
  <c r="BE135"/>
  <c r="T135"/>
  <c r="R135"/>
  <c r="P135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8"/>
  <c r="BH128"/>
  <c r="BG128"/>
  <c r="BE128"/>
  <c r="T128"/>
  <c r="R128"/>
  <c r="P128"/>
  <c r="BI127"/>
  <c r="BH127"/>
  <c r="BG127"/>
  <c r="BE127"/>
  <c r="T127"/>
  <c r="R127"/>
  <c r="P127"/>
  <c r="BI125"/>
  <c r="BH125"/>
  <c r="BG125"/>
  <c r="BE125"/>
  <c r="T125"/>
  <c r="R125"/>
  <c r="P125"/>
  <c r="J119"/>
  <c r="J118"/>
  <c r="F118"/>
  <c r="F116"/>
  <c r="E114"/>
  <c r="J94"/>
  <c r="J93"/>
  <c r="F93"/>
  <c r="F91"/>
  <c r="E89"/>
  <c r="J20"/>
  <c r="E20"/>
  <c r="F119"/>
  <c r="J19"/>
  <c r="J14"/>
  <c r="J116"/>
  <c r="E7"/>
  <c r="E110"/>
  <c i="4" r="J39"/>
  <c r="J38"/>
  <c i="1" r="AY99"/>
  <c i="4" r="J37"/>
  <c i="1" r="AX99"/>
  <c i="4" r="BI196"/>
  <c r="BH196"/>
  <c r="BG196"/>
  <c r="BE196"/>
  <c r="T196"/>
  <c r="T195"/>
  <c r="R196"/>
  <c r="R195"/>
  <c r="P196"/>
  <c r="P195"/>
  <c r="BI194"/>
  <c r="BH194"/>
  <c r="BG194"/>
  <c r="BE194"/>
  <c r="T194"/>
  <c r="R194"/>
  <c r="P194"/>
  <c r="BI192"/>
  <c r="BH192"/>
  <c r="BG192"/>
  <c r="BE192"/>
  <c r="T192"/>
  <c r="R192"/>
  <c r="P192"/>
  <c r="BI190"/>
  <c r="BH190"/>
  <c r="BG190"/>
  <c r="BE190"/>
  <c r="T190"/>
  <c r="R190"/>
  <c r="P190"/>
  <c r="BI188"/>
  <c r="BH188"/>
  <c r="BG188"/>
  <c r="BE188"/>
  <c r="T188"/>
  <c r="R188"/>
  <c r="P188"/>
  <c r="BI186"/>
  <c r="BH186"/>
  <c r="BG186"/>
  <c r="BE186"/>
  <c r="T186"/>
  <c r="R186"/>
  <c r="P186"/>
  <c r="BI184"/>
  <c r="BH184"/>
  <c r="BG184"/>
  <c r="BE184"/>
  <c r="T184"/>
  <c r="R184"/>
  <c r="P184"/>
  <c r="BI182"/>
  <c r="BH182"/>
  <c r="BG182"/>
  <c r="BE182"/>
  <c r="T182"/>
  <c r="R182"/>
  <c r="P182"/>
  <c r="BI179"/>
  <c r="BH179"/>
  <c r="BG179"/>
  <c r="BE179"/>
  <c r="T179"/>
  <c r="R179"/>
  <c r="P179"/>
  <c r="BI177"/>
  <c r="BH177"/>
  <c r="BG177"/>
  <c r="BE177"/>
  <c r="T177"/>
  <c r="R177"/>
  <c r="P177"/>
  <c r="BI175"/>
  <c r="BH175"/>
  <c r="BG175"/>
  <c r="BE175"/>
  <c r="T175"/>
  <c r="R175"/>
  <c r="P175"/>
  <c r="BI173"/>
  <c r="BH173"/>
  <c r="BG173"/>
  <c r="BE173"/>
  <c r="T173"/>
  <c r="R173"/>
  <c r="P173"/>
  <c r="BI171"/>
  <c r="BH171"/>
  <c r="BG171"/>
  <c r="BE171"/>
  <c r="T171"/>
  <c r="R171"/>
  <c r="P171"/>
  <c r="BI169"/>
  <c r="BH169"/>
  <c r="BG169"/>
  <c r="BE169"/>
  <c r="T169"/>
  <c r="R169"/>
  <c r="P169"/>
  <c r="BI167"/>
  <c r="BH167"/>
  <c r="BG167"/>
  <c r="BE167"/>
  <c r="T167"/>
  <c r="R167"/>
  <c r="P167"/>
  <c r="BI165"/>
  <c r="BH165"/>
  <c r="BG165"/>
  <c r="BE165"/>
  <c r="T165"/>
  <c r="R165"/>
  <c r="P165"/>
  <c r="BI163"/>
  <c r="BH163"/>
  <c r="BG163"/>
  <c r="BE163"/>
  <c r="T163"/>
  <c r="R163"/>
  <c r="P163"/>
  <c r="BI161"/>
  <c r="BH161"/>
  <c r="BG161"/>
  <c r="BE161"/>
  <c r="T161"/>
  <c r="R161"/>
  <c r="P161"/>
  <c r="BI159"/>
  <c r="BH159"/>
  <c r="BG159"/>
  <c r="BE159"/>
  <c r="T159"/>
  <c r="R159"/>
  <c r="P159"/>
  <c r="BI157"/>
  <c r="BH157"/>
  <c r="BG157"/>
  <c r="BE157"/>
  <c r="T157"/>
  <c r="R157"/>
  <c r="P157"/>
  <c r="BI155"/>
  <c r="BH155"/>
  <c r="BG155"/>
  <c r="BE155"/>
  <c r="T155"/>
  <c r="R155"/>
  <c r="P155"/>
  <c r="BI153"/>
  <c r="BH153"/>
  <c r="BG153"/>
  <c r="BE153"/>
  <c r="T153"/>
  <c r="R153"/>
  <c r="P153"/>
  <c r="BI151"/>
  <c r="BH151"/>
  <c r="BG151"/>
  <c r="BE151"/>
  <c r="T151"/>
  <c r="R151"/>
  <c r="P151"/>
  <c r="BI150"/>
  <c r="BH150"/>
  <c r="BG150"/>
  <c r="BE150"/>
  <c r="T150"/>
  <c r="R150"/>
  <c r="P150"/>
  <c r="BI148"/>
  <c r="BH148"/>
  <c r="BG148"/>
  <c r="BE148"/>
  <c r="T148"/>
  <c r="R148"/>
  <c r="P148"/>
  <c r="BI146"/>
  <c r="BH146"/>
  <c r="BG146"/>
  <c r="BE146"/>
  <c r="T146"/>
  <c r="R146"/>
  <c r="P146"/>
  <c r="BI144"/>
  <c r="BH144"/>
  <c r="BG144"/>
  <c r="BE144"/>
  <c r="T144"/>
  <c r="R144"/>
  <c r="P144"/>
  <c r="BI143"/>
  <c r="BH143"/>
  <c r="BG143"/>
  <c r="BE143"/>
  <c r="T143"/>
  <c r="R143"/>
  <c r="P143"/>
  <c r="BI141"/>
  <c r="BH141"/>
  <c r="BG141"/>
  <c r="BE141"/>
  <c r="T141"/>
  <c r="R141"/>
  <c r="P141"/>
  <c r="BI139"/>
  <c r="BH139"/>
  <c r="BG139"/>
  <c r="BE139"/>
  <c r="T139"/>
  <c r="R139"/>
  <c r="P139"/>
  <c r="BI136"/>
  <c r="BH136"/>
  <c r="BG136"/>
  <c r="BE136"/>
  <c r="T136"/>
  <c r="R136"/>
  <c r="P136"/>
  <c r="BI134"/>
  <c r="BH134"/>
  <c r="BG134"/>
  <c r="BE134"/>
  <c r="T134"/>
  <c r="R134"/>
  <c r="P134"/>
  <c r="BI132"/>
  <c r="BH132"/>
  <c r="BG132"/>
  <c r="BE132"/>
  <c r="T132"/>
  <c r="R132"/>
  <c r="P132"/>
  <c r="J125"/>
  <c r="J124"/>
  <c r="F124"/>
  <c r="F122"/>
  <c r="E120"/>
  <c r="J94"/>
  <c r="J93"/>
  <c r="F93"/>
  <c r="F91"/>
  <c r="E89"/>
  <c r="J20"/>
  <c r="E20"/>
  <c r="F125"/>
  <c r="J19"/>
  <c r="J14"/>
  <c r="J91"/>
  <c r="E7"/>
  <c r="E116"/>
  <c i="3" r="J39"/>
  <c r="J38"/>
  <c i="1" r="AY97"/>
  <c i="3" r="J37"/>
  <c i="1" r="AX97"/>
  <c i="3"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BI125"/>
  <c r="BH125"/>
  <c r="BG125"/>
  <c r="BE125"/>
  <c r="T125"/>
  <c r="R125"/>
  <c r="P125"/>
  <c r="J119"/>
  <c r="J118"/>
  <c r="F118"/>
  <c r="F116"/>
  <c r="E114"/>
  <c r="J94"/>
  <c r="J93"/>
  <c r="F93"/>
  <c r="F91"/>
  <c r="E89"/>
  <c r="J20"/>
  <c r="E20"/>
  <c r="F119"/>
  <c r="J19"/>
  <c r="J14"/>
  <c r="J91"/>
  <c r="E7"/>
  <c r="E85"/>
  <c i="2" r="J39"/>
  <c r="J38"/>
  <c i="1" r="AY96"/>
  <c i="2" r="J37"/>
  <c i="1" r="AX96"/>
  <c i="2" r="BI210"/>
  <c r="BH210"/>
  <c r="BG210"/>
  <c r="BE210"/>
  <c r="T210"/>
  <c r="R210"/>
  <c r="P210"/>
  <c r="BI209"/>
  <c r="BH209"/>
  <c r="BG209"/>
  <c r="BE209"/>
  <c r="T209"/>
  <c r="R209"/>
  <c r="P209"/>
  <c r="BI207"/>
  <c r="BH207"/>
  <c r="BG207"/>
  <c r="BE207"/>
  <c r="T207"/>
  <c r="R207"/>
  <c r="P207"/>
  <c r="BI205"/>
  <c r="BH205"/>
  <c r="BG205"/>
  <c r="BE205"/>
  <c r="T205"/>
  <c r="R205"/>
  <c r="P205"/>
  <c r="BI204"/>
  <c r="BH204"/>
  <c r="BG204"/>
  <c r="BE204"/>
  <c r="T204"/>
  <c r="R204"/>
  <c r="P204"/>
  <c r="BI202"/>
  <c r="BH202"/>
  <c r="BG202"/>
  <c r="BE202"/>
  <c r="T202"/>
  <c r="R202"/>
  <c r="P202"/>
  <c r="BI200"/>
  <c r="BH200"/>
  <c r="BG200"/>
  <c r="BE200"/>
  <c r="T200"/>
  <c r="R200"/>
  <c r="P200"/>
  <c r="BI199"/>
  <c r="BH199"/>
  <c r="BG199"/>
  <c r="BE199"/>
  <c r="T199"/>
  <c r="R199"/>
  <c r="P199"/>
  <c r="BI197"/>
  <c r="BH197"/>
  <c r="BG197"/>
  <c r="BE197"/>
  <c r="T197"/>
  <c r="R197"/>
  <c r="P197"/>
  <c r="BI195"/>
  <c r="BH195"/>
  <c r="BG195"/>
  <c r="BE195"/>
  <c r="T195"/>
  <c r="R195"/>
  <c r="P195"/>
  <c r="BI193"/>
  <c r="BH193"/>
  <c r="BG193"/>
  <c r="BE193"/>
  <c r="T193"/>
  <c r="R193"/>
  <c r="P193"/>
  <c r="BI191"/>
  <c r="BH191"/>
  <c r="BG191"/>
  <c r="BE191"/>
  <c r="T191"/>
  <c r="R191"/>
  <c r="P191"/>
  <c r="BI189"/>
  <c r="BH189"/>
  <c r="BG189"/>
  <c r="BE189"/>
  <c r="T189"/>
  <c r="R189"/>
  <c r="P189"/>
  <c r="BI187"/>
  <c r="BH187"/>
  <c r="BG187"/>
  <c r="BE187"/>
  <c r="T187"/>
  <c r="R187"/>
  <c r="P187"/>
  <c r="BI184"/>
  <c r="BH184"/>
  <c r="BG184"/>
  <c r="BE184"/>
  <c r="T184"/>
  <c r="R184"/>
  <c r="P184"/>
  <c r="BI182"/>
  <c r="BH182"/>
  <c r="BG182"/>
  <c r="BE182"/>
  <c r="T182"/>
  <c r="R182"/>
  <c r="P182"/>
  <c r="BI180"/>
  <c r="BH180"/>
  <c r="BG180"/>
  <c r="BE180"/>
  <c r="T180"/>
  <c r="R180"/>
  <c r="P180"/>
  <c r="BI178"/>
  <c r="BH178"/>
  <c r="BG178"/>
  <c r="BE178"/>
  <c r="T178"/>
  <c r="R178"/>
  <c r="P178"/>
  <c r="BI176"/>
  <c r="BH176"/>
  <c r="BG176"/>
  <c r="BE176"/>
  <c r="T176"/>
  <c r="R176"/>
  <c r="P176"/>
  <c r="BI174"/>
  <c r="BH174"/>
  <c r="BG174"/>
  <c r="BE174"/>
  <c r="T174"/>
  <c r="R174"/>
  <c r="P174"/>
  <c r="BI172"/>
  <c r="BH172"/>
  <c r="BG172"/>
  <c r="BE172"/>
  <c r="T172"/>
  <c r="R172"/>
  <c r="P172"/>
  <c r="BI170"/>
  <c r="BH170"/>
  <c r="BG170"/>
  <c r="BE170"/>
  <c r="T170"/>
  <c r="R170"/>
  <c r="P170"/>
  <c r="BI168"/>
  <c r="BH168"/>
  <c r="BG168"/>
  <c r="BE168"/>
  <c r="T168"/>
  <c r="R168"/>
  <c r="P168"/>
  <c r="BI166"/>
  <c r="BH166"/>
  <c r="BG166"/>
  <c r="BE166"/>
  <c r="T166"/>
  <c r="R166"/>
  <c r="P166"/>
  <c r="BI164"/>
  <c r="BH164"/>
  <c r="BG164"/>
  <c r="BE164"/>
  <c r="T164"/>
  <c r="R164"/>
  <c r="P164"/>
  <c r="BI162"/>
  <c r="BH162"/>
  <c r="BG162"/>
  <c r="BE162"/>
  <c r="T162"/>
  <c r="R162"/>
  <c r="P162"/>
  <c r="BI160"/>
  <c r="BH160"/>
  <c r="BG160"/>
  <c r="BE160"/>
  <c r="T160"/>
  <c r="R160"/>
  <c r="P160"/>
  <c r="BI158"/>
  <c r="BH158"/>
  <c r="BG158"/>
  <c r="BE158"/>
  <c r="T158"/>
  <c r="R158"/>
  <c r="P158"/>
  <c r="BI156"/>
  <c r="BH156"/>
  <c r="BG156"/>
  <c r="BE156"/>
  <c r="T156"/>
  <c r="R156"/>
  <c r="P156"/>
  <c r="BI154"/>
  <c r="BH154"/>
  <c r="BG154"/>
  <c r="BE154"/>
  <c r="T154"/>
  <c r="R154"/>
  <c r="P154"/>
  <c r="BI152"/>
  <c r="BH152"/>
  <c r="BG152"/>
  <c r="BE152"/>
  <c r="T152"/>
  <c r="R152"/>
  <c r="P152"/>
  <c r="BI149"/>
  <c r="BH149"/>
  <c r="BG149"/>
  <c r="BE149"/>
  <c r="T149"/>
  <c r="R149"/>
  <c r="P149"/>
  <c r="BI147"/>
  <c r="BH147"/>
  <c r="BG147"/>
  <c r="BE147"/>
  <c r="T147"/>
  <c r="R147"/>
  <c r="P147"/>
  <c r="BI145"/>
  <c r="BH145"/>
  <c r="BG145"/>
  <c r="BE145"/>
  <c r="T145"/>
  <c r="R145"/>
  <c r="P145"/>
  <c r="BI143"/>
  <c r="BH143"/>
  <c r="BG143"/>
  <c r="BE143"/>
  <c r="T143"/>
  <c r="R143"/>
  <c r="P143"/>
  <c r="BI141"/>
  <c r="BH141"/>
  <c r="BG141"/>
  <c r="BE141"/>
  <c r="T141"/>
  <c r="R141"/>
  <c r="P141"/>
  <c r="BI139"/>
  <c r="BH139"/>
  <c r="BG139"/>
  <c r="BE139"/>
  <c r="T139"/>
  <c r="R139"/>
  <c r="P139"/>
  <c r="BI136"/>
  <c r="BH136"/>
  <c r="BG136"/>
  <c r="BE136"/>
  <c r="T136"/>
  <c r="R136"/>
  <c r="P136"/>
  <c r="BI134"/>
  <c r="BH134"/>
  <c r="BG134"/>
  <c r="BE134"/>
  <c r="T134"/>
  <c r="R134"/>
  <c r="P134"/>
  <c r="BI132"/>
  <c r="BH132"/>
  <c r="BG132"/>
  <c r="BE132"/>
  <c r="T132"/>
  <c r="R132"/>
  <c r="P132"/>
  <c r="J125"/>
  <c r="J124"/>
  <c r="F124"/>
  <c r="F122"/>
  <c r="E120"/>
  <c r="J94"/>
  <c r="J93"/>
  <c r="F93"/>
  <c r="F91"/>
  <c r="E89"/>
  <c r="J20"/>
  <c r="E20"/>
  <c r="F94"/>
  <c r="J19"/>
  <c r="J14"/>
  <c r="J122"/>
  <c r="E7"/>
  <c r="E116"/>
  <c i="1" r="L90"/>
  <c r="AM90"/>
  <c r="AM89"/>
  <c r="L89"/>
  <c r="AM87"/>
  <c r="L87"/>
  <c r="L85"/>
  <c r="L84"/>
  <c i="6" r="BK148"/>
  <c r="J146"/>
  <c r="J145"/>
  <c r="BK143"/>
  <c r="J141"/>
  <c r="J139"/>
  <c r="BK138"/>
  <c r="J137"/>
  <c r="BK135"/>
  <c r="J133"/>
  <c r="BK131"/>
  <c r="BK127"/>
  <c i="5" r="J154"/>
  <c r="J152"/>
  <c r="J148"/>
  <c r="J143"/>
  <c r="BK141"/>
  <c r="J139"/>
  <c r="BK138"/>
  <c r="J137"/>
  <c r="J135"/>
  <c r="J133"/>
  <c i="4" r="BK192"/>
  <c r="J190"/>
  <c r="J184"/>
  <c r="BK182"/>
  <c r="BK179"/>
  <c r="J175"/>
  <c r="BK171"/>
  <c r="BK169"/>
  <c r="J165"/>
  <c r="BK163"/>
  <c r="J159"/>
  <c r="BK157"/>
  <c r="BK153"/>
  <c r="J141"/>
  <c r="BK139"/>
  <c i="3" r="BK131"/>
  <c r="BK128"/>
  <c r="J127"/>
  <c r="BK125"/>
  <c i="2" r="BK210"/>
  <c r="J210"/>
  <c r="J209"/>
  <c r="J199"/>
  <c r="J187"/>
  <c r="J184"/>
  <c r="BK176"/>
  <c r="J174"/>
  <c r="BK166"/>
  <c r="BK164"/>
  <c r="BK160"/>
  <c r="J156"/>
  <c r="BK154"/>
  <c r="J149"/>
  <c r="BK147"/>
  <c r="J143"/>
  <c r="BK141"/>
  <c r="J136"/>
  <c r="J134"/>
  <c r="BK132"/>
  <c i="6" r="BK151"/>
  <c r="J151"/>
  <c r="BK150"/>
  <c r="J150"/>
  <c r="J148"/>
  <c r="BK146"/>
  <c r="BK145"/>
  <c r="J143"/>
  <c r="BK141"/>
  <c r="BK137"/>
  <c r="BK132"/>
  <c r="J131"/>
  <c r="BK130"/>
  <c r="J128"/>
  <c r="BK125"/>
  <c i="5" r="BK152"/>
  <c r="BK150"/>
  <c r="J146"/>
  <c r="J145"/>
  <c r="J141"/>
  <c r="J132"/>
  <c r="BK130"/>
  <c r="BK128"/>
  <c r="J127"/>
  <c r="BK125"/>
  <c i="4" r="BK188"/>
  <c r="BK184"/>
  <c r="J182"/>
  <c r="BK175"/>
  <c r="BK173"/>
  <c r="J167"/>
  <c r="J161"/>
  <c r="J157"/>
  <c r="J148"/>
  <c r="J146"/>
  <c r="BK144"/>
  <c r="BK143"/>
  <c r="J139"/>
  <c r="BK136"/>
  <c r="J134"/>
  <c r="BK132"/>
  <c i="3" r="BK141"/>
  <c r="J140"/>
  <c r="BK136"/>
  <c r="BK135"/>
  <c r="BK133"/>
  <c r="BK132"/>
  <c r="J130"/>
  <c r="J129"/>
  <c r="J125"/>
  <c i="2" r="BK209"/>
  <c r="BK204"/>
  <c r="J202"/>
  <c r="J200"/>
  <c r="BK199"/>
  <c r="BK197"/>
  <c r="BK195"/>
  <c r="BK193"/>
  <c r="BK191"/>
  <c r="J189"/>
  <c r="BK180"/>
  <c r="J170"/>
  <c r="J166"/>
  <c r="BK156"/>
  <c r="J154"/>
  <c r="J152"/>
  <c r="J141"/>
  <c r="BK139"/>
  <c i="1" r="AS98"/>
  <c i="6" r="BK139"/>
  <c r="J138"/>
  <c r="J135"/>
  <c r="BK133"/>
  <c r="J132"/>
  <c r="J130"/>
  <c r="BK128"/>
  <c r="J127"/>
  <c r="J125"/>
  <c i="5" r="J150"/>
  <c r="BK146"/>
  <c r="BK145"/>
  <c r="BK143"/>
  <c r="BK139"/>
  <c r="J138"/>
  <c r="BK137"/>
  <c r="BK133"/>
  <c r="J131"/>
  <c r="J130"/>
  <c r="BK127"/>
  <c i="4" r="BK196"/>
  <c r="J194"/>
  <c r="J188"/>
  <c r="BK186"/>
  <c r="J179"/>
  <c r="J177"/>
  <c r="J173"/>
  <c r="BK161"/>
  <c r="J155"/>
  <c r="J153"/>
  <c r="J151"/>
  <c r="BK150"/>
  <c r="BK146"/>
  <c r="J144"/>
  <c r="J143"/>
  <c i="3" r="BK142"/>
  <c r="J139"/>
  <c r="J138"/>
  <c r="J131"/>
  <c r="BK130"/>
  <c r="BK129"/>
  <c r="J128"/>
  <c i="2" r="J207"/>
  <c r="J205"/>
  <c r="J204"/>
  <c r="J197"/>
  <c r="BK187"/>
  <c r="BK182"/>
  <c r="J178"/>
  <c r="J176"/>
  <c r="BK174"/>
  <c r="J172"/>
  <c r="BK170"/>
  <c r="BK168"/>
  <c r="J164"/>
  <c r="J162"/>
  <c r="BK158"/>
  <c r="BK149"/>
  <c r="BK143"/>
  <c i="5" r="BK154"/>
  <c r="BK148"/>
  <c r="BK135"/>
  <c r="BK132"/>
  <c r="BK131"/>
  <c r="J128"/>
  <c r="J125"/>
  <c i="4" r="J196"/>
  <c r="BK194"/>
  <c r="J192"/>
  <c r="BK190"/>
  <c r="J186"/>
  <c r="BK177"/>
  <c r="J171"/>
  <c r="J169"/>
  <c r="BK167"/>
  <c r="BK165"/>
  <c r="J163"/>
  <c r="BK159"/>
  <c r="BK155"/>
  <c r="BK151"/>
  <c r="J150"/>
  <c r="BK148"/>
  <c r="BK141"/>
  <c r="J136"/>
  <c r="BK134"/>
  <c r="J132"/>
  <c i="3" r="J142"/>
  <c r="J141"/>
  <c r="BK140"/>
  <c r="BK139"/>
  <c r="BK138"/>
  <c r="BK137"/>
  <c r="J137"/>
  <c r="J136"/>
  <c r="J135"/>
  <c r="J133"/>
  <c r="J132"/>
  <c r="BK127"/>
  <c i="2" r="BK207"/>
  <c r="BK205"/>
  <c r="BK202"/>
  <c r="BK200"/>
  <c r="J195"/>
  <c r="J193"/>
  <c r="J191"/>
  <c r="BK189"/>
  <c r="BK184"/>
  <c r="J182"/>
  <c r="J180"/>
  <c r="BK178"/>
  <c r="BK172"/>
  <c r="J168"/>
  <c r="BK162"/>
  <c r="J160"/>
  <c r="J158"/>
  <c r="BK152"/>
  <c r="J147"/>
  <c r="BK145"/>
  <c r="J145"/>
  <c r="J139"/>
  <c r="BK136"/>
  <c r="BK134"/>
  <c r="J132"/>
  <c i="1" r="AS95"/>
  <c i="2" l="1" r="BK131"/>
  <c r="BK138"/>
  <c r="J138"/>
  <c r="J102"/>
  <c r="BK151"/>
  <c r="J151"/>
  <c r="J103"/>
  <c r="BK171"/>
  <c r="J171"/>
  <c r="J104"/>
  <c r="BK186"/>
  <c r="J186"/>
  <c r="J105"/>
  <c r="BK201"/>
  <c r="J201"/>
  <c r="J106"/>
  <c i="3" r="BK124"/>
  <c r="BK123"/>
  <c r="J123"/>
  <c r="J99"/>
  <c i="4" r="BK138"/>
  <c r="J138"/>
  <c r="J102"/>
  <c r="BK152"/>
  <c r="J152"/>
  <c r="J103"/>
  <c r="BK174"/>
  <c r="J174"/>
  <c r="J104"/>
  <c r="BK181"/>
  <c r="J181"/>
  <c r="J105"/>
  <c i="5" r="BK124"/>
  <c r="BK123"/>
  <c r="BK122"/>
  <c r="J122"/>
  <c r="J98"/>
  <c i="2" r="P131"/>
  <c r="P138"/>
  <c r="P151"/>
  <c r="R171"/>
  <c r="R186"/>
  <c r="R201"/>
  <c i="3" r="P124"/>
  <c r="P123"/>
  <c r="P122"/>
  <c i="1" r="AU97"/>
  <c i="4" r="BK131"/>
  <c r="J131"/>
  <c r="J101"/>
  <c r="R131"/>
  <c r="T138"/>
  <c r="P152"/>
  <c r="T174"/>
  <c r="P181"/>
  <c i="5" r="P124"/>
  <c r="P123"/>
  <c r="P122"/>
  <c i="1" r="AU100"/>
  <c i="2" r="T131"/>
  <c r="T138"/>
  <c r="R151"/>
  <c r="P171"/>
  <c r="P186"/>
  <c r="T201"/>
  <c i="3" r="T124"/>
  <c r="T123"/>
  <c r="T122"/>
  <c i="4" r="T131"/>
  <c r="P138"/>
  <c r="T152"/>
  <c r="R174"/>
  <c r="T181"/>
  <c i="5" r="T124"/>
  <c r="T123"/>
  <c r="T122"/>
  <c i="6" r="BK124"/>
  <c r="J124"/>
  <c r="J100"/>
  <c r="P124"/>
  <c r="P123"/>
  <c r="P122"/>
  <c i="1" r="AU101"/>
  <c i="6" r="R124"/>
  <c r="R123"/>
  <c r="R122"/>
  <c i="2" r="R131"/>
  <c r="R138"/>
  <c r="T151"/>
  <c r="T171"/>
  <c r="T186"/>
  <c r="P201"/>
  <c i="3" r="R124"/>
  <c r="R123"/>
  <c r="R122"/>
  <c i="4" r="P131"/>
  <c r="R138"/>
  <c r="R152"/>
  <c r="P174"/>
  <c r="R181"/>
  <c i="5" r="R124"/>
  <c r="R123"/>
  <c r="R122"/>
  <c i="6" r="T124"/>
  <c r="T123"/>
  <c r="T122"/>
  <c i="2" r="E85"/>
  <c r="J91"/>
  <c r="F125"/>
  <c r="BF156"/>
  <c r="BF158"/>
  <c r="BF166"/>
  <c r="BF178"/>
  <c r="BF189"/>
  <c r="BF191"/>
  <c i="3" r="F94"/>
  <c r="J116"/>
  <c r="BF131"/>
  <c r="BF132"/>
  <c r="BF135"/>
  <c r="BF138"/>
  <c r="BF140"/>
  <c i="4" r="BF146"/>
  <c r="BF167"/>
  <c r="BF177"/>
  <c r="BF179"/>
  <c r="BF182"/>
  <c r="BF184"/>
  <c r="BF194"/>
  <c r="BK195"/>
  <c r="J195"/>
  <c r="J106"/>
  <c i="5" r="J91"/>
  <c r="F94"/>
  <c r="BF127"/>
  <c r="BF128"/>
  <c r="BF138"/>
  <c r="BF143"/>
  <c r="BF154"/>
  <c i="6" r="E110"/>
  <c r="F119"/>
  <c i="2" r="BF136"/>
  <c r="BF154"/>
  <c r="BF160"/>
  <c r="BF195"/>
  <c r="BF200"/>
  <c r="BF204"/>
  <c r="BF205"/>
  <c i="3" r="E110"/>
  <c r="BF142"/>
  <c i="4" r="E85"/>
  <c r="F94"/>
  <c r="BF134"/>
  <c r="BF143"/>
  <c r="BF144"/>
  <c r="BF148"/>
  <c r="BF151"/>
  <c r="BF153"/>
  <c r="BF186"/>
  <c r="BF192"/>
  <c r="BF196"/>
  <c i="5" r="BF125"/>
  <c r="BF137"/>
  <c i="6" r="J91"/>
  <c r="BF130"/>
  <c i="2" r="BF139"/>
  <c r="BF143"/>
  <c r="BF145"/>
  <c r="BF149"/>
  <c r="BF168"/>
  <c r="BF174"/>
  <c r="BF176"/>
  <c r="BF180"/>
  <c r="BF193"/>
  <c r="BF207"/>
  <c i="3" r="BF128"/>
  <c r="BF129"/>
  <c r="BF136"/>
  <c r="BF139"/>
  <c i="4" r="J122"/>
  <c r="BF132"/>
  <c r="BF136"/>
  <c r="BF141"/>
  <c r="BF150"/>
  <c r="BF159"/>
  <c r="BF161"/>
  <c r="BF169"/>
  <c r="BF175"/>
  <c i="5" r="E85"/>
  <c r="BF130"/>
  <c r="BF131"/>
  <c r="BF132"/>
  <c r="BF139"/>
  <c r="BF145"/>
  <c r="BF150"/>
  <c i="6" r="BF132"/>
  <c r="BF133"/>
  <c r="BF135"/>
  <c r="BF138"/>
  <c r="BF139"/>
  <c r="BF143"/>
  <c r="BF148"/>
  <c r="BF150"/>
  <c r="BF151"/>
  <c i="2" r="BF132"/>
  <c r="BF134"/>
  <c r="BF141"/>
  <c r="BF147"/>
  <c r="BF152"/>
  <c r="BF162"/>
  <c r="BF164"/>
  <c r="BF170"/>
  <c r="BF172"/>
  <c r="BF182"/>
  <c r="BF184"/>
  <c r="BF187"/>
  <c r="BF197"/>
  <c r="BF199"/>
  <c r="BF202"/>
  <c r="BF209"/>
  <c r="BF210"/>
  <c i="3" r="BF125"/>
  <c r="BF127"/>
  <c r="BF130"/>
  <c r="BF133"/>
  <c r="BF137"/>
  <c r="BF141"/>
  <c i="4" r="BF139"/>
  <c r="BF155"/>
  <c r="BF157"/>
  <c r="BF163"/>
  <c r="BF165"/>
  <c r="BF171"/>
  <c r="BF173"/>
  <c r="BF188"/>
  <c r="BF190"/>
  <c i="5" r="BF133"/>
  <c r="BF135"/>
  <c r="BF141"/>
  <c r="BF146"/>
  <c r="BF148"/>
  <c r="BF152"/>
  <c i="6" r="BF125"/>
  <c r="BF127"/>
  <c r="BF128"/>
  <c r="BF131"/>
  <c r="BF137"/>
  <c r="BF141"/>
  <c r="BF145"/>
  <c r="BF146"/>
  <c i="2" r="F37"/>
  <c i="1" r="BB96"/>
  <c i="3" r="F38"/>
  <c i="1" r="BC97"/>
  <c i="4" r="F39"/>
  <c i="1" r="BD99"/>
  <c i="2" r="J35"/>
  <c i="1" r="AV96"/>
  <c i="6" r="F39"/>
  <c i="1" r="BD101"/>
  <c i="4" r="F35"/>
  <c i="1" r="AZ99"/>
  <c i="5" r="F37"/>
  <c i="1" r="BB100"/>
  <c i="6" r="J35"/>
  <c i="1" r="AV101"/>
  <c i="6" r="F38"/>
  <c i="1" r="BC101"/>
  <c i="2" r="F38"/>
  <c i="1" r="BC96"/>
  <c i="3" r="F35"/>
  <c i="1" r="AZ97"/>
  <c i="2" r="F39"/>
  <c i="1" r="BD96"/>
  <c i="5" r="F39"/>
  <c i="1" r="BD100"/>
  <c i="2" r="F35"/>
  <c i="1" r="AZ96"/>
  <c i="4" r="F38"/>
  <c i="1" r="BC99"/>
  <c i="5" r="F35"/>
  <c i="1" r="AZ100"/>
  <c i="6" r="F35"/>
  <c i="1" r="AZ101"/>
  <c i="3" r="F37"/>
  <c i="1" r="BB97"/>
  <c i="5" r="J35"/>
  <c i="1" r="AV100"/>
  <c i="3" r="F39"/>
  <c i="1" r="BD97"/>
  <c i="6" r="F37"/>
  <c i="1" r="BB101"/>
  <c i="4" r="J35"/>
  <c i="1" r="AV99"/>
  <c i="5" r="F38"/>
  <c i="1" r="BC100"/>
  <c r="AS94"/>
  <c i="3" r="J35"/>
  <c i="1" r="AV97"/>
  <c i="4" r="F37"/>
  <c i="1" r="BB99"/>
  <c i="4" l="1" r="T130"/>
  <c r="T129"/>
  <c r="T128"/>
  <c r="R130"/>
  <c r="R129"/>
  <c r="R128"/>
  <c i="2" r="P130"/>
  <c r="P129"/>
  <c r="P128"/>
  <c i="1" r="AU96"/>
  <c i="4" r="P130"/>
  <c r="P129"/>
  <c r="P128"/>
  <c i="1" r="AU99"/>
  <c i="2" r="R130"/>
  <c r="R129"/>
  <c r="R128"/>
  <c r="T130"/>
  <c r="T129"/>
  <c r="T128"/>
  <c r="BK130"/>
  <c r="J130"/>
  <c r="J100"/>
  <c r="J131"/>
  <c r="J101"/>
  <c i="3" r="BK122"/>
  <c r="J122"/>
  <c r="J98"/>
  <c r="J124"/>
  <c r="J100"/>
  <c i="5" r="J124"/>
  <c r="J100"/>
  <c i="6" r="BK123"/>
  <c r="J123"/>
  <c r="J99"/>
  <c i="4" r="BK130"/>
  <c r="J130"/>
  <c r="J100"/>
  <c i="5" r="J123"/>
  <c r="J99"/>
  <c i="1" r="AU98"/>
  <c r="BB95"/>
  <c r="AX95"/>
  <c i="4" r="F36"/>
  <c i="1" r="BA99"/>
  <c r="AZ95"/>
  <c r="AV95"/>
  <c r="BD95"/>
  <c r="BB98"/>
  <c r="AX98"/>
  <c i="3" r="J36"/>
  <c i="1" r="AW97"/>
  <c r="AT97"/>
  <c r="BC95"/>
  <c r="AZ98"/>
  <c r="AV98"/>
  <c i="2" r="J36"/>
  <c i="1" r="AW96"/>
  <c r="AT96"/>
  <c i="6" r="F36"/>
  <c i="1" r="BA101"/>
  <c r="BC98"/>
  <c r="AY98"/>
  <c r="AU95"/>
  <c r="AU94"/>
  <c i="5" r="J32"/>
  <c i="1" r="AG100"/>
  <c i="2" r="F36"/>
  <c i="1" r="BA96"/>
  <c i="5" r="J36"/>
  <c i="1" r="AW100"/>
  <c r="AT100"/>
  <c i="4" r="J36"/>
  <c i="1" r="AW99"/>
  <c r="AT99"/>
  <c i="5" r="F36"/>
  <c i="1" r="BA100"/>
  <c r="BD98"/>
  <c i="3" r="F36"/>
  <c i="1" r="BA97"/>
  <c i="6" r="J36"/>
  <c i="1" r="AW101"/>
  <c r="AT101"/>
  <c i="5" l="1" r="J41"/>
  <c i="2" r="BK129"/>
  <c r="BK128"/>
  <c r="J128"/>
  <c r="J98"/>
  <c i="6" r="BK122"/>
  <c r="J122"/>
  <c r="J98"/>
  <c i="4" r="BK129"/>
  <c r="BK128"/>
  <c r="J128"/>
  <c i="1" r="BD94"/>
  <c r="W33"/>
  <c r="BC94"/>
  <c r="W32"/>
  <c r="AN100"/>
  <c r="BA98"/>
  <c r="AW98"/>
  <c r="AT98"/>
  <c r="BA95"/>
  <c r="BA94"/>
  <c r="AW94"/>
  <c r="AK30"/>
  <c r="AZ94"/>
  <c r="W29"/>
  <c r="BB94"/>
  <c r="W31"/>
  <c i="4" r="J32"/>
  <c i="1" r="AG99"/>
  <c r="AN99"/>
  <c i="3" r="J32"/>
  <c i="1" r="AG97"/>
  <c r="AN97"/>
  <c r="AY95"/>
  <c i="4" l="1" r="J41"/>
  <c r="J129"/>
  <c r="J99"/>
  <c r="J98"/>
  <c i="2" r="J129"/>
  <c r="J99"/>
  <c i="3" r="J41"/>
  <c i="1" r="AV94"/>
  <c r="AK29"/>
  <c i="6" r="J32"/>
  <c i="1" r="AG101"/>
  <c r="AN101"/>
  <c r="AW95"/>
  <c r="AT95"/>
  <c i="2" r="J32"/>
  <c i="1" r="AG96"/>
  <c r="AN96"/>
  <c r="AY94"/>
  <c r="W30"/>
  <c r="AX94"/>
  <c i="6" l="1" r="J41"/>
  <c i="2" r="J41"/>
  <c i="1" r="AG95"/>
  <c r="AN95"/>
  <c r="AG98"/>
  <c r="AN98"/>
  <c r="AT94"/>
  <c l="1" r="AG94"/>
  <c r="AK26"/>
  <c r="AK35"/>
  <c l="1" r="AN94"/>
</calcChain>
</file>

<file path=xl/sharedStrings.xml><?xml version="1.0" encoding="utf-8"?>
<sst xmlns="http://schemas.openxmlformats.org/spreadsheetml/2006/main">
  <si>
    <t>Export Komplet</t>
  </si>
  <si>
    <t/>
  </si>
  <si>
    <t>2.0</t>
  </si>
  <si>
    <t>ZAMOK</t>
  </si>
  <si>
    <t>False</t>
  </si>
  <si>
    <t>{22b70b5f-de0b-4325-98f9-7ca3eeb798d7}</t>
  </si>
  <si>
    <t>0,01</t>
  </si>
  <si>
    <t>20</t>
  </si>
  <si>
    <t>REKAPITULÁCIA STAVBY</t>
  </si>
  <si>
    <t xml:space="preserve">v ---  nižšie sa nachádzajú doplnkové a pomocné údaje k zostavám  --- v</t>
  </si>
  <si>
    <t>Návod na vyplnenie</t>
  </si>
  <si>
    <t>0,001</t>
  </si>
  <si>
    <t>Kód:</t>
  </si>
  <si>
    <t>2021/17_VO1</t>
  </si>
  <si>
    <t xml:space="preserve"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</si>
  <si>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</si>
  <si>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Nerezové bazény a bazénové technológie</t>
  </si>
  <si>
    <t>JKSO:</t>
  </si>
  <si>
    <t>KS:</t>
  </si>
  <si>
    <t>Miesto:</t>
  </si>
  <si>
    <t>Žiar nad Hronom</t>
  </si>
  <si>
    <t>Dátum:</t>
  </si>
  <si>
    <t>26. 3. 2021</t>
  </si>
  <si>
    <t>Objednávateľ:</t>
  </si>
  <si>
    <t>IČO:</t>
  </si>
  <si>
    <t>31609651</t>
  </si>
  <si>
    <t>Technické služby Žiar nad Hronom s.r.o.</t>
  </si>
  <si>
    <t>IČ DPH:</t>
  </si>
  <si>
    <t xml:space="preserve">SK2020479714 </t>
  </si>
  <si>
    <t>Zhotoviteľ:</t>
  </si>
  <si>
    <t>Vyplň údaj</t>
  </si>
  <si>
    <t>Projektant:</t>
  </si>
  <si>
    <t>Magic Design Henč s.r.o.</t>
  </si>
  <si>
    <t>True</t>
  </si>
  <si>
    <t>Spracovateľ:</t>
  </si>
  <si>
    <t>Pilnik Vladimír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</si>
  <si>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</si>
  <si>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</si>
  <si>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</si>
  <si>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</si>
  <si>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</si>
  <si>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</si>
  <si>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</si>
  <si>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</si>
  <si>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</si>
  <si>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</si>
  <si>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</si>
  <si>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</si>
  <si>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</si>
  <si>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</si>
  <si>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</si>
  <si>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</si>
  <si>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</si>
  <si>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</si>
  <si>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</si>
  <si>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</si>
  <si>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</si>
  <si>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</si>
  <si>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</si>
  <si>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</si>
  <si>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</si>
  <si>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</si>
  <si>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</si>
  <si>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</si>
  <si>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</si>
  <si>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</si>
  <si>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</si>
  <si>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</si>
  <si>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</si>
  <si>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</si>
  <si>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</si>
  <si>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</si>
  <si>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</si>
  <si>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</si>
  <si>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</si>
  <si>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</si>
  <si>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</si>
  <si>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</si>
  <si>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</si>
  <si>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</si>
  <si>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</si>
  <si>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002</t>
  </si>
  <si>
    <t>II. Riešenie havar.stavu 25m plav.bazéna a časti podláh na 1.N.P./E.3 stavebno-architektonická časť</t>
  </si>
  <si>
    <t>STA</t>
  </si>
  <si>
    <t>1</t>
  </si>
  <si>
    <t>{5a1b59ba-e6b6-4f73-ac82-e39de82a844a}</t>
  </si>
  <si>
    <t>/</t>
  </si>
  <si>
    <t>01</t>
  </si>
  <si>
    <t>25m nerezový plavecký bazén</t>
  </si>
  <si>
    <t>Časť</t>
  </si>
  <si>
    <t>2</t>
  </si>
  <si>
    <t>{f947d0dc-8709-4248-abf3-4e76873d0d87}</t>
  </si>
  <si>
    <t>02</t>
  </si>
  <si>
    <t>Technológia 25m plaveckého bazéna</t>
  </si>
  <si>
    <t>{62d668e9-3606-4b8f-9781-51553c2ff994}</t>
  </si>
  <si>
    <t>006</t>
  </si>
  <si>
    <t>Dodatok č.1 a 2 k realizačnému projektu</t>
  </si>
  <si>
    <t>{5c18eb8e-4824-4d84-a5db-117670d88221}</t>
  </si>
  <si>
    <t>04</t>
  </si>
  <si>
    <t>Nerezový neplavecký a detský bazén</t>
  </si>
  <si>
    <t>{066b72fa-b5de-41ad-823b-5482f5d44230}</t>
  </si>
  <si>
    <t>05</t>
  </si>
  <si>
    <t>Technológia neplaveckého bazéna</t>
  </si>
  <si>
    <t>{ec3568b9-3d5c-43ae-8c16-ce01e3627c9f}</t>
  </si>
  <si>
    <t>06</t>
  </si>
  <si>
    <t>Technológia detského bazéna</t>
  </si>
  <si>
    <t>{88b5080c-515d-4e3c-9598-ea271dea8abc}</t>
  </si>
  <si>
    <t>KRYCÍ LIST ROZPOČTU</t>
  </si>
  <si>
    <t>Objekt:</t>
  </si>
  <si>
    <t>002 - II. Riešenie havar.stavu 25m plav.bazéna a časti podláh na 1.N.P./E.3 stavebno-architektonická časť</t>
  </si>
  <si>
    <t>Časť:</t>
  </si>
  <si>
    <t>01 - 25m nerezový plavecký bazén</t>
  </si>
  <si>
    <t>REKAPITULÁCIA ROZPOČTU</t>
  </si>
  <si>
    <t>Kód dielu - Popis</t>
  </si>
  <si>
    <t>Cena celkom [EUR]</t>
  </si>
  <si>
    <t>Náklady z rozpočtu</t>
  </si>
  <si>
    <t>-1</t>
  </si>
  <si>
    <t>M - Práce a dodávky M</t>
  </si>
  <si>
    <t xml:space="preserve">    35-M - Bazén</t>
  </si>
  <si>
    <t xml:space="preserve">      D1 - 1. TELELSO BAZÉNA</t>
  </si>
  <si>
    <t xml:space="preserve">      D2 - 2. VNÚTORNÉ VSTAVANÉ ČASTI  DO BAZÉNA</t>
  </si>
  <si>
    <t xml:space="preserve">      D3 - 3. BAZÉNOVÁ HYDRAULIKA</t>
  </si>
  <si>
    <t xml:space="preserve">      D4 - 4. VYBAVENIE BAZÉNA </t>
  </si>
  <si>
    <t xml:space="preserve">      D5 - 5. PLAVECKÉ VYBAVENIE BAZÉNA</t>
  </si>
  <si>
    <t xml:space="preserve">      D6 - 6. Rôzne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</si>
  <si>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</si>
  <si>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</si>
  <si>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</si>
  <si>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</si>
  <si>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</si>
  <si>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</si>
  <si>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</si>
  <si>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</si>
  <si>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</si>
  <si>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</si>
  <si>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</si>
  <si>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</si>
  <si>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M</t>
  </si>
  <si>
    <t>Práce a dodávky M</t>
  </si>
  <si>
    <t>3</t>
  </si>
  <si>
    <t>ROZPOCET</t>
  </si>
  <si>
    <t>35-M</t>
  </si>
  <si>
    <t>Bazén</t>
  </si>
  <si>
    <t>D1</t>
  </si>
  <si>
    <t>1. TELELSO BAZÉNA</t>
  </si>
  <si>
    <t>K</t>
  </si>
  <si>
    <t>1.1</t>
  </si>
  <si>
    <t xml:space="preserve">Teleso bazénovej  vane s prelivovým žliabkom 250 mm, žliabok na strane blokov široký 330 mm </t>
  </si>
  <si>
    <t>ks</t>
  </si>
  <si>
    <t>64</t>
  </si>
  <si>
    <t>1432643855</t>
  </si>
  <si>
    <t>P</t>
  </si>
  <si>
    <t xml:space="preserve">Poznámka k položke:_x000d_
Jedná sa o kompletne zmontovanú a vodotesne zvarenú  konštrukciu obvodových stien bazénovej vane vrátane príslušenstva špecifikovaného v projektovej časti, ktoré nie je zahrnuté v samostatných rozpočtových položkách (prelivová hrana, obvodové prelivové žliabky, rohové diely, _x000d_
vlnolamy v žliabkoch, izolačný profil, výstuže, šikmé vzpery, kotevné dosky, kotevný mat. a pod.). Prevedenie je vyhotovené podľa dispozícií uvedených v technických podkladoch, prevedenie zvarov podľa  STN EN ISO 3834-2, zvary morené bez mechanického opracovania. Konštrukčný _x000d_
systém antikorových bazénov sa skladá z vystužených oceľových konštrukcii  uchytených staticky v určených a predpísaných bodoch podľaprojektovej dokumentácie (ďalej  len PD), podložené statickým výpočtom dodávateľa. Na konštrukčnej časti obvodových stien sú potom následne vodotesne navarené jednotlivé časti bazénu, samostatne uvedené a špecifikované v priloženom rozpočte.  _x000d_
</t>
  </si>
  <si>
    <t>1.2</t>
  </si>
  <si>
    <t xml:space="preserve">Dno bazéna  s protišmykovou úpravou, hranaté nopy</t>
  </si>
  <si>
    <t>m²</t>
  </si>
  <si>
    <t xml:space="preserve">Poznámka k položke:_x000d_
Dno bazéna je tvorené jednostranne razeným plechom, prelis s priemerom 10mm, výška prelisu 1,1-1,5 mm, osová rozteč prielisov 20mm, ktoré musí zodpovedať norme STN EN 13451-1 zatriedenie 24°.  Presadenie dnových plechov cez seba je min. 10 mm. Dno je vodotesne _x000d_
navarené na bazénové steny a jednotlivé vstavané časti. Súčasťou dna sú všetky výstužné prvky určené pre prípadné zlomy v  dne. Uloženie dna je podľa PD.</t>
  </si>
  <si>
    <t>1.3</t>
  </si>
  <si>
    <t>Stratené antikorové debnenie</t>
  </si>
  <si>
    <t>m</t>
  </si>
  <si>
    <t>4</t>
  </si>
  <si>
    <t>Poznámka k položke:_x000d_
Jedná sa o antikorový ohýbaný profil vodotesne navarený na zadný lem prelivového žliabku. Slúži ako stratené debnenie pre ďalšie stavebné úpravy a zároveň ako plocha pre napojenie vodorovnej hydroizolácie. Hr. plechu 1,5mm,materiál EN DIN 1.1104,tvar dle PD.</t>
  </si>
  <si>
    <t>D2</t>
  </si>
  <si>
    <t xml:space="preserve">2. VNÚTORNÉ VSTAVANÉ ČASTI  DO BAZÉNA</t>
  </si>
  <si>
    <t>2.1</t>
  </si>
  <si>
    <t>Schodisko do bazéna - rovné</t>
  </si>
  <si>
    <t>6</t>
  </si>
  <si>
    <t xml:space="preserve">Poznámka k položke:_x000d_
Vstupné schodisko do bazéna je smerom k vode zo všetkých strán tvarovo uzavreté vodotesne zvarená konštrukcia vrátane pozdĺžnych nosníkov a styčných plechov vyhotovených podľa konštrukčných a statických požiadaviek PD. Výška stupníc musí byť zhodná po celej dĺžke schodiska. Veľkosť a tvar stupníc musí byť prevedený podľa PD.  Stupne sú vytvorené ako bezpečné nášľapné plochy, ktoré sa nesmú prehýbať ani inak deformovať. Nášľapné plochy musia byť vyrobené v protišmykovej úprave v nopovom prevedení (prelis s priemerom 10mm, výška prelisu 1,1-1,5 mm, osová rozteč prelisu 20mm, ktoré musia zodpovedať norme STN EN  13451-1 zatriedenie 24° U verejných bazénov je požiadavka na elektrochemické zafarbenie okraja stupníc kobaltovo modrou farbou ral 5013. z dôvodu nebezpečenstva vzniku medzikryštalickej  korózie sa _x000d_
nepripúšťajú akékoľvek nánosy, nátery alebo nástreky podvodných plaveckých pásov na antikorovej časti bazénu.</t>
  </si>
  <si>
    <t>5</t>
  </si>
  <si>
    <t>2.2</t>
  </si>
  <si>
    <t>Zapustený vstupný rebrík</t>
  </si>
  <si>
    <t>8</t>
  </si>
  <si>
    <t xml:space="preserve">Poznámka k položke:_x000d_
Prevedenie podľa výrobcu, materiál nosnej  konštrukcie podľa PD, materiál stupníc antikora alebo kombinácia antikora-plast, výška stupníc 250mm,šírka stupníc podľa PD mm, nosná konštrukcia rozdelená na podvodnú časť a nad vodnú časť /madlá/ a to z dôvodu pojazdu zakrývacej rolety. _x000d_
prevedenie v súlade s STN EN  13451.</t>
  </si>
  <si>
    <t>2.3</t>
  </si>
  <si>
    <t>Madlá k zapustenému rebríku</t>
  </si>
  <si>
    <t>10</t>
  </si>
  <si>
    <t>Poznámka k položke:_x000d_
Jedná sa o leštenú rúru Ø40mm, ktorá je tvarovo upravená tak, aby vytvárala oporu osobe vstupujúcej, alebo vystupujúcej z bazéna. Tvar a prevdenie ergonomicky upravené v súlade s požiadavkami na čo najväčšie pohodlie a komfort návštevníkov. Tvar podľa PD.</t>
  </si>
  <si>
    <t>7</t>
  </si>
  <si>
    <t>2.4</t>
  </si>
  <si>
    <t>Zábradlie k stene - povrchová úprava lesk</t>
  </si>
  <si>
    <t>12</t>
  </si>
  <si>
    <t>Poznámka k položke:_x000d_
Zábradlie k bazénovej stene je koncipované ako bezpečnostný prvok v bazénovej zostave, predchádza nebezpečiu pádu osôb na schodisko zo strany ochozu okolo bazéna. zábradlie sa skladá z rúrok trkr 40x2mm a musí zodpovedať PD a STN EN 13451, dôraz je kladený na kvalitu a _x000d_
prevedenie zváracích prác.</t>
  </si>
  <si>
    <t>2.5</t>
  </si>
  <si>
    <t>Zábradlie k vode - povrchová úprava lesk</t>
  </si>
  <si>
    <t>14</t>
  </si>
  <si>
    <t>Poznámka k položke:_x000d_
Zábradlie k vode je koncipované ako bezpečnostný prvok v bazénovej zostave, predchádza nebezpečiu pádu osôb na schodisko zo strany bazéna. Zábradlie sa skladá z rúrok trkr 40x2mm a musí zodpovedať pd a STN EN 13451, dôraz je kladený na kvalitu a prevedenie zváracích prác.</t>
  </si>
  <si>
    <t>9</t>
  </si>
  <si>
    <t>2.6</t>
  </si>
  <si>
    <t>Deliaca stena m 3,00</t>
  </si>
  <si>
    <t>16</t>
  </si>
  <si>
    <t>Poznámka k položke:_x000d_
Výškové osadenie a dĺžka deliacej steny je podľa PD. Horný lem a čelné hrany deliacej steny sú tvorené brúsenou trubkou. Tento prvok je pevne privarený k základovej konštrukcii a navarený na bazénové dno. Z bezpečnostného hľadiska sa nepripúšťa náhrada trubkového lemu na zváraný lem plechu</t>
  </si>
  <si>
    <t>D3</t>
  </si>
  <si>
    <t>3. BAZÉNOVÁ HYDRAULIKA</t>
  </si>
  <si>
    <t>3.1</t>
  </si>
  <si>
    <t>Kanál dnového rozvodu s krytom</t>
  </si>
  <si>
    <t>18</t>
  </si>
  <si>
    <t xml:space="preserve">Poznámka k položke:_x000d_
Pre prívod čerstvej vody do bazéna, sú v dne bazéna zabudované kanále s odnímateľnými poklopmi (zaisťujú jednoduchú údržbu a čistenie) s prelisovanými vstrekovacími tryskami, prevedenie komplet z antikorovej ocele. Tesnenie medzi dnovým kanálom a krytom je z elastického_x000d_
pryžového materiálu. Tento profil sa na lem krytu prisvorkuje a konce tesniaceho profilu sa prilepia. Upevnenie krytov musí zaisťovať jednoduchú opätovnú montáž a demontáž, pomocou montážneho kľúča. Povrchy krytov dnových kanálov musia mať rovnaký design ako dno v bazéne. Kryty musia byť vyrobené v takej  dĺžke, aby s nimi bola jednoduchá manipulácia, a musia mať tuhú a stabilnú konštrukciu. Tvar kanálov a krytov kanálov, samotné prevedení a prierez kanálov vrátane napojenia na cirkulační systém bazénovej vody, musí zodpovedať platnej PD. Množstvo prúdiacej vody-tlak vody nesmie prekročiť 0,03 MPa. Z bezpečnostného hľadiska musia byť všetky pohľadové plochy kanála aj krytu zaoblené bez ostrých hrán a nerovností. Musia byť dodržané bezpečnostné technické požiadavky podľa STN EN 13451 hlave časť 1/3 (napr. doklad o kontrole zachytávania vlasov). Vstrekovacie trysky musia byť v jednej rovine s dnom bazéna. Rozdelenie_x000d_
a dimenzie trysiek musí zodpovedať vyváženým hydraulickým pomerom tak, aby nikde nevznikli mŕtve zóny v priestoru bazénového telesa. Kryt s tryskami je kotvený k otvoru ového kanálu pomocou nešraubového rýchlo uzáveru, ktorý zaistí obsluhe bazéna rýchle a ľahké otváranie a zavieranie. Uzáver je možné ľahko otvoriť aj v prípade nevypusteného bazéna. Rameno váhadla a ozub váhadla sú vyvážené v zhladom k čapu tak, že uzáver je udržovaný gravitáciou v uzatvorenej polohe.  Bezšraubový uzáver je doložený technickým listom.</t>
  </si>
  <si>
    <t>11</t>
  </si>
  <si>
    <t>3.2</t>
  </si>
  <si>
    <t>Čistiaca časť dnového kanála s bezšraubovým uzáverom krytu</t>
  </si>
  <si>
    <t>Poznámka k položke:_x000d_
Jedná sa o zavarenú časť dnového krytu kanálu. Kryt čistiaceho otvoru s tryskami je upevnený k otvoru dnového kanálu pomocou bezšraubového rychlouzáveru, ktorý zaistí obsluhe bazénov rýchle a ľahké otváranie a zatváranie, jeho podstata spočíva v tom, že na spodnej strane krytu_x000d_
uzatváracieho otvoru je kyvne uložené vahadlo, ktorého funkčná časť sa v uzatvorenej polohe krytu opiera o protiprvok, ktorý je ukotvený v uzatváranom otvore. Vahadlo je otočne uložené na čape, ktorý je ukotvený držiakmi na spodnej časti krytu. Os čapu, na ktorom je uložené vahadlo môže byť buď rovnobežná s pozdĺžnou osou uzatváracieho otvoru alebo na ňu kolmá._x000d_
Rameno vahadla a ozub vahadla sú vyvážené vzhľadom k čapu tak, že uzáver je udržovaný gravitáciou v uzatvorenej polohe. Uzáver krytu je možné ľahko ovládať /otvárať/ tlačným kľúčom a to aj v prípade nevypusteného bazéna. Požiadavka na doloženie technického listu bezšraubového rychlouzáveru krytu čistiacej časti. Prevedenie bude doložené technickým listom.</t>
  </si>
  <si>
    <t>3.3</t>
  </si>
  <si>
    <t>Dnová vtoková tryska hranatá s bezšraubovým uzáverom krytu</t>
  </si>
  <si>
    <t>22</t>
  </si>
  <si>
    <t>Poznámka k položke:_x000d_
Pre prívod čistej vody do bazéna, sú v dne bazéna zabudované dnové vtokové trysky fungujúce na princípe dnových kanálov. Kryt dnovej trysky je odnímateľný, tesnosť je zaručená prisvorkovaným tesniacim profilom z elastického materiálu. Horná strana trysky musí byť v rovnakej úrovni s dnom bazéna. Tlak na tryske nesmie presiahnuť hodnotu 0,03 MPa. Z bezpečnostného hľadiska musia byť všetky pohľadové plochy dnovej trysky a krytu zaoblené bez ostrých hrán a nerovností. Musia byť dodržané bezpečnostno-technické požiadavky (napr. doklad o kontrole zachytávania vlasov) podľa STN EN 13451 časť 1/3. Spôsob napojenia dnových trysiek na cirkulačný systém bazévej vody podľa PD. Kryt s tryskami je kotvený k otvoru vtokovej trysky pomocou bezšraubového rýchlo uzáveru, ktorá zaistí bohsluhe bazéna rýchle a ľahké otváranie a zatváranie. Uzáver je možné ľahko otvoriť aj v prípade nevypusteného bazéna. Uzáver umožňuje uzavretie krytu iba jeho zatlačením predpísanou silou k otvoru dnovej trysky. Bezšraubový uzáver je doložený technickým listom.</t>
  </si>
  <si>
    <t>13</t>
  </si>
  <si>
    <t>3.4</t>
  </si>
  <si>
    <t>Stenová vtoková tryska hranatá</t>
  </si>
  <si>
    <t>24</t>
  </si>
  <si>
    <t>Poznámka k položke:_x000d_
Pre prívod čistej vody do bazéna, sú v stene bazéna zabudované stenové vtokové trysky ich umiestnenie, dimenziu a počet je špecifikovaný v PD.</t>
  </si>
  <si>
    <t>3.5</t>
  </si>
  <si>
    <t>Odtok z prelivového žliabku</t>
  </si>
  <si>
    <t>26</t>
  </si>
  <si>
    <t xml:space="preserve">Poznámka k položke:_x000d_
Slúži k plynulému odvodu bazénovej  vody z prelivového žliabku, jeho umiestnenie a dimenzia, musí zodpovedať hydraulickým pomerom v bazéne. Prehĺbenie v mieste odtoku vrátane odvodného potrubia do vzdialenosti 0,50 m od hrany bazénu, ukončeného lemom a prírubou musí byť v súlade s platnou PD a  STN EN 1092-1. Pri vonkajších  bazénov je odtok štandardne vybavený krytom proti vniknutiu nežiaducich predmetov do cirkulačného systému.</t>
  </si>
  <si>
    <t>15</t>
  </si>
  <si>
    <t>3.6</t>
  </si>
  <si>
    <t>Vlnolam v žliabku</t>
  </si>
  <si>
    <t>28</t>
  </si>
  <si>
    <t>Poznámka k položke:_x000d_
Smerová regulácia prúdu vody v rohovom diele žliabku. Skladá sa z privarených antikorových rebier k dnu žliabku, tvarové rebrá prispôsobené požadovanému prúdeniu vody v žliabku.</t>
  </si>
  <si>
    <t>3.7</t>
  </si>
  <si>
    <t>Tlmič hluku pre odtok zo žliabku</t>
  </si>
  <si>
    <t>30</t>
  </si>
  <si>
    <t xml:space="preserve">Poznámka k položke:_x000d_
Slúži k zníženiu hlučnosti vzniknúcej v mieste odtoku zo žliabku predovšetkým pri vnútorných  bazénov. Tlmič je navrhnutý ako jednoducho upevňovaný segment do konštrukcie prelivového žliabku. Rozmery a prevedenie podľa PD</t>
  </si>
  <si>
    <t>17</t>
  </si>
  <si>
    <t>3.8</t>
  </si>
  <si>
    <t xml:space="preserve">Odtok z dna bazéna  s bezšraubovým uzáverom krytu</t>
  </si>
  <si>
    <t>32</t>
  </si>
  <si>
    <t xml:space="preserve">Poznámka k položke:_x000d_
Slúži k vypúšťaniu vody z bazéna a zároveň k prisávaniu bazénovej vody z dna bazéna do cirkulačného okruhu úpravy vody. Veľkosť a tvar podľa PD, skladá sa z uzavretej krabicovej konštrukcie, pevne ukotvenej k betónovému základu a navarenej na bazénové dno. Kanál je vybavený demontovateľným bezpečnostným dierovaným krytom s tesnením z elastického pryžového materiálu. Umiestnenie krytu je v úrovni dna bazénu. Odvodné potrubie do vzdialenosti 0,50 m od hrany bazéna, ukončeného lemom a prírubou musí odpovedať platnej PD a  STN EN 1092-1 Je nutné dodržať bezpečnostno-technické požiadavky – podľa STN EN 13451_x000d_
Kryt odtoku z dna je kotvený k otvoru kanálu pomocou bezšraubového rýchlo uzáveru, ktorý zaistí obsluhe bazéna rýchle a ľahké otváranie a zavieranie. Uzáver je možné ľahko otvoriť aj v prípade nevypusteného bazéna. Uzáver umožňuje uzavretie krytu iba jeho zatlačením predpísanou silou k otvoru dnovej trysky. Bezšraubový uzáver je doložený technickým listom.</t>
  </si>
  <si>
    <t>3.9</t>
  </si>
  <si>
    <t>Tryska pre meranie chlóru v stene bazéna</t>
  </si>
  <si>
    <t>34</t>
  </si>
  <si>
    <t>Poznámka k položke:_x000d_
Pre meranie obsahu Cl v bazénovej vode, piozostávajúce z klenutého krytu z antikorovanej ocele s privareným hrncom a potrubia do vzdialenosti 0,50 m od hrany bazéna, ukončeného lemom a prírubou musí zodpovedať platnej PD a STN EN 1092-1. Je nutné dodržať bezpečnosto-tevhnické požiadavky - podľa STN</t>
  </si>
  <si>
    <t>19</t>
  </si>
  <si>
    <t>3.10</t>
  </si>
  <si>
    <t>Potrubné rozvody</t>
  </si>
  <si>
    <t>36</t>
  </si>
  <si>
    <t>D4</t>
  </si>
  <si>
    <t xml:space="preserve">4. VYBAVENIE BAZÉNA </t>
  </si>
  <si>
    <t>4.1</t>
  </si>
  <si>
    <t xml:space="preserve">Roštnica rovná  250 mm PP biela</t>
  </si>
  <si>
    <t>38</t>
  </si>
  <si>
    <t xml:space="preserve">Poznámka k položke:_x000d_
Roštnice sú navrhnuté podľa  veľkosti a typu prelivového žliabku stanoveného v PD. Konštrukcia a materiál roštnice musí preniesť mechanické zaťaženie od kúpajúcich sa osôb, musia byť odolné proti teplotným výkyvom, bazénovej vode a UV žiareniu. Krycie rošty musia mať na svojej hornej strane protišmykovú úpravu podľa  STN EN 13451-1 zatriedenie 24° a musia byť umiestnené priečne k prelivovému žliabku. Šírka roštnicových  prútov  max.10mm, medzera max. 8 mm. Pre čistenie roštov a žliabkov musí byť rošt odnímateľný, dĺžka jednotlivých roštových dielov musí byť cca 1,00 m a musí splňovať dvabodové spojenie v pozdĺžnej osy, aby nedochádzalo k bočným posunom jednotlivých prútov a tým aj zväčšovaniu  medzier medzi prútmi na okrajoch. Materiál _x000d_
polypropylén, štandard biela alebo odtiene podľa výberu z RAL. Jednotlivé prvky roštnice sú pozdĺžne k sebe stiahnuté šraubami do pevného celku s dĺžkou 1 m. Šrauby sú stiahnuté na oboch stranách matkami a šrauby a matky sú z mat. EN 1.4462 a kvalitnejšieho. Nepripúšťa sa jednospojové prevedenie prvkov roštnice sebe vzájomným zásunom na perodrážku.</t>
  </si>
  <si>
    <t>21</t>
  </si>
  <si>
    <t>4.2</t>
  </si>
  <si>
    <t xml:space="preserve">Roštnica rovná  330 mm PP biela</t>
  </si>
  <si>
    <t>40</t>
  </si>
  <si>
    <t xml:space="preserve">Poznámka k položke:_x000d_
Roštnice sú navrhnuté podľa  veľkosti a typu prelivového žliabku stanoveného v PD. Konštrukcia a materiál roštnice musí preniesť mechanické zaťaženie od kúpajúcich sa osôb, musia byť odolné proti teplotným výkyvom, bazénovej vode a UV žiareniu. Krycie rošty musia mať na svojej hornej strane protišmykovú úpravu podľa  STN EN 13451-1 zatriedenie 24° a musia byť umiestnené priečne k prelivovému žliabku. Šírka roštnicových  prútov  max.10mm, medzera max. 8 mm. Pre čistenie roštov a žliabkov musí byť rošt odnímateľný, dĺžka jednotlivých roštových dielov musí byť cca 1,00 m a musí splňovať dvabodové spojenie v pozdĺžnej osy, aby nedochádzalo k bočným posunom jednotlivých prútov a tým aj zväčšovaniu  medzier medzi prútmi na okrajoch. Materiál _x000d_
polypropylén, štandard biela alebo odtiene podľa výberu z RAL.  Jednotlivé prvky roštnice sú pozdĺžne k sebe stiahnuté šraubami do pevného celku s dĺžkou 1 m. Šrauby sú stiahnuté na oboch stranách matkami a šrauby a matky sú z mat. EN 1.4462 a kvalitnejšieho. Nepripúšťa sa jednospojové prevedenie prvkov roštnice sebe vzájomným zásunom na perodrážku.</t>
  </si>
  <si>
    <t>4.3</t>
  </si>
  <si>
    <t>Roštnica rohová 250 mm PP biela</t>
  </si>
  <si>
    <t>42</t>
  </si>
  <si>
    <t xml:space="preserve">Poznámka k položke:_x000d_
Roštnice sú navrhnuté podľa  veľkosti a typu prelivového žliabku stanoveného v PD. Konštrukcia a materiál roštnice musí preniesť mechanické zaťaženie od kúpajúcich sa osôb, musia byť odolné proti teplotným výkyvom, bazénovej vode a UV žiareniu. Krycie rošty musia mať na svojej hornej strane protišmykovú úpravu podľa  STN EN 13451-1 zatriedenie 24° a musia byť umiestnené priečne k prelivovému žliabku. Šírka roštnicových  prútov  max.10mm, medzera max. 8 mm. Pre čistenie roštov a žliabkov musí byť rošt odnímateľný, dĺžka jednotlivých roštových dielov musí byť podľa PD a musí splňovať dvabodové spojenie v pozdĺžnej osy, aby nedochádzalo k bočným posunom jednotlivých prútov a tým aj zväčšovaniu  medzier medzi prútmi na okrajoch. Rohová roštnica musí mať rovnaký design a rovnakú priepustnosť  bazénovej vody ako pri roštniciach v priamom prevedení vrátane dvojbodového napojenia na rovné roštnice . Materiál polypropylén, štandard biela alebo odtiene podľa výberu z RAL. Jednotlivé prvky roštnice sú pozdĺžne k sebe stiahnuté šraubami do pevného celku s dĺžkou 1 m. Šrauby sú stiahnuté na oboch stranách _x000d_
matkami a šrauby a matky sú z mat. EN 1.4462 a kvalitnejšieho. Nepripúšťa sa jednospojové prevedenie prvkov roštnice sebe vzájomným zásunom na perodrážku.</t>
  </si>
  <si>
    <t>23</t>
  </si>
  <si>
    <t>4.4</t>
  </si>
  <si>
    <t>Bezpečnostná značka - informačné piktogramy</t>
  </si>
  <si>
    <t>44</t>
  </si>
  <si>
    <t>Poznámka k položke:_x000d_
Bezpečnostná značka s piktogramom napr. "pre neplavcov, hl. vody". Umiestnenie v jednej úrovni s hornou stranou roštnice, bez výstupkov a ostrých hrán. Doska s označením modrá, rám a symbolika bílá.</t>
  </si>
  <si>
    <t>4.5</t>
  </si>
  <si>
    <t>Servisný kufrík</t>
  </si>
  <si>
    <t>46</t>
  </si>
  <si>
    <t>Poznámka k položke:_x000d_
Plastový kufrík s uzatvárateľným poklopom. Obsahuje základné materiály a nástroje pre údržbu a servis antikorových bazénov. D PASTA, 50g, Pelox tekutina vrátane štetca, brusný pás, CL tester, nerezový imbusový kľuč, plastový kelímok, súprava základných šraubov s imbusovou zapustenou _x000d_
hlavou, príbalové bezpečnostní listy chemikálií,</t>
  </si>
  <si>
    <t>25</t>
  </si>
  <si>
    <t>4.6</t>
  </si>
  <si>
    <t>Podvodné plavecké pásy, elektrochemicky farbené</t>
  </si>
  <si>
    <t>48</t>
  </si>
  <si>
    <t xml:space="preserve">Poznámka k položke:_x000d_
Pásy rozmerovo a farebne odlišujúce os plaveckej dráhy podľa FINA a PD. Farebný efekt prevedený procesom, založeným na bez prúdovom anodickom vylučovaní vrstvy oxidov kovov, za vzniku interferenčnej  vrstvy oxidov kovov a to v takej hrubej vrstve, ktorá zrakom na dennom svetle vykazuje kobaltovo modré až čierne zafarbenie, kobaltovo modrá RAL 5013, umiestených na dne a čelných oblátkových stenách. Z dôvodu nebezpečenstva vzniku medzi kryštalickej korózie sa nepripúšťajú akékoľvek nánosy, nátery nebo nástreky podvodných plaveckých pásov na_x000d_
antikorové časti bazénu.</t>
  </si>
  <si>
    <t>4.7</t>
  </si>
  <si>
    <t>Náradie pre montáž a demontáž krytu dnového kanála</t>
  </si>
  <si>
    <t>50</t>
  </si>
  <si>
    <t xml:space="preserve">Poznámka k položke:_x000d_
Zariadenie dodávané s telesom bazéna pre jednoduchú montáž a demontáž dnových kanálov. Návod na použitie je  dodávaný s návodom na obsluhu a údržbu bazéna.</t>
  </si>
  <si>
    <t>D5</t>
  </si>
  <si>
    <t>5. PLAVECKÉ VYBAVENIE BAZÉNA</t>
  </si>
  <si>
    <t>27</t>
  </si>
  <si>
    <t>5.1</t>
  </si>
  <si>
    <t>Štartovací blok Profi s meraním vrátane znakárskej pomôcky od (od hl. 1,60m)</t>
  </si>
  <si>
    <t>52</t>
  </si>
  <si>
    <t xml:space="preserve">Poznámka k položke:_x000d_
Slúži pre štart plavcov pri profesionálnom závodnom plávaní podľa noriem FINA. Konštrukcia bloku je demontovateľná a je vyrobená z:_x000d_
• hornej štartovacej nášľapnej dosky v zadnej časti so zošikmenou plochou pre optimálny odraz plavca, vyrobená zo sklolaminátu GFK, vybavené protišmykovou úpravou podľa skupiny zatriedenia 24°, farba enciánová modrá RAL 5010, upevnené k centrálnemu nosnému stĺpiku štyri skrutky M12 (mat. A4).vyrobenými uzavretými maticami, výška prednej hrany 71 cm nad vodnou hladinou, sklon dosky 9° smerom k vode.                                                                                            • centrálneho nosného stĺpika pozostávajúceho zo zvarenej konštrukcie rovných stien (mat. podľa EN 1.4462) , plech s hrúbkou 4mm, s navarenými upevňovacími elementmi so zodpovedajúcim kotvením do prelivného žliabku, upevnené štyrmi skrutkami M12 (mat. A4).            • madlo pre štart na znak, umožňuje vertikálny i horizontálny úchop. Toto madlo je odnímateľné a skladá sa z antikorovej brúsenej rúrky TRKR 33,4x2,8 mm (podľa EN 1.4462), Ku štartovacej doske je pripevnená dvomi skrutkami M 12 (mat. A4).                                                                        • nášľapná plocha pomocného stupňa štartovacieho bloku je z rovnakého materiálu ako štartovacia doska vrátane rovnakej protišmykovej úpravy. Uchytenie dosky štyrmi skrutkami M 12 (mat. A4 ako u štartovacej dosky, farba opäť zhodná so štartovacou doskou. Výška pomocného stupňa 39 cm nad úrovňou prelivového žliabku.                                                                                  • detekcia chybného štartu + reproduktor + zariadenie pre podporu znakárskej disciplíny (podľa FINA noriem povinné vybavenie zlepšujúce fixáciu chodidiel pri disciplíne znak)                                 • Pripevňovacia spodná príruba musí mať hornú hranu vo výške resp. v úrovni krycieho roštu prelivového žliabku. Súčasťou dodávky štartovacieho bloku sú aj krycie rošty, ktoré je nutné doplniť do žliabku pri odmontovanom bloku.                                                                                        • Termoplastické nanesenie vinylovej vrstvy v podobe číselného označenia podľa FINA na všetkých stranách nosného stĺpa.</t>
  </si>
  <si>
    <t>5.2</t>
  </si>
  <si>
    <t xml:space="preserve">Držiak  plaveckých a deliacich lán kompletný</t>
  </si>
  <si>
    <t>54</t>
  </si>
  <si>
    <t xml:space="preserve">Poznámka k položke:_x000d_
Držiak plaveckých lán, pozostáva z konštrukčného elementu so zásuvnou objímkou, ktorý je pevne navarený do prelivového žliabku a zásuvného nerezového elementu podľa PD. Konštrukčný element je umiestnený v úrovni krycieho roštu podľa  PD.</t>
  </si>
  <si>
    <t>29</t>
  </si>
  <si>
    <t>5.3</t>
  </si>
  <si>
    <t xml:space="preserve">Lana plaveckých dráh  COMPETITOR GOLD - Ø 100 mm</t>
  </si>
  <si>
    <t>56</t>
  </si>
  <si>
    <t xml:space="preserve">Poznámka k položke:_x000d_
Pre športové preteky podľa STN EN 13451-5 a FINA. Sú vytvorené z antikorového lana  4,75 mm v dĺžke odpovedajúcej dlžke bazéna, s navlieknutými technologicko perforovanými medzikruhmi z plastu s vonkajším priemerom 100 mm. Lano plaveckej dráhy zároveň eliminuje pohyb vĺn smerom do vedľajších dráh. Bezpečnostné prevedenie proti zraneniu osôb. Vrátane napojovacích prvkov.</t>
  </si>
  <si>
    <t>5.4</t>
  </si>
  <si>
    <t>Podlahová vpusť pre uskladnenie plaveckých lán vrátane vakov na uskladnenie</t>
  </si>
  <si>
    <t>58</t>
  </si>
  <si>
    <t>Poznámka k položke:_x000d_
Kovová konštrukcia z materiálu 316Ti s poklopom na kľúč, ktorá umožnuje sklz plaveckých lán z bazénu do vaku na uskladnenie plaveckých lán a naopak. Podlahová vpusť je vybavená pre ľahší pohyb plaveckých dráh rolovacím ochraným valčekom z plastu, vonkajší tvar odpovedá priemeru _x000d_
plaveckého lana. Vpusť je vybavená okom na zavesenie háku plaveckého lana. Vnútorný priemer 220 mm, dĺžka 400 mm, Podklahová vpusť sa otvára špeciálnym kľúčom</t>
  </si>
  <si>
    <t>31</t>
  </si>
  <si>
    <t>5.6</t>
  </si>
  <si>
    <t>Ukazovateľ spätnej obrátky</t>
  </si>
  <si>
    <t>60</t>
  </si>
  <si>
    <t>Poznámka k položke:_x000d_
Dodávka zahrnuje kotvenie do žliabku vrátane rúrových držiakov a lana so zástavkami._x000d_
Prevedenie podľa PD a podľa požiadaviek noriem FINA.</t>
  </si>
  <si>
    <t>5.7</t>
  </si>
  <si>
    <t>Ukazovateľ chybného štartu</t>
  </si>
  <si>
    <t>62</t>
  </si>
  <si>
    <t>Poznámka k položke:_x000d_
Dodávka zahrňuje kompletné kotvenie do žliabkov vrátane rúrkových držiakov a lana s plavákmi._x000d_
Prevedení dle PD a dle požadavků noriem FINA.</t>
  </si>
  <si>
    <t>33</t>
  </si>
  <si>
    <t>5.8</t>
  </si>
  <si>
    <t>Mechanizmus pre chybny štart</t>
  </si>
  <si>
    <t>5.9</t>
  </si>
  <si>
    <t>Tyč pre ukazovateľ chybného štartu a obrátky</t>
  </si>
  <si>
    <t>66</t>
  </si>
  <si>
    <t>D6</t>
  </si>
  <si>
    <t>6. Rôzne</t>
  </si>
  <si>
    <t>35</t>
  </si>
  <si>
    <t>6.0</t>
  </si>
  <si>
    <t>Podvodný reflektor 12 POW-LED, farba biela, studená, k.č. 4.0292.00.11, hranatý,  celkom 47W (6900 lm),</t>
  </si>
  <si>
    <t>68</t>
  </si>
  <si>
    <t>Poznámka k položke:_x000d_
Skladá sa z dielov reflektoru s čírym bezpečnostným sklom a antikorovým lemom, vstavanej antikorovej niky s chráničkou vrátane prívodného káblu, transformátoru a príslušenstva podľa nasledovného popisu. Reflektor do plaveckých bazénov so vstavanou POW LED doskou, s 12 POW LED, celkom 47 W  (svietivosť COLD WHITE 6900 lm),  prevádzkové napätie 12V/700 mA, spôsob istenia IP 68. Nika je vyrobená z antikorovej ocele, pevne navarená do steny bazéna a jej súčasťou je tesniaca prechodka a flexibilná chránička kábla. Doporučená hĺbka miestnenia reflektoru 0,6 m pod hladinou vody, max. hĺbka umiestnenia 5 m pod vodnou hladinou, podľa PD. Sieťový transformátor 12-V-DC , v plastovom puzdre s krytím IP 20. Dodávka vrátane silikńového kábla. Dodávka bez elektroinštalačný prác.</t>
  </si>
  <si>
    <t>6.5</t>
  </si>
  <si>
    <t>Mobilný bazénový zdvihák pre telesne postihnutých</t>
  </si>
  <si>
    <t>-188908336</t>
  </si>
  <si>
    <t>7.0</t>
  </si>
  <si>
    <t>Odrazová doska z plexiskla číra, so zásuvnými puzdrami</t>
  </si>
  <si>
    <t>70</t>
  </si>
  <si>
    <t xml:space="preserve">Poznámka k položke:_x000d_
Odrazová doska je dodávaná so zásuvnými puzdrami upevňovanými do konštrukcie prelivového žliabku. Doska je vyrobená v súlade s STN EN 13451-6 a podľa  noriem FINA, prevedenie plexiskla min hrúbka 24 mm príp. v kombinácii plexiskla a antikorovej ocele, s dĺžkou odrazovej dosky podľa PD . Odrazová doska je kotvená do prelivovej hrany min 4 rebrá, z toho vonkajšie rebrá zároveň do žliabku na kotviace kolíky, z toho dve vonkajšie rebrá  majú hrúbku steny min.49mm  a dve vnútorné  rebrá hrúbku min.24mm. Ich konštrukcia musí umožňovať ľahkú  inštaláciu držiakov plaveckých lán a kontinuálny preliv vody do prelivového žliabku bazénu v mieste inštalácie stien. Úchopové časti dosky (všetky vonkajšie hrany) technologicky ošetrené polomerom min R 6mm. Okrem frézovanej perforácii odrazovej dosky je ostatný povrch hladký. Odrazová stena musí umožňovať ľahké napojenie elektrón. dotykových dosiek pre závodné plávanie.</t>
  </si>
  <si>
    <t>37</t>
  </si>
  <si>
    <t>8.0</t>
  </si>
  <si>
    <t>Zateplenie 25 m nerezového bazéna + lepidlo</t>
  </si>
  <si>
    <t>72</t>
  </si>
  <si>
    <t xml:space="preserve">Poznámka k položke:_x000d_
8.1 Zateplenie nerezových stien  Styrodurom hr. 5 cm...................105,00 m2</t>
  </si>
  <si>
    <t>9.0</t>
  </si>
  <si>
    <t>Geodetické zameranie súvisiace sosadením nerezového bazéna min. 3 merania</t>
  </si>
  <si>
    <t>74</t>
  </si>
  <si>
    <t>39</t>
  </si>
  <si>
    <t>10.0</t>
  </si>
  <si>
    <t>Skúšky tesnosti 25m nerezového bazéna vrátane prelivových žľabov</t>
  </si>
  <si>
    <t>76</t>
  </si>
  <si>
    <t>02 - Technológia 25m plaveckého bazéna</t>
  </si>
  <si>
    <t xml:space="preserve">    35-M - Technológia</t>
  </si>
  <si>
    <t>Technológia</t>
  </si>
  <si>
    <t>Pol93</t>
  </si>
  <si>
    <t xml:space="preserve">Technológia úpravy vody  Castiglione 44 m3/h - / filtračná rýchlosť 35m/h, priemer filtra 1275 mm, polyesterový povrchovo upravený filter Castiglione + čerpadlo Waterblue 3,0 kW / 400 V +  3"  6-cestný ventil + spojovacie armatúry a tvarovky /</t>
  </si>
  <si>
    <t>súb.</t>
  </si>
  <si>
    <t>Poznámka k položke:_x000d_
Bude použité pôvodné technologické zariadeni</t>
  </si>
  <si>
    <t>Pol94</t>
  </si>
  <si>
    <t xml:space="preserve">Filtračný piesok frakcia  0,4-0,8mm      /á 25 kg/</t>
  </si>
  <si>
    <t>Pol95</t>
  </si>
  <si>
    <t xml:space="preserve">Filtračný piesok frakcia 1,0-2,0mm       /á 25 kg/</t>
  </si>
  <si>
    <t>Pol96</t>
  </si>
  <si>
    <t xml:space="preserve">BAYROL - ANALYT 3.  Automatické meracie a dávkovacie zariadenie pre plavecké bazény. Meranie a zobrazenie hodnôt na displeji :  voľný chlór,  redox, pH  a  teplota -   ovládanie cez menu pomocou farebného dotykového displeja ! Ovládanie a nastavovanie cez</t>
  </si>
  <si>
    <t>Pol97</t>
  </si>
  <si>
    <t>Dávkovacie čerpadlo Bayrol DE 8 - peristaltické. Výkon 8 l/h, včetne sacieho potrubia so snímačom hladiny a injektora a dávkovacieho potrubia.</t>
  </si>
  <si>
    <t>Pol98</t>
  </si>
  <si>
    <t xml:space="preserve">Flockmatic VARIO -  nepretržité automatické dávkovanie koagulantu pre verejné bazény. Čerpadlo s konštatným regulovateľným dávkovacím výkonom 30-2.400 ml/h. Použitie iba pre pieskové filtre a s koagulantom Quickflock liquide.</t>
  </si>
  <si>
    <t>Pol99</t>
  </si>
  <si>
    <t>Bezpečnostná záchytná vaňa - pre 22 - 35 L bandasky s bazénovou chémiou. Zachytí celý objem 35 L v prípade jej poškodenia. S podstavcom pre naklonenie bandasky smerom k sacej trubici, aby mohol byť vyčerpaný celý objem bandasky.</t>
  </si>
  <si>
    <t>Pol100</t>
  </si>
  <si>
    <t>UV lampa stredotlaková Triogen CF/CF-LT 145 Max. prietok 145 m3/h.</t>
  </si>
  <si>
    <t>Poznámka k položke:_x000d_
Nie je predmetom dodávky</t>
  </si>
  <si>
    <t>Pol101</t>
  </si>
  <si>
    <t>Čerpadlo na odber vzoriek</t>
  </si>
  <si>
    <t>Pol102</t>
  </si>
  <si>
    <t>Elektrický rozvádzač pre bazény s prepadovým žľabom, teplovodným ohrevom, digitálnym termostatom na nastavenie teploty v bazéne a podhladinovým osvetlením. Automatické udržiavanie hladiny vody v bazéne.</t>
  </si>
  <si>
    <t>Pol103</t>
  </si>
  <si>
    <t>Vybavenie vyrovnávacej nádrže /vystlanie fóliou + bezpečnostný prepad + sanie / pre technológie o výkone do 140 m3/h</t>
  </si>
  <si>
    <t>Pol104</t>
  </si>
  <si>
    <t>Hladinová automatika</t>
  </si>
  <si>
    <t>Pol105</t>
  </si>
  <si>
    <t>Potrubné rozvody, armatúry, tvarovky, montážny materiál pre technológie do 140m3/h...</t>
  </si>
  <si>
    <t>Pol106</t>
  </si>
  <si>
    <t>Elektoventil 1 1/2"</t>
  </si>
  <si>
    <t>Pol107</t>
  </si>
  <si>
    <t>Prietokomer DA 160, 48-168m³/h</t>
  </si>
  <si>
    <t>Pol108</t>
  </si>
  <si>
    <t>Označovacie štítky ventilov, potrubí a pod.</t>
  </si>
  <si>
    <t>kpl</t>
  </si>
  <si>
    <t>006 - Dodatok č.1 a 2 k realizačnému projektu</t>
  </si>
  <si>
    <t>04 - Nerezový neplavecký a detský bazén</t>
  </si>
  <si>
    <t xml:space="preserve">      D0 - TELESO BAZÉNA</t>
  </si>
  <si>
    <t xml:space="preserve">      D1 - 2. VNÚTORNÉ VSTAVANÉ ČASTI  DO BAZÉNA</t>
  </si>
  <si>
    <t xml:space="preserve">      D2 - 3. BAZÉNOVÁ HYDRAULIKA</t>
  </si>
  <si>
    <t xml:space="preserve">      D3 - 4. VYBAVENIE BAZÉNA </t>
  </si>
  <si>
    <t xml:space="preserve">      D4 - 5. ATRAKCIE</t>
  </si>
  <si>
    <t xml:space="preserve">      D5 - 6. Rôzne</t>
  </si>
  <si>
    <t>D0</t>
  </si>
  <si>
    <t>TELESO BAZÉNA</t>
  </si>
  <si>
    <t xml:space="preserve">Teleso bazénovej  vane s prelivovým žliabkom</t>
  </si>
  <si>
    <t xml:space="preserve">Poznámka k položke:_x000d_
Jedná sa o kompletne zmontovanú a vodotesne zvarenú  konštrukciu obvodových stien bazénovej vane vrátane príslušenstva špecifikovaného v projektovej časti, ktoré nie je zahrnuté v samostatných rozpočtových položkách (prelivová hrana, obvodové prelivové žliabky, rohové diely, _x000d_
vlnolamy v žliabkoch, izolačný profil, výstuže, šikmé vzpery, kotevné dosky, kotevný mat. a pod.). Prevedenie je vyhotovené podľa dispozícií uvedených v technických podkladoch, prevedenie zvarov podľa  STN EN ISO 3834-2, zvary morené bez mechanického opracovania. Konštrukčný _x000d_
systém antikorových bazénov sa skladá z vystužených oceľových konštrukcii  uchytených staticky v určených a predpísaných bodoch podľa projektovej dokumentácie (ďalej  len PD), podložené statickým výpočtom dodávateľa. Na konštrukčnej časti obvodových stien sú potom následne vodotesne navarené jednotlivé časti bazénu, samostatne uvedené a špecifikované v priloženom rozpočte.</t>
  </si>
  <si>
    <t xml:space="preserve">Poznámka k položke:_x000d_
Dno bazéna je tvorené jednostranne razeným plechom, prelis s priemerom 10mm, výška prelisu 1,1-1,5 mm, osová rozteč prielisov 20mm, ktoré musí zodpovedať norme STN EN 13451-1 zatriedenie 24°.  Presadenie dnových plechov cez seba je min. 10 mm. Dno je vodotesne _x000d_
navarené na bazénové steny a jednotlivé vstavané časti. Súčasťou dna sú všetky výstužné prvky určené pre prípadné zlomy v dne. Uloženie dna je podľa PD.</t>
  </si>
  <si>
    <t>Tepelná izolácia zadnej časti bazénovej steny - dielňa</t>
  </si>
  <si>
    <t>Poznámka k položke:_x000d_
Striekaná izolácia je tepelná izolácia novej generácie, ktorá dokonale priľne ku všetkým materiálom. Po aplikácii striekanej izolačnej peny nevznikajú žiadne netesnosti a tepelné mosty. Striekaná izolácia je dvojzložková polyuretánová pena s uzatvorenou štruktúrou buniek s hustotou 35-38 kg/m3, ktorá sa používa ako hydroizolácia, parozábrana, tepelná izolácia a proti vzduchová izolácia. Je ideálnym riešením na izoláciu bazénových stien. Vďaka nízkej hmotnosti nezaťažuje bazénovú konštrukciu a dokonale priľne k všetkým povrchom.</t>
  </si>
  <si>
    <t>Schodisko do neplaveckej časti bazéna - rovné (hranaté nopy) 6 stupienkov, šírka 3,1 - 5,4 m</t>
  </si>
  <si>
    <t xml:space="preserve">Poznámka k položke:_x000d_
Vstupné schodisko do bazéna je smerom k vode zo všetkých strán uzavreté vodotesnou zváranou konštrukciou vrátane pozdĺžnych nosníkov a styčných plechov vyhotovených podľa konštrukčných a statických požiadaviek PD. Výška stupienkov musí byť zhodná v celej dĺžke schodiska, veľkosť a tvar stupienkov musí byť realizovaný podľa PD. Stupienky sú vytvorené ako bezpečné nášľapné plochy, ktoré sa nesmú prehýbať ani inak deformovať a nášľapné plochy musia byť opatrené protišmykovým  dezénom v hráškovom prevedení (prielis o priemere 10mm, výška prielisu 1,1-1,5 mm, osová rozteč prielisu 20mm, ktoré musia zodpovedať norme  EN 13451-1 zatriedenie 24°.  Pri verejných bazénoch je požiadavka na zafarbenie okraja stupienkov. Jedná sa o termotlakovo nanášané vinylové pásy, ktoré farebne odlíšia jednotlivé časti bazénovej konštrukcie. Toto riešenie umožňuje dodatočné opravy a úpravy farebných plôch. Dovoľuje sa realizovať farebný efekt procesom, založeným na bezprúdovom anodickom vylučovaní vrstvy oxidov kovov, za vzniku interferenčnej vrstvy oxidov kovov a to v takej hrúbke vrstvy, ktorá zrakom na dennom svetle vykazuje kobaltovo modré až čierne zafarbenie, kobaltová modrá RAL 5013."</t>
  </si>
  <si>
    <t xml:space="preserve">Schodisko do detskej časti (hranané nopy) </t>
  </si>
  <si>
    <t>Zábradlie s plexisklom a motívom</t>
  </si>
  <si>
    <t xml:space="preserve">Zábradlie k schodom v detskej časti  - povrchová úprava lesk</t>
  </si>
  <si>
    <t>Poznámka k položke:_x000d_
Zábradlie k schodom je koncipované ako bezpečnostný prvok v bazénovej zostave, predchádza nebezpečiu pádu osôb na schodisko zo strany ochozu okolo bazéna. zábradlie sa skladá z rúrok trkr 40x2mm a musí zodpovedať PD a STN EN 13451, dôraz je kladený na kvalitu a prevedenie zváracích prác.</t>
  </si>
  <si>
    <t>Zábradlie k schodom v neplaveckej časti - povrchová úprava lesk</t>
  </si>
  <si>
    <t>Poznámka k položke:_x000d_
Zábradlie k schodom je koncipované ako bezpečnostný prvok v bazénovej zostave, predchádza nebezpečiu pádu osôb na schodisko zo strany bazéna. Zábradlie sa skladá z rúrok trkr 40x2mm a musí zodpovedať pd a STN EN 13451, dôraz je kladený na kvalitu a prevedenie zváracích prác.</t>
  </si>
  <si>
    <t>Rehabilitačné madlo m 15,00</t>
  </si>
  <si>
    <t xml:space="preserve">Poznámka k položke:_x000d_
Pozostáva z rúrky  TR KR 40x2mm, prevedenie, tvar a ukotvenie podľa PD. Prevedenie v súlade s STN EN 13451.</t>
  </si>
  <si>
    <t>2.7</t>
  </si>
  <si>
    <t>Opláštenie stĺpa 40 x 40 cm</t>
  </si>
  <si>
    <t>2.8</t>
  </si>
  <si>
    <t>Podvodný ostrov s deliacou stenou medzi plaveckou a detskou časťou</t>
  </si>
  <si>
    <t>Poznámka k položke:_x000d_
Jedná sa o zavarenú časť dnového krytu kanálu. Kryt čistiaceho otvoru s tryskami je upevnený k otvoru dnového kanálu pomocou bezšraubového rychlouzáveru, ktorý zaistí obsluhe bazénov rýchle a ľahké otváranie a zatváranie, jeho podstata spočíva v tom, že na spodnej strane krytu_x000d_
uzatváracieho otvoru je kyvne uložené vahadlo, ktorého funkčná časť sa v uzatvorenej polohe krytu opiera o protiprvok, ktorý je ukotvený v uzatváranom otvore. Vahadlo je otočne uložené na čape, ktorý je ukotvený držiakmi na spodnej časti krytu. Os čapu, na ktorom je uložené vahadlo môže byť buď rovnobežná s pozdĺžnou osou uzatváracieho otvoru alebo na ňu kolmá. Rameno vahadla a ozub vahadla sú vyvážené vzhľadom k čapu tak, že uzáver je udržovaný gravitáciou v uzatvorenej polohe. Uzáver krytu je možné ľahko ovládať /otvárať/ tlačným kľúčom a to aj v prípade nevypusteného bazéna. Požiadavka na doloženie technického listu bezšraubového rychlouzáveru krytu čistiacej časti. Prevedenie bude doložené technickým listom.</t>
  </si>
  <si>
    <t>Stenová vtoková tryska</t>
  </si>
  <si>
    <t>Poznámka k položke:_x000d_
Slúži k vypúšťaniu vody z bazéna a zároveň k prisávaniu bazénovej vody z dna bazéna do cirkulačného okruhu úpravy vody. Veľkosť a tvar podľa PD, skladá sa z uzavretej krabicovej konštrukcie, pevne ukotvenej k betónovému základu a navarenej na bazénové dno. Kanál je vybavený demontovateľným bezpečnostným dierovaným krytom s tesnením z elastického pryžového materiálu. Umiestnenie krytu je v úrovni dna bazénu. Odvodné potrubie do vzdialenosti 0,50 m od hrany bazéna, ukončeného lemom a prírubou musí odpovedať platnej PD a STN EN 1092-1. Je nutné dodržať bezpečnostno-technické požiadavky – podľa STN EN 13451. Kryt odtoku z dna je kotvený k otvoru kanálu pomocou bezšraubového rýchlo uzáveru, ktorý zaistí obsluhe bazéna rýchle a ľahké otváranie a zavieranie. Uzáver je možné ľahko otvoriť aj v prípade nevypusteného bazéna. Uzáver umožňuje uzavretie krytu iba jeho zatlačením predpísanou silou k otvoru dnovej trysky. Bezšraubový uzáver je doložený technickým listom.</t>
  </si>
  <si>
    <t>3.11</t>
  </si>
  <si>
    <t>Poznámka k položke:_x000d_
Bezpečnostná značka s piktogramom napr. "pre neplavcov, hl. vody". Umiestnenie v jednej úrovni s hornou stranou roštnice, bez výstupkov a ostrých hrán.Doska s označením modrá, rám a symbolika biela.</t>
  </si>
  <si>
    <t>5. ATRAKCIE</t>
  </si>
  <si>
    <t>Vodný chrlič 400/15 DN 100</t>
  </si>
  <si>
    <t xml:space="preserve">Poznámka k položke:_x000d_
Teleso vodného dela  sa skladá z brúsenej antikorovej rúry a plochého antikorového vyústenia (hubice), vyrobené z bezpečnostných dôvodov s kruhovým profilom (lemom), podľa STN EN 13451. Ukotvenie chrliča a napojenie na prívod systémom vody podľa PD: Plniace potrubie vyvedené minimálne 0,5 m za hranu bazéna, ukončené lemovým krúžkom a prírubou podľa PD. Umiestnenie podľa PD: Prevedenie vodného dela, výška konštrukcie a šírka vústenia (hubice) podľa PD: a EN 13451, resp.. EN 1092-1. Požiadavka pre prívod vody podľa PD:</t>
  </si>
  <si>
    <t xml:space="preserve">Vodný chrlič - spodná časť  DN 100</t>
  </si>
  <si>
    <t xml:space="preserve">Poznámka k položke:_x000d_
Jedná sa o spodný kotviaci diel, ktorý je pevne navarený  na bazénové teleso a slúži k prírubovému upevneniu vodného chrliča k prívodnému potrubnému systému</t>
  </si>
  <si>
    <t>Vodný ježko s odberom vzorky vody</t>
  </si>
  <si>
    <t xml:space="preserve">Poznámka k položke:_x000d_
Tryska je súčasťou  nerezovej atrakcie "Vodný ježko" s inštalovaným odberným miestom pre meranie vzorku vody. Rozmery a tvar vrátane kotevnej dosky podľa PD, teleso v tvare valca s prislúchajúcimi otvormi pre nasávanie meranej vody po obvode. V hornej časti uzatvorené pologule  s prislúchajúcimi otvormi pre výtlak vody. Teleso trysky je pevne ukotvené k betónovému základu a privarené ku dnu bazénu. Odvodné a prívodné  potrubie do vzdialenosti 0,50 m od hrany bazéna, ukončeného lemom a prírubou musí byť v súlade platnej  PD a STN EN 1092-1.</t>
  </si>
  <si>
    <t>Tryska masážna malá - D100/8 (8 - 10 m3/h) s prisávaním vzduchu, kruhová</t>
  </si>
  <si>
    <t xml:space="preserve">Poznámka k položke:_x000d_
Sú tvorené z prelisovaného otvoru zo strany bazéna, navarené prechodky a teleso trysky s lokálnym prisávaním zo žliabku, ukončeného jednosmerným ventilom. Teleso trysky je zapustené tak, aby vnútorný okraj trysky bol v jednej rovine s okolitou stenou bazénovej vane. Nika pre trysku musí byť lisovaná zo strany bazéna, z bezpečnostného a estetického hľadiska sa nepripúšťa zvárané prevedenie. Plniace potrubie je vyvedené minimálne 0,5 m za hranu bazénu a ukončené lemovým krúžkom a prírubou alebo nátrubkom podľa PD.   Prevedenie konštrukcie podľa PD a STN EN 13451,resp. STN EN 1092-1 Požiadavka na prívod vody podľa PD.</t>
  </si>
  <si>
    <t>5.5</t>
  </si>
  <si>
    <t>Fontánka v žliabku</t>
  </si>
  <si>
    <t xml:space="preserve">Poznámka k položke:_x000d_
Vodná atrakcia do detských bazénov (prípadne zvlhčenie povrchu antikorového detského sklzu) ako vodný prvok bazénov, pozostávajúci z antikorovej trysky v žliabku s otvorom pre plastový kryt trysky. Tryska je z plastového materiálu (silon bielej farby) s kalibrovaným otvorom prevedeným v šikmom smere (striekanie pod uhlom do bazéna) Obvykle sa dávajú min. 3 trysky a viacej. Tryska fontány cez rozvodné potrubie vetvy napojená samostatným potrubím výtlaku  DN 40 (pre až tri trysky) vyvedené až 0,5 m mimo bazén, rúra ukončená lemovacím nátrubkom a prírubou DN 40/PN10, otvory podľa EN 1092-1 z antikorovej ocele. Max. výtlak vody do vodného prvku 1m3/hod 1 tryska.</t>
  </si>
  <si>
    <t>Podvodná rúrková lavica rovná - bez vzduch.masáže, dĺžka 5,4 m</t>
  </si>
  <si>
    <t xml:space="preserve">Poznámka k položke:_x000d_
Sedacia časť je tvorená brúsenými, 7 dmimi rúrkami TRKR 38x1,5mm, uloženými v rovine, medzera medzí rúrkami je 28 mm. Podperná časť má na oboch krajoch lavice zosílenú konštrukciu tvorenú uzavretým antikorovým obdĺžnikovým profilom, zo spodnej strany zosilneným podperou, vyrobenou s kruhovým bezpečnostným prvkom s priemerom 8 mm. Všetky hrany a prechody musia byť z bezpečnostných dôvodov dokonale zaoblené a vybrúsené. Celá konštrukcia lavice musí zodpovedať platným legislatívnym predpisom.  Tvar, rozmery, statika a umiestenie vyplýva z PD. Prevedení v súlade s STN EN 13451</t>
  </si>
  <si>
    <t>Rúrková lavica rovná, zakončená perforovaným plechom - 1,0 m, bez vzduchovej masáže (v časti sprchy)</t>
  </si>
  <si>
    <t xml:space="preserve">Skúšky tesnosti  nerezového bazéna vrátane prelivových žľabov</t>
  </si>
  <si>
    <t>05 - Technológia neplaveckého bazéna</t>
  </si>
  <si>
    <t>Pol34</t>
  </si>
  <si>
    <t xml:space="preserve">Filter 33 m³/h, d.920mm + 2"  6-cestný ventil  /ks/</t>
  </si>
  <si>
    <t xml:space="preserve">Poznámka k položke:_x000d_
Polyesterový povrchovo upravený filter , výška 1550mm + extratiché čerpadlo s predfiltrom  2,2 kW/400V. +  2"  6-cestný ventil + spojovacie armatúry a tvarovky /</t>
  </si>
  <si>
    <t>Pol35</t>
  </si>
  <si>
    <t xml:space="preserve">AFM - Aktivne filtračné médium  frakcia 0,4-1,0 mm      /balenie 21 kg/</t>
  </si>
  <si>
    <t>Pol36</t>
  </si>
  <si>
    <t xml:space="preserve">AFM - Aktivne filtračné médium  frakcia 1,0-2,0 mm      /balenie 21 kg/</t>
  </si>
  <si>
    <t>Poznámka k položke:_x000d_
Aktivované filtračné médiá AFM® sú priamou náhradou za piesok, čo zdvojnásobuje výkonnosť pieskových filtrov bez potreby ďalších investícií. AFM® je vyrobený zo špecifického typu skla, spracovaný na optimáluj veľkost a tvar zŕn. Je vystavený 3-stupňovému aktivačnému procesu, aby sa stal samo-sterilizujúcim a získal vynikajúci mechanický a elektrostatický filtračný výkon.</t>
  </si>
  <si>
    <t>Pol37</t>
  </si>
  <si>
    <t>Vyrovnávacias nádrž z PP V=6m³ / elektroventil na dopúšťanie vody + bezpečnostný prepad + sanie /</t>
  </si>
  <si>
    <t>Pol38</t>
  </si>
  <si>
    <t xml:space="preserve">Potrubné rozvody, armatúry, tvarovky, montážny          materiál pre technológie do 33m3/h</t>
  </si>
  <si>
    <t>Pol39</t>
  </si>
  <si>
    <t>Elektrický rozvádzač pre bazény s prepadovým žľabom, teplovodným ohrevom, digitálnym termostatom na nastavenie teploty v bazéne a podhladinovým osvetlením. Automatické udržiavanie hladiny vody v bazéne. Silová časť.</t>
  </si>
  <si>
    <t>Pol40</t>
  </si>
  <si>
    <t>Poolconsulting 400 V - riadiaca jednotka /ks/</t>
  </si>
  <si>
    <t>Poznámka k položke:_x000d_
Digitálna riadiaca jednotka pre bazény s teplovodným alebo solárnym ohrevom. Pre bazény s čerpadlami na 400 V. Cena vrátane teplotného čidla. Elektronická ochrana motora čerpadla filrácie.</t>
  </si>
  <si>
    <t>Pol41</t>
  </si>
  <si>
    <t>Balance Tank Control - automatické dopúšťanie vody do vyrovnávacej nádrže /ks/</t>
  </si>
  <si>
    <t>Poznámka k položke:_x000d_
Hladinová automatika pre bazény s prelivným žľabom. Určené pre 5 ks hladinových snímačov. Cena vrátane hladinových snímačov a držiaku elektród hladinovej automatiky</t>
  </si>
  <si>
    <t>Pol42</t>
  </si>
  <si>
    <t>Hladinový snímač pre Balance Tank Control. Cena za 1 ks</t>
  </si>
  <si>
    <t>Pol43</t>
  </si>
  <si>
    <t xml:space="preserve">Držiak elektród hladinovej automatiky.  /ks/</t>
  </si>
  <si>
    <t>Pol44</t>
  </si>
  <si>
    <t>BAYROL - ANALYT 3 Hotel. Pre hotelové bazény do 150 m3. /ks/</t>
  </si>
  <si>
    <t xml:space="preserve">Poznámka k položke:_x000d_
Meranie a zobrazenie hodnôt na displeji :  voľný chlór,  redox, pH  a  teplota + 2x dávkovacie čerpadlo. Ovládanie cez menu pomocou farebného dotykového displeja ! Ovládanie a nastavovanie cez prehľadné  menu v 15 jazykoch vrátane Slovenčiny. Možnosť pripojenia k internetu a externého ovládania a kontroly. Včetne 2 ks peristaltických dávkovacích čerpadiel.</t>
  </si>
  <si>
    <t>Pol45</t>
  </si>
  <si>
    <t xml:space="preserve">BAYROL - Flockmatic -  /ks/</t>
  </si>
  <si>
    <t>Poznámka k položke:_x000d_
nepretržité automatické dávkovanie koagulantu pre privátne a malé hotelové bazény. Čerpadlo s konštatným dávkovacím výkonom 10 ml/h. Použitie iba pre pieskové filtre a s koagulantom Quickflock automatic.</t>
  </si>
  <si>
    <t>Pol46</t>
  </si>
  <si>
    <t>Bezpečnostná záchytná vaňa - pre 22 - 35 L bandasky s bazénovou chémiou. /ks/</t>
  </si>
  <si>
    <t>Poznámka k položke:_x000d_
Zachytí celý objem 35 L v prípade jej poškodenia. S podstavcom pre naklonenie bandasky smerom k sacej trubici, aby mohol byť vyčerpaný celý objem bandasky.</t>
  </si>
  <si>
    <t>Pol47</t>
  </si>
  <si>
    <t>Pol48</t>
  </si>
  <si>
    <t xml:space="preserve">VGE Pro UV INOX lampa pre verejné bazény -390W Amalgam.     /ks/</t>
  </si>
  <si>
    <t>Poznámka k položke:_x000d_
UV reaktor pre vysokozaťažené verejné bazény. Odporúčaný prietok pri 49 m3/h. Priemer reaktora 219 mm, napojenie d. 3" Vybavené riadiacou jednotkou. 3x lampa lampa VGE LightTech T6 130W Amalgam - životnosť 16.000 hod.</t>
  </si>
  <si>
    <t>Pol49</t>
  </si>
  <si>
    <t>Nerezový teplovodný protiprúdový výmeník 122 /ks/</t>
  </si>
  <si>
    <t>Poznámka k položke:_x000d_
pre ohrev (146kW - 90/70 st.C, 83kW - 60/40st.C)</t>
  </si>
  <si>
    <t>Pol50</t>
  </si>
  <si>
    <t xml:space="preserve">Čerpadlo masážnych trysiek  1,5 kW/400V /ks/</t>
  </si>
  <si>
    <t>Poznámka k položke:_x000d_
4A, 55 m³/h - 5m.</t>
  </si>
  <si>
    <t>Pol51</t>
  </si>
  <si>
    <t xml:space="preserve">Čerpadlo vodného chrliča  3,0 kW/400V /ks/</t>
  </si>
  <si>
    <t>Poznámka k položke:_x000d_
6A, 80 m³/h - 5m.</t>
  </si>
  <si>
    <t>Pol52</t>
  </si>
  <si>
    <t>06 - Technológia detského bazéna</t>
  </si>
  <si>
    <t>Pol53</t>
  </si>
  <si>
    <t xml:space="preserve">Filter 10 m³/h, d.500mm   /ks/</t>
  </si>
  <si>
    <t xml:space="preserve">Poznámka k položke:_x000d_
Polyesterový povrchovo upravený filter ,  extratiché čerpadlo s predfiltrom  0,5 kW/400V. +  1,5"  6-cestný ventil + spojovacie armatúry a tvarovky /</t>
  </si>
  <si>
    <t>Pol54</t>
  </si>
  <si>
    <t>Vyrovnávacias nádrž z PP V=3m³ / elektroventil na dopúšťanie vody + bezpečnostný prepad + sanie /</t>
  </si>
  <si>
    <t>Pol55</t>
  </si>
  <si>
    <t xml:space="preserve">Potrubné rozvody, armatúry, tvarovky, montážny          materiál pre technológie do 15m3/h</t>
  </si>
  <si>
    <t>Pol56</t>
  </si>
  <si>
    <t>VGE Pro UV INOX lampa pre verejné bazény - 130W Amalgam. /ks/</t>
  </si>
  <si>
    <t xml:space="preserve">Poznámka k položke:_x000d_
UV reaktor pre vysokozaťažené verejné bazény. Odporúčaný prietok pri  22 m3/h. Priemer reaktora 114 mm, napojenie 2" závit. Životnosť lampy VGE LightTech T6 130W Amalgam - 16.000 hod.</t>
  </si>
  <si>
    <t>Pol57</t>
  </si>
  <si>
    <t>Nerezový teplovodný protiprúdový výmeník 65 /ks/</t>
  </si>
  <si>
    <t>Poznámka k položke:_x000d_
pre ohrev (76kW - 90/70 st.C, 43kW - 60/40 st.C)</t>
  </si>
  <si>
    <t>Pol58</t>
  </si>
  <si>
    <t xml:space="preserve">Čerpadlo vodného ježka  230v,3,2A, 0,75 kW  /ks/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</si>
</sst>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35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8"/>
      <color theme="10"/>
      <name val="Wingdings 2"/>
    </font>
    <font>
      <b/>
      <sz val="10"/>
      <color rgb="FF00336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7"/>
      <color rgb="FF969696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34" fillId="0" borderId="0" applyNumberFormat="0" applyFill="0" applyBorder="0" applyAlignment="0" applyProtection="0"/>
  </cellStyleXfs>
  <cellXfs count="248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0" fillId="0" borderId="0" xfId="0" applyFont="1" applyAlignment="1" applyProtection="1">
      <alignment horizontal="left" vertic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3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3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4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4" fontId="14" fillId="0" borderId="5" xfId="0" applyNumberFormat="1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15" fillId="0" borderId="0" xfId="0" applyNumberFormat="1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15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4" fillId="3" borderId="7" xfId="0" applyFont="1" applyFill="1" applyBorder="1" applyAlignment="1" applyProtection="1">
      <alignment horizontal="left"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16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3" xfId="0" applyFont="1" applyBorder="1" applyAlignment="1">
      <alignment vertical="center"/>
    </xf>
    <xf numFmtId="0" fontId="14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17" fillId="0" borderId="11" xfId="0" applyFont="1" applyBorder="1" applyAlignment="1">
      <alignment horizontal="center" vertical="center"/>
    </xf>
    <xf numFmtId="0" fontId="17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18" fillId="0" borderId="14" xfId="0" applyFont="1" applyBorder="1" applyAlignment="1">
      <alignment horizontal="left" vertical="center"/>
    </xf>
    <xf numFmtId="0" fontId="18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18" fillId="0" borderId="14" xfId="0" applyFont="1" applyBorder="1" applyAlignment="1" applyProtection="1">
      <alignment horizontal="left" vertical="center"/>
    </xf>
    <xf numFmtId="0" fontId="18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19" fillId="4" borderId="6" xfId="0" applyFont="1" applyFill="1" applyBorder="1" applyAlignment="1" applyProtection="1">
      <alignment horizontal="center" vertical="center"/>
    </xf>
    <xf numFmtId="0" fontId="19" fillId="4" borderId="7" xfId="0" applyFont="1" applyFill="1" applyBorder="1" applyAlignment="1" applyProtection="1">
      <alignment horizontal="left" vertical="center"/>
    </xf>
    <xf numFmtId="0" fontId="0" fillId="4" borderId="7" xfId="0" applyFont="1" applyFill="1" applyBorder="1" applyAlignment="1" applyProtection="1">
      <alignment vertical="center"/>
    </xf>
    <xf numFmtId="0" fontId="19" fillId="4" borderId="7" xfId="0" applyFont="1" applyFill="1" applyBorder="1" applyAlignment="1" applyProtection="1">
      <alignment horizontal="center" vertical="center"/>
    </xf>
    <xf numFmtId="0" fontId="19" fillId="4" borderId="7" xfId="0" applyFont="1" applyFill="1" applyBorder="1" applyAlignment="1" applyProtection="1">
      <alignment horizontal="right" vertical="center"/>
    </xf>
    <xf numFmtId="0" fontId="19" fillId="4" borderId="8" xfId="0" applyFont="1" applyFill="1" applyBorder="1" applyAlignment="1" applyProtection="1">
      <alignment horizontal="left" vertical="center"/>
    </xf>
    <xf numFmtId="0" fontId="19" fillId="4" borderId="0" xfId="0" applyFont="1" applyFill="1" applyAlignment="1" applyProtection="1">
      <alignment horizontal="center" vertical="center"/>
    </xf>
    <xf numFmtId="0" fontId="20" fillId="0" borderId="16" xfId="0" applyFont="1" applyBorder="1" applyAlignment="1" applyProtection="1">
      <alignment horizontal="center" vertical="center" wrapText="1"/>
    </xf>
    <xf numFmtId="0" fontId="20" fillId="0" borderId="17" xfId="0" applyFont="1" applyBorder="1" applyAlignment="1" applyProtection="1">
      <alignment horizontal="center" vertical="center" wrapText="1"/>
    </xf>
    <xf numFmtId="0" fontId="20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1" fillId="0" borderId="0" xfId="0" applyFont="1" applyAlignment="1" applyProtection="1">
      <alignment horizontal="left" vertical="center"/>
    </xf>
    <xf numFmtId="0" fontId="21" fillId="0" borderId="0" xfId="0" applyFont="1" applyAlignment="1" applyProtection="1">
      <alignment vertical="center"/>
    </xf>
    <xf numFmtId="4" fontId="21" fillId="0" borderId="0" xfId="0" applyNumberFormat="1" applyFont="1" applyAlignment="1" applyProtection="1">
      <alignment horizontal="right" vertical="center"/>
    </xf>
    <xf numFmtId="4" fontId="21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17" fillId="0" borderId="14" xfId="0" applyNumberFormat="1" applyFont="1" applyBorder="1" applyAlignment="1" applyProtection="1">
      <alignment vertical="center"/>
    </xf>
    <xf numFmtId="4" fontId="17" fillId="0" borderId="0" xfId="0" applyNumberFormat="1" applyFont="1" applyBorder="1" applyAlignment="1" applyProtection="1">
      <alignment vertical="center"/>
    </xf>
    <xf numFmtId="166" fontId="17" fillId="0" borderId="0" xfId="0" applyNumberFormat="1" applyFont="1" applyBorder="1" applyAlignment="1" applyProtection="1">
      <alignment vertical="center"/>
    </xf>
    <xf numFmtId="4" fontId="17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5" fillId="0" borderId="3" xfId="0" applyFont="1" applyBorder="1" applyAlignment="1" applyProtection="1">
      <alignment vertical="center"/>
    </xf>
    <xf numFmtId="0" fontId="23" fillId="0" borderId="0" xfId="0" applyFont="1" applyAlignment="1" applyProtection="1">
      <alignment vertical="center"/>
    </xf>
    <xf numFmtId="0" fontId="23" fillId="0" borderId="0" xfId="0" applyFont="1" applyAlignment="1" applyProtection="1">
      <alignment horizontal="left" vertical="center" wrapText="1"/>
    </xf>
    <xf numFmtId="0" fontId="24" fillId="0" borderId="0" xfId="0" applyFont="1" applyAlignment="1" applyProtection="1">
      <alignment vertical="center"/>
    </xf>
    <xf numFmtId="4" fontId="24" fillId="0" borderId="0" xfId="0" applyNumberFormat="1" applyFont="1" applyAlignment="1" applyProtection="1">
      <alignment horizontal="right" vertical="center"/>
    </xf>
    <xf numFmtId="4" fontId="24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25" fillId="0" borderId="14" xfId="0" applyNumberFormat="1" applyFont="1" applyBorder="1" applyAlignment="1" applyProtection="1">
      <alignment vertical="center"/>
    </xf>
    <xf numFmtId="4" fontId="25" fillId="0" borderId="0" xfId="0" applyNumberFormat="1" applyFont="1" applyBorder="1" applyAlignment="1" applyProtection="1">
      <alignment vertical="center"/>
    </xf>
    <xf numFmtId="166" fontId="25" fillId="0" borderId="0" xfId="0" applyNumberFormat="1" applyFont="1" applyBorder="1" applyAlignment="1" applyProtection="1">
      <alignment vertical="center"/>
    </xf>
    <xf numFmtId="4" fontId="25" fillId="0" borderId="15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0" fontId="26" fillId="0" borderId="0" xfId="1" applyFont="1" applyAlignment="1">
      <alignment horizontal="center" vertical="center"/>
    </xf>
    <xf numFmtId="0" fontId="7" fillId="0" borderId="0" xfId="0" applyFont="1" applyAlignment="1" applyProtection="1">
      <alignment vertical="center"/>
    </xf>
    <xf numFmtId="0" fontId="27" fillId="0" borderId="0" xfId="0" applyFont="1" applyAlignment="1" applyProtection="1">
      <alignment horizontal="left" vertical="center" wrapText="1"/>
    </xf>
    <xf numFmtId="4" fontId="7" fillId="0" borderId="0" xfId="0" applyNumberFormat="1" applyFont="1" applyAlignment="1" applyProtection="1">
      <alignment vertical="center"/>
    </xf>
    <xf numFmtId="0" fontId="2" fillId="0" borderId="0" xfId="0" applyFont="1" applyAlignment="1" applyProtection="1">
      <alignment horizontal="center" vertical="center"/>
    </xf>
    <xf numFmtId="4" fontId="1" fillId="0" borderId="14" xfId="0" applyNumberFormat="1" applyFont="1" applyBorder="1" applyAlignment="1" applyProtection="1">
      <alignment vertical="center"/>
    </xf>
    <xf numFmtId="4" fontId="1" fillId="0" borderId="0" xfId="0" applyNumberFormat="1" applyFont="1" applyBorder="1" applyAlignment="1" applyProtection="1">
      <alignment vertical="center"/>
    </xf>
    <xf numFmtId="166" fontId="1" fillId="0" borderId="0" xfId="0" applyNumberFormat="1" applyFont="1" applyBorder="1" applyAlignment="1" applyProtection="1">
      <alignment vertical="center"/>
    </xf>
    <xf numFmtId="4" fontId="1" fillId="0" borderId="15" xfId="0" applyNumberFormat="1" applyFont="1" applyBorder="1" applyAlignment="1" applyProtection="1">
      <alignment vertical="center"/>
    </xf>
    <xf numFmtId="0" fontId="2" fillId="0" borderId="0" xfId="0" applyFont="1" applyAlignment="1">
      <alignment horizontal="left" vertical="center"/>
    </xf>
    <xf numFmtId="4" fontId="1" fillId="0" borderId="19" xfId="0" applyNumberFormat="1" applyFont="1" applyBorder="1" applyAlignment="1" applyProtection="1">
      <alignment vertical="center"/>
    </xf>
    <xf numFmtId="4" fontId="1" fillId="0" borderId="20" xfId="0" applyNumberFormat="1" applyFont="1" applyBorder="1" applyAlignment="1" applyProtection="1">
      <alignment vertical="center"/>
    </xf>
    <xf numFmtId="166" fontId="1" fillId="0" borderId="20" xfId="0" applyNumberFormat="1" applyFont="1" applyBorder="1" applyAlignment="1" applyProtection="1">
      <alignment vertical="center"/>
    </xf>
    <xf numFmtId="4" fontId="1" fillId="0" borderId="21" xfId="0" applyNumberFormat="1" applyFont="1" applyBorder="1" applyAlignment="1" applyProtection="1">
      <alignment vertical="center"/>
    </xf>
    <xf numFmtId="0" fontId="0" fillId="0" borderId="1" xfId="0" applyBorder="1"/>
    <xf numFmtId="0" fontId="0" fillId="0" borderId="2" xfId="0" applyBorder="1"/>
    <xf numFmtId="0" fontId="10" fillId="0" borderId="0" xfId="0" applyFont="1" applyAlignment="1">
      <alignment horizontal="left" vertical="center"/>
    </xf>
    <xf numFmtId="0" fontId="28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14" fillId="0" borderId="0" xfId="0" applyFont="1" applyAlignment="1">
      <alignment horizontal="left" vertical="center"/>
    </xf>
    <xf numFmtId="4" fontId="21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18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6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1" fillId="0" borderId="0" xfId="0" applyFont="1" applyAlignment="1" applyProtection="1">
      <alignment horizontal="left" vertical="center" wrapText="1"/>
    </xf>
    <xf numFmtId="0" fontId="19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19" fillId="4" borderId="0" xfId="0" applyFont="1" applyFill="1" applyAlignment="1" applyProtection="1">
      <alignment horizontal="right" vertical="center"/>
    </xf>
    <xf numFmtId="0" fontId="29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19" fillId="4" borderId="16" xfId="0" applyFont="1" applyFill="1" applyBorder="1" applyAlignment="1" applyProtection="1">
      <alignment horizontal="center" vertical="center" wrapText="1"/>
    </xf>
    <xf numFmtId="0" fontId="19" fillId="4" borderId="17" xfId="0" applyFont="1" applyFill="1" applyBorder="1" applyAlignment="1" applyProtection="1">
      <alignment horizontal="center" vertical="center" wrapText="1"/>
    </xf>
    <xf numFmtId="0" fontId="19" fillId="4" borderId="18" xfId="0" applyFont="1" applyFill="1" applyBorder="1" applyAlignment="1" applyProtection="1">
      <alignment horizontal="center" vertical="center" wrapText="1"/>
    </xf>
    <xf numFmtId="0" fontId="19" fillId="4" borderId="0" xfId="0" applyFont="1" applyFill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1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30" fillId="0" borderId="12" xfId="0" applyNumberFormat="1" applyFont="1" applyBorder="1" applyAlignment="1" applyProtection="1"/>
    <xf numFmtId="166" fontId="30" fillId="0" borderId="13" xfId="0" applyNumberFormat="1" applyFont="1" applyBorder="1" applyAlignment="1" applyProtection="1"/>
    <xf numFmtId="4" fontId="31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19" fillId="0" borderId="22" xfId="0" applyFont="1" applyBorder="1" applyAlignment="1" applyProtection="1">
      <alignment horizontal="center" vertical="center"/>
    </xf>
    <xf numFmtId="49" fontId="19" fillId="0" borderId="22" xfId="0" applyNumberFormat="1" applyFont="1" applyBorder="1" applyAlignment="1" applyProtection="1">
      <alignment horizontal="left" vertical="center" wrapText="1"/>
    </xf>
    <xf numFmtId="0" fontId="19" fillId="0" borderId="22" xfId="0" applyFont="1" applyBorder="1" applyAlignment="1" applyProtection="1">
      <alignment horizontal="left" vertical="center" wrapText="1"/>
    </xf>
    <xf numFmtId="0" fontId="19" fillId="0" borderId="22" xfId="0" applyFont="1" applyBorder="1" applyAlignment="1" applyProtection="1">
      <alignment horizontal="center" vertical="center" wrapText="1"/>
    </xf>
    <xf numFmtId="167" fontId="19" fillId="0" borderId="22" xfId="0" applyNumberFormat="1" applyFont="1" applyBorder="1" applyAlignment="1" applyProtection="1">
      <alignment vertical="center"/>
    </xf>
    <xf numFmtId="4" fontId="19" fillId="2" borderId="22" xfId="0" applyNumberFormat="1" applyFont="1" applyFill="1" applyBorder="1" applyAlignment="1" applyProtection="1">
      <alignment vertical="center"/>
      <protection locked="0"/>
    </xf>
    <xf numFmtId="4" fontId="19" fillId="0" borderId="22" xfId="0" applyNumberFormat="1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20" fillId="2" borderId="14" xfId="0" applyFont="1" applyFill="1" applyBorder="1" applyAlignment="1" applyProtection="1">
      <alignment horizontal="left" vertical="center"/>
      <protection locked="0"/>
    </xf>
    <xf numFmtId="0" fontId="20" fillId="0" borderId="0" xfId="0" applyFont="1" applyBorder="1" applyAlignment="1" applyProtection="1">
      <alignment horizontal="center" vertical="center"/>
    </xf>
    <xf numFmtId="166" fontId="20" fillId="0" borderId="0" xfId="0" applyNumberFormat="1" applyFont="1" applyBorder="1" applyAlignment="1" applyProtection="1">
      <alignment vertical="center"/>
    </xf>
    <xf numFmtId="166" fontId="20" fillId="0" borderId="15" xfId="0" applyNumberFormat="1" applyFont="1" applyBorder="1" applyAlignment="1" applyProtection="1">
      <alignment vertical="center"/>
    </xf>
    <xf numFmtId="0" fontId="19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2" fillId="0" borderId="0" xfId="0" applyFont="1" applyAlignment="1" applyProtection="1">
      <alignment horizontal="left" vertical="center"/>
    </xf>
    <xf numFmtId="0" fontId="33" fillId="0" borderId="0" xfId="0" applyFont="1" applyAlignment="1" applyProtection="1">
      <alignment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4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20" fillId="2" borderId="19" xfId="0" applyFont="1" applyFill="1" applyBorder="1" applyAlignment="1" applyProtection="1">
      <alignment horizontal="left" vertical="center"/>
      <protection locked="0"/>
    </xf>
    <xf numFmtId="0" fontId="20" fillId="0" borderId="20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vertical="center"/>
    </xf>
    <xf numFmtId="166" fontId="20" fillId="0" borderId="20" xfId="0" applyNumberFormat="1" applyFont="1" applyBorder="1" applyAlignment="1" applyProtection="1">
      <alignment vertical="center"/>
    </xf>
    <xf numFmtId="166" fontId="20" fillId="0" borderId="21" xfId="0" applyNumberFormat="1" applyFont="1" applyBorder="1" applyAlignment="1" applyProtection="1">
      <alignment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styles" Target="styles.xml" /><Relationship Id="rId8" Type="http://schemas.openxmlformats.org/officeDocument/2006/relationships/theme" Target="theme/theme1.xml" /><Relationship Id="rId9" Type="http://schemas.openxmlformats.org/officeDocument/2006/relationships/calcChain" Target="calcChain.xml" /><Relationship Id="rId10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3" t="s">
        <v>0</v>
      </c>
      <c r="AZ1" s="13" t="s">
        <v>1</v>
      </c>
      <c r="BA1" s="13" t="s">
        <v>2</v>
      </c>
      <c r="BB1" s="13" t="s">
        <v>3</v>
      </c>
      <c r="BT1" s="13" t="s">
        <v>4</v>
      </c>
      <c r="BU1" s="13" t="s">
        <v>4</v>
      </c>
      <c r="BV1" s="13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4" t="s">
        <v>6</v>
      </c>
      <c r="BT2" s="14" t="s">
        <v>7</v>
      </c>
    </row>
    <row r="3" s="1" customFormat="1" ht="6.96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7"/>
      <c r="BS3" s="14" t="s">
        <v>6</v>
      </c>
      <c r="BT3" s="14" t="s">
        <v>7</v>
      </c>
    </row>
    <row r="4" s="1" customFormat="1" ht="24.96" customHeight="1">
      <c r="B4" s="18"/>
      <c r="C4" s="19"/>
      <c r="D4" s="20" t="s">
        <v>8</v>
      </c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7"/>
      <c r="AS4" s="21" t="s">
        <v>9</v>
      </c>
      <c r="BE4" s="22" t="s">
        <v>10</v>
      </c>
      <c r="BS4" s="14" t="s">
        <v>11</v>
      </c>
    </row>
    <row r="5" s="1" customFormat="1" ht="12" customHeight="1">
      <c r="B5" s="18"/>
      <c r="C5" s="19"/>
      <c r="D5" s="23" t="s">
        <v>12</v>
      </c>
      <c r="E5" s="19"/>
      <c r="F5" s="19"/>
      <c r="G5" s="19"/>
      <c r="H5" s="19"/>
      <c r="I5" s="19"/>
      <c r="J5" s="19"/>
      <c r="K5" s="24" t="s">
        <v>13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7"/>
      <c r="BE5" s="25" t="s">
        <v>14</v>
      </c>
      <c r="BS5" s="14" t="s">
        <v>6</v>
      </c>
    </row>
    <row r="6" s="1" customFormat="1" ht="36.96" customHeight="1">
      <c r="B6" s="18"/>
      <c r="C6" s="19"/>
      <c r="D6" s="26" t="s">
        <v>15</v>
      </c>
      <c r="E6" s="19"/>
      <c r="F6" s="19"/>
      <c r="G6" s="19"/>
      <c r="H6" s="19"/>
      <c r="I6" s="19"/>
      <c r="J6" s="19"/>
      <c r="K6" s="27" t="s">
        <v>16</v>
      </c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7"/>
      <c r="BE6" s="28"/>
      <c r="BS6" s="14" t="s">
        <v>6</v>
      </c>
    </row>
    <row r="7" s="1" customFormat="1" ht="12" customHeight="1">
      <c r="B7" s="18"/>
      <c r="C7" s="19"/>
      <c r="D7" s="29" t="s">
        <v>17</v>
      </c>
      <c r="E7" s="19"/>
      <c r="F7" s="19"/>
      <c r="G7" s="19"/>
      <c r="H7" s="19"/>
      <c r="I7" s="19"/>
      <c r="J7" s="19"/>
      <c r="K7" s="24" t="s">
        <v>1</v>
      </c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29" t="s">
        <v>18</v>
      </c>
      <c r="AL7" s="19"/>
      <c r="AM7" s="19"/>
      <c r="AN7" s="24" t="s">
        <v>1</v>
      </c>
      <c r="AO7" s="19"/>
      <c r="AP7" s="19"/>
      <c r="AQ7" s="19"/>
      <c r="AR7" s="17"/>
      <c r="BE7" s="28"/>
      <c r="BS7" s="14" t="s">
        <v>6</v>
      </c>
    </row>
    <row r="8" s="1" customFormat="1" ht="12" customHeight="1">
      <c r="B8" s="18"/>
      <c r="C8" s="19"/>
      <c r="D8" s="29" t="s">
        <v>19</v>
      </c>
      <c r="E8" s="19"/>
      <c r="F8" s="19"/>
      <c r="G8" s="19"/>
      <c r="H8" s="19"/>
      <c r="I8" s="19"/>
      <c r="J8" s="19"/>
      <c r="K8" s="24" t="s">
        <v>20</v>
      </c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29" t="s">
        <v>21</v>
      </c>
      <c r="AL8" s="19"/>
      <c r="AM8" s="19"/>
      <c r="AN8" s="30" t="s">
        <v>22</v>
      </c>
      <c r="AO8" s="19"/>
      <c r="AP8" s="19"/>
      <c r="AQ8" s="19"/>
      <c r="AR8" s="17"/>
      <c r="BE8" s="28"/>
      <c r="BS8" s="14" t="s">
        <v>6</v>
      </c>
    </row>
    <row r="9" s="1" customFormat="1" ht="14.4" customHeight="1">
      <c r="B9" s="18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7"/>
      <c r="BE9" s="28"/>
      <c r="BS9" s="14" t="s">
        <v>6</v>
      </c>
    </row>
    <row r="10" s="1" customFormat="1" ht="12" customHeight="1">
      <c r="B10" s="18"/>
      <c r="C10" s="19"/>
      <c r="D10" s="29" t="s">
        <v>23</v>
      </c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29" t="s">
        <v>24</v>
      </c>
      <c r="AL10" s="19"/>
      <c r="AM10" s="19"/>
      <c r="AN10" s="24" t="s">
        <v>25</v>
      </c>
      <c r="AO10" s="19"/>
      <c r="AP10" s="19"/>
      <c r="AQ10" s="19"/>
      <c r="AR10" s="17"/>
      <c r="BE10" s="28"/>
      <c r="BS10" s="14" t="s">
        <v>6</v>
      </c>
    </row>
    <row r="11" s="1" customFormat="1" ht="18.48" customHeight="1">
      <c r="B11" s="18"/>
      <c r="C11" s="19"/>
      <c r="D11" s="19"/>
      <c r="E11" s="24" t="s">
        <v>26</v>
      </c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29" t="s">
        <v>27</v>
      </c>
      <c r="AL11" s="19"/>
      <c r="AM11" s="19"/>
      <c r="AN11" s="24" t="s">
        <v>28</v>
      </c>
      <c r="AO11" s="19"/>
      <c r="AP11" s="19"/>
      <c r="AQ11" s="19"/>
      <c r="AR11" s="17"/>
      <c r="BE11" s="28"/>
      <c r="BS11" s="14" t="s">
        <v>6</v>
      </c>
    </row>
    <row r="12" s="1" customFormat="1" ht="6.96" customHeight="1">
      <c r="B12" s="18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7"/>
      <c r="BE12" s="28"/>
      <c r="BS12" s="14" t="s">
        <v>6</v>
      </c>
    </row>
    <row r="13" s="1" customFormat="1" ht="12" customHeight="1">
      <c r="B13" s="18"/>
      <c r="C13" s="19"/>
      <c r="D13" s="29" t="s">
        <v>29</v>
      </c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29" t="s">
        <v>24</v>
      </c>
      <c r="AL13" s="19"/>
      <c r="AM13" s="19"/>
      <c r="AN13" s="31" t="s">
        <v>30</v>
      </c>
      <c r="AO13" s="19"/>
      <c r="AP13" s="19"/>
      <c r="AQ13" s="19"/>
      <c r="AR13" s="17"/>
      <c r="BE13" s="28"/>
      <c r="BS13" s="14" t="s">
        <v>6</v>
      </c>
    </row>
    <row r="14">
      <c r="B14" s="18"/>
      <c r="C14" s="19"/>
      <c r="D14" s="19"/>
      <c r="E14" s="31" t="s">
        <v>30</v>
      </c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29" t="s">
        <v>27</v>
      </c>
      <c r="AL14" s="19"/>
      <c r="AM14" s="19"/>
      <c r="AN14" s="31" t="s">
        <v>30</v>
      </c>
      <c r="AO14" s="19"/>
      <c r="AP14" s="19"/>
      <c r="AQ14" s="19"/>
      <c r="AR14" s="17"/>
      <c r="BE14" s="28"/>
      <c r="BS14" s="14" t="s">
        <v>6</v>
      </c>
    </row>
    <row r="15" s="1" customFormat="1" ht="6.96" customHeight="1">
      <c r="B15" s="18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7"/>
      <c r="BE15" s="28"/>
      <c r="BS15" s="14" t="s">
        <v>4</v>
      </c>
    </row>
    <row r="16" s="1" customFormat="1" ht="12" customHeight="1">
      <c r="B16" s="18"/>
      <c r="C16" s="19"/>
      <c r="D16" s="29" t="s">
        <v>31</v>
      </c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29" t="s">
        <v>24</v>
      </c>
      <c r="AL16" s="19"/>
      <c r="AM16" s="19"/>
      <c r="AN16" s="24" t="s">
        <v>1</v>
      </c>
      <c r="AO16" s="19"/>
      <c r="AP16" s="19"/>
      <c r="AQ16" s="19"/>
      <c r="AR16" s="17"/>
      <c r="BE16" s="28"/>
      <c r="BS16" s="14" t="s">
        <v>4</v>
      </c>
    </row>
    <row r="17" s="1" customFormat="1" ht="18.48" customHeight="1">
      <c r="B17" s="18"/>
      <c r="C17" s="19"/>
      <c r="D17" s="19"/>
      <c r="E17" s="24" t="s">
        <v>32</v>
      </c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29" t="s">
        <v>27</v>
      </c>
      <c r="AL17" s="19"/>
      <c r="AM17" s="19"/>
      <c r="AN17" s="24" t="s">
        <v>1</v>
      </c>
      <c r="AO17" s="19"/>
      <c r="AP17" s="19"/>
      <c r="AQ17" s="19"/>
      <c r="AR17" s="17"/>
      <c r="BE17" s="28"/>
      <c r="BS17" s="14" t="s">
        <v>33</v>
      </c>
    </row>
    <row r="18" s="1" customFormat="1" ht="6.96" customHeight="1">
      <c r="B18" s="18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7"/>
      <c r="BE18" s="28"/>
      <c r="BS18" s="14" t="s">
        <v>6</v>
      </c>
    </row>
    <row r="19" s="1" customFormat="1" ht="12" customHeight="1">
      <c r="B19" s="18"/>
      <c r="C19" s="19"/>
      <c r="D19" s="29" t="s">
        <v>34</v>
      </c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29" t="s">
        <v>24</v>
      </c>
      <c r="AL19" s="19"/>
      <c r="AM19" s="19"/>
      <c r="AN19" s="24" t="s">
        <v>1</v>
      </c>
      <c r="AO19" s="19"/>
      <c r="AP19" s="19"/>
      <c r="AQ19" s="19"/>
      <c r="AR19" s="17"/>
      <c r="BE19" s="28"/>
      <c r="BS19" s="14" t="s">
        <v>6</v>
      </c>
    </row>
    <row r="20" s="1" customFormat="1" ht="18.48" customHeight="1">
      <c r="B20" s="18"/>
      <c r="C20" s="19"/>
      <c r="D20" s="19"/>
      <c r="E20" s="24" t="s">
        <v>35</v>
      </c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29" t="s">
        <v>27</v>
      </c>
      <c r="AL20" s="19"/>
      <c r="AM20" s="19"/>
      <c r="AN20" s="24" t="s">
        <v>1</v>
      </c>
      <c r="AO20" s="19"/>
      <c r="AP20" s="19"/>
      <c r="AQ20" s="19"/>
      <c r="AR20" s="17"/>
      <c r="BE20" s="28"/>
      <c r="BS20" s="14" t="s">
        <v>33</v>
      </c>
    </row>
    <row r="21" s="1" customFormat="1" ht="6.96" customHeight="1">
      <c r="B21" s="18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7"/>
      <c r="BE21" s="28"/>
    </row>
    <row r="22" s="1" customFormat="1" ht="12" customHeight="1">
      <c r="B22" s="18"/>
      <c r="C22" s="19"/>
      <c r="D22" s="29" t="s">
        <v>36</v>
      </c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7"/>
      <c r="BE22" s="28"/>
    </row>
    <row r="23" s="1" customFormat="1" ht="16.5" customHeight="1">
      <c r="B23" s="18"/>
      <c r="C23" s="19"/>
      <c r="D23" s="19"/>
      <c r="E23" s="33" t="s">
        <v>1</v>
      </c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19"/>
      <c r="AP23" s="19"/>
      <c r="AQ23" s="19"/>
      <c r="AR23" s="17"/>
      <c r="BE23" s="28"/>
    </row>
    <row r="24" s="1" customFormat="1" ht="6.96" customHeight="1">
      <c r="B24" s="18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7"/>
      <c r="BE24" s="28"/>
    </row>
    <row r="25" s="1" customFormat="1" ht="6.96" customHeight="1">
      <c r="B25" s="18"/>
      <c r="C25" s="19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  <c r="AN25" s="34"/>
      <c r="AO25" s="34"/>
      <c r="AP25" s="19"/>
      <c r="AQ25" s="19"/>
      <c r="AR25" s="17"/>
      <c r="BE25" s="28"/>
    </row>
    <row r="26" s="2" customFormat="1" ht="25.92" customHeight="1">
      <c r="A26" s="35"/>
      <c r="B26" s="36"/>
      <c r="C26" s="37"/>
      <c r="D26" s="38" t="s">
        <v>37</v>
      </c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40">
        <f>ROUND(AG94,2)</f>
        <v>0</v>
      </c>
      <c r="AL26" s="39"/>
      <c r="AM26" s="39"/>
      <c r="AN26" s="39"/>
      <c r="AO26" s="39"/>
      <c r="AP26" s="37"/>
      <c r="AQ26" s="37"/>
      <c r="AR26" s="41"/>
      <c r="BE26" s="28"/>
    </row>
    <row r="27" s="2" customFormat="1" ht="6.96" customHeight="1">
      <c r="A27" s="35"/>
      <c r="B27" s="36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7"/>
      <c r="AO27" s="37"/>
      <c r="AP27" s="37"/>
      <c r="AQ27" s="37"/>
      <c r="AR27" s="41"/>
      <c r="BE27" s="28"/>
    </row>
    <row r="28" s="2" customFormat="1">
      <c r="A28" s="35"/>
      <c r="B28" s="36"/>
      <c r="C28" s="37"/>
      <c r="D28" s="37"/>
      <c r="E28" s="37"/>
      <c r="F28" s="37"/>
      <c r="G28" s="37"/>
      <c r="H28" s="37"/>
      <c r="I28" s="37"/>
      <c r="J28" s="37"/>
      <c r="K28" s="37"/>
      <c r="L28" s="42" t="s">
        <v>38</v>
      </c>
      <c r="M28" s="42"/>
      <c r="N28" s="42"/>
      <c r="O28" s="42"/>
      <c r="P28" s="42"/>
      <c r="Q28" s="37"/>
      <c r="R28" s="37"/>
      <c r="S28" s="37"/>
      <c r="T28" s="37"/>
      <c r="U28" s="37"/>
      <c r="V28" s="37"/>
      <c r="W28" s="42" t="s">
        <v>39</v>
      </c>
      <c r="X28" s="42"/>
      <c r="Y28" s="42"/>
      <c r="Z28" s="42"/>
      <c r="AA28" s="42"/>
      <c r="AB28" s="42"/>
      <c r="AC28" s="42"/>
      <c r="AD28" s="42"/>
      <c r="AE28" s="42"/>
      <c r="AF28" s="37"/>
      <c r="AG28" s="37"/>
      <c r="AH28" s="37"/>
      <c r="AI28" s="37"/>
      <c r="AJ28" s="37"/>
      <c r="AK28" s="42" t="s">
        <v>40</v>
      </c>
      <c r="AL28" s="42"/>
      <c r="AM28" s="42"/>
      <c r="AN28" s="42"/>
      <c r="AO28" s="42"/>
      <c r="AP28" s="37"/>
      <c r="AQ28" s="37"/>
      <c r="AR28" s="41"/>
      <c r="BE28" s="28"/>
    </row>
    <row r="29" s="3" customFormat="1" ht="14.4" customHeight="1">
      <c r="A29" s="3"/>
      <c r="B29" s="43"/>
      <c r="C29" s="44"/>
      <c r="D29" s="29" t="s">
        <v>41</v>
      </c>
      <c r="E29" s="44"/>
      <c r="F29" s="29" t="s">
        <v>42</v>
      </c>
      <c r="G29" s="44"/>
      <c r="H29" s="44"/>
      <c r="I29" s="44"/>
      <c r="J29" s="44"/>
      <c r="K29" s="44"/>
      <c r="L29" s="45">
        <v>0.20000000000000001</v>
      </c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6">
        <f>ROUND(AZ94, 2)</f>
        <v>0</v>
      </c>
      <c r="X29" s="44"/>
      <c r="Y29" s="44"/>
      <c r="Z29" s="44"/>
      <c r="AA29" s="44"/>
      <c r="AB29" s="44"/>
      <c r="AC29" s="44"/>
      <c r="AD29" s="44"/>
      <c r="AE29" s="44"/>
      <c r="AF29" s="44"/>
      <c r="AG29" s="44"/>
      <c r="AH29" s="44"/>
      <c r="AI29" s="44"/>
      <c r="AJ29" s="44"/>
      <c r="AK29" s="46">
        <f>ROUND(AV94, 2)</f>
        <v>0</v>
      </c>
      <c r="AL29" s="44"/>
      <c r="AM29" s="44"/>
      <c r="AN29" s="44"/>
      <c r="AO29" s="44"/>
      <c r="AP29" s="44"/>
      <c r="AQ29" s="44"/>
      <c r="AR29" s="47"/>
      <c r="BE29" s="48"/>
    </row>
    <row r="30" s="3" customFormat="1" ht="14.4" customHeight="1">
      <c r="A30" s="3"/>
      <c r="B30" s="43"/>
      <c r="C30" s="44"/>
      <c r="D30" s="44"/>
      <c r="E30" s="44"/>
      <c r="F30" s="29" t="s">
        <v>43</v>
      </c>
      <c r="G30" s="44"/>
      <c r="H30" s="44"/>
      <c r="I30" s="44"/>
      <c r="J30" s="44"/>
      <c r="K30" s="44"/>
      <c r="L30" s="45">
        <v>0.20000000000000001</v>
      </c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6">
        <f>ROUND(BA94, 2)</f>
        <v>0</v>
      </c>
      <c r="X30" s="44"/>
      <c r="Y30" s="44"/>
      <c r="Z30" s="44"/>
      <c r="AA30" s="44"/>
      <c r="AB30" s="44"/>
      <c r="AC30" s="44"/>
      <c r="AD30" s="44"/>
      <c r="AE30" s="44"/>
      <c r="AF30" s="44"/>
      <c r="AG30" s="44"/>
      <c r="AH30" s="44"/>
      <c r="AI30" s="44"/>
      <c r="AJ30" s="44"/>
      <c r="AK30" s="46">
        <f>ROUND(AW94, 2)</f>
        <v>0</v>
      </c>
      <c r="AL30" s="44"/>
      <c r="AM30" s="44"/>
      <c r="AN30" s="44"/>
      <c r="AO30" s="44"/>
      <c r="AP30" s="44"/>
      <c r="AQ30" s="44"/>
      <c r="AR30" s="47"/>
      <c r="BE30" s="48"/>
    </row>
    <row r="31" hidden="1" s="3" customFormat="1" ht="14.4" customHeight="1">
      <c r="A31" s="3"/>
      <c r="B31" s="43"/>
      <c r="C31" s="44"/>
      <c r="D31" s="44"/>
      <c r="E31" s="44"/>
      <c r="F31" s="29" t="s">
        <v>44</v>
      </c>
      <c r="G31" s="44"/>
      <c r="H31" s="44"/>
      <c r="I31" s="44"/>
      <c r="J31" s="44"/>
      <c r="K31" s="44"/>
      <c r="L31" s="45">
        <v>0.20000000000000001</v>
      </c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6">
        <f>ROUND(BB94, 2)</f>
        <v>0</v>
      </c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46">
        <v>0</v>
      </c>
      <c r="AL31" s="44"/>
      <c r="AM31" s="44"/>
      <c r="AN31" s="44"/>
      <c r="AO31" s="44"/>
      <c r="AP31" s="44"/>
      <c r="AQ31" s="44"/>
      <c r="AR31" s="47"/>
      <c r="BE31" s="48"/>
    </row>
    <row r="32" hidden="1" s="3" customFormat="1" ht="14.4" customHeight="1">
      <c r="A32" s="3"/>
      <c r="B32" s="43"/>
      <c r="C32" s="44"/>
      <c r="D32" s="44"/>
      <c r="E32" s="44"/>
      <c r="F32" s="29" t="s">
        <v>45</v>
      </c>
      <c r="G32" s="44"/>
      <c r="H32" s="44"/>
      <c r="I32" s="44"/>
      <c r="J32" s="44"/>
      <c r="K32" s="44"/>
      <c r="L32" s="45">
        <v>0.20000000000000001</v>
      </c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6">
        <f>ROUND(BC94, 2)</f>
        <v>0</v>
      </c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  <c r="AK32" s="46">
        <v>0</v>
      </c>
      <c r="AL32" s="44"/>
      <c r="AM32" s="44"/>
      <c r="AN32" s="44"/>
      <c r="AO32" s="44"/>
      <c r="AP32" s="44"/>
      <c r="AQ32" s="44"/>
      <c r="AR32" s="47"/>
      <c r="BE32" s="48"/>
    </row>
    <row r="33" hidden="1" s="3" customFormat="1" ht="14.4" customHeight="1">
      <c r="A33" s="3"/>
      <c r="B33" s="43"/>
      <c r="C33" s="44"/>
      <c r="D33" s="44"/>
      <c r="E33" s="44"/>
      <c r="F33" s="29" t="s">
        <v>46</v>
      </c>
      <c r="G33" s="44"/>
      <c r="H33" s="44"/>
      <c r="I33" s="44"/>
      <c r="J33" s="44"/>
      <c r="K33" s="44"/>
      <c r="L33" s="45">
        <v>0</v>
      </c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6">
        <f>ROUND(BD94, 2)</f>
        <v>0</v>
      </c>
      <c r="X33" s="44"/>
      <c r="Y33" s="44"/>
      <c r="Z33" s="44"/>
      <c r="AA33" s="44"/>
      <c r="AB33" s="44"/>
      <c r="AC33" s="44"/>
      <c r="AD33" s="44"/>
      <c r="AE33" s="44"/>
      <c r="AF33" s="44"/>
      <c r="AG33" s="44"/>
      <c r="AH33" s="44"/>
      <c r="AI33" s="44"/>
      <c r="AJ33" s="44"/>
      <c r="AK33" s="46">
        <v>0</v>
      </c>
      <c r="AL33" s="44"/>
      <c r="AM33" s="44"/>
      <c r="AN33" s="44"/>
      <c r="AO33" s="44"/>
      <c r="AP33" s="44"/>
      <c r="AQ33" s="44"/>
      <c r="AR33" s="47"/>
      <c r="BE33" s="48"/>
    </row>
    <row r="34" s="2" customFormat="1" ht="6.96" customHeight="1">
      <c r="A34" s="35"/>
      <c r="B34" s="36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7"/>
      <c r="AO34" s="37"/>
      <c r="AP34" s="37"/>
      <c r="AQ34" s="37"/>
      <c r="AR34" s="41"/>
      <c r="BE34" s="28"/>
    </row>
    <row r="35" s="2" customFormat="1" ht="25.92" customHeight="1">
      <c r="A35" s="35"/>
      <c r="B35" s="36"/>
      <c r="C35" s="49"/>
      <c r="D35" s="50" t="s">
        <v>47</v>
      </c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2" t="s">
        <v>48</v>
      </c>
      <c r="U35" s="51"/>
      <c r="V35" s="51"/>
      <c r="W35" s="51"/>
      <c r="X35" s="53" t="s">
        <v>49</v>
      </c>
      <c r="Y35" s="51"/>
      <c r="Z35" s="51"/>
      <c r="AA35" s="51"/>
      <c r="AB35" s="51"/>
      <c r="AC35" s="51"/>
      <c r="AD35" s="51"/>
      <c r="AE35" s="51"/>
      <c r="AF35" s="51"/>
      <c r="AG35" s="51"/>
      <c r="AH35" s="51"/>
      <c r="AI35" s="51"/>
      <c r="AJ35" s="51"/>
      <c r="AK35" s="54">
        <f>SUM(AK26:AK33)</f>
        <v>0</v>
      </c>
      <c r="AL35" s="51"/>
      <c r="AM35" s="51"/>
      <c r="AN35" s="51"/>
      <c r="AO35" s="55"/>
      <c r="AP35" s="49"/>
      <c r="AQ35" s="49"/>
      <c r="AR35" s="41"/>
      <c r="BE35" s="35"/>
    </row>
    <row r="36" s="2" customFormat="1" ht="6.96" customHeight="1">
      <c r="A36" s="35"/>
      <c r="B36" s="36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7"/>
      <c r="AO36" s="37"/>
      <c r="AP36" s="37"/>
      <c r="AQ36" s="37"/>
      <c r="AR36" s="41"/>
      <c r="BE36" s="35"/>
    </row>
    <row r="37" s="2" customFormat="1" ht="14.4" customHeight="1">
      <c r="A37" s="35"/>
      <c r="B37" s="36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7"/>
      <c r="AO37" s="37"/>
      <c r="AP37" s="37"/>
      <c r="AQ37" s="37"/>
      <c r="AR37" s="41"/>
      <c r="BE37" s="35"/>
    </row>
    <row r="38" s="1" customFormat="1" ht="14.4" customHeight="1">
      <c r="B38" s="18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  <c r="AR38" s="17"/>
    </row>
    <row r="39" s="1" customFormat="1" ht="14.4" customHeight="1">
      <c r="B39" s="18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9"/>
      <c r="AO39" s="19"/>
      <c r="AP39" s="19"/>
      <c r="AQ39" s="19"/>
      <c r="AR39" s="17"/>
    </row>
    <row r="40" s="1" customFormat="1" ht="14.4" customHeight="1">
      <c r="B40" s="18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/>
      <c r="AQ40" s="19"/>
      <c r="AR40" s="17"/>
    </row>
    <row r="41" s="1" customFormat="1" ht="14.4" customHeight="1">
      <c r="B41" s="18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19"/>
      <c r="AQ41" s="19"/>
      <c r="AR41" s="17"/>
    </row>
    <row r="42" s="1" customFormat="1" ht="14.4" customHeight="1">
      <c r="B42" s="18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19"/>
      <c r="AR42" s="17"/>
    </row>
    <row r="43" s="1" customFormat="1" ht="14.4" customHeight="1">
      <c r="B43" s="18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17"/>
    </row>
    <row r="44" s="1" customFormat="1" ht="14.4" customHeight="1">
      <c r="B44" s="18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  <c r="AO44" s="19"/>
      <c r="AP44" s="19"/>
      <c r="AQ44" s="19"/>
      <c r="AR44" s="17"/>
    </row>
    <row r="45" s="1" customFormat="1" ht="14.4" customHeight="1">
      <c r="B45" s="18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9"/>
      <c r="AO45" s="19"/>
      <c r="AP45" s="19"/>
      <c r="AQ45" s="19"/>
      <c r="AR45" s="17"/>
    </row>
    <row r="46" s="1" customFormat="1" ht="14.4" customHeight="1">
      <c r="B46" s="18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9"/>
      <c r="AO46" s="19"/>
      <c r="AP46" s="19"/>
      <c r="AQ46" s="19"/>
      <c r="AR46" s="17"/>
    </row>
    <row r="47" s="1" customFormat="1" ht="14.4" customHeight="1">
      <c r="B47" s="18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9"/>
      <c r="AO47" s="19"/>
      <c r="AP47" s="19"/>
      <c r="AQ47" s="19"/>
      <c r="AR47" s="17"/>
    </row>
    <row r="48" s="1" customFormat="1" ht="14.4" customHeight="1">
      <c r="B48" s="18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9"/>
      <c r="AO48" s="19"/>
      <c r="AP48" s="19"/>
      <c r="AQ48" s="19"/>
      <c r="AR48" s="17"/>
    </row>
    <row r="49" s="2" customFormat="1" ht="14.4" customHeight="1">
      <c r="B49" s="56"/>
      <c r="C49" s="57"/>
      <c r="D49" s="58" t="s">
        <v>50</v>
      </c>
      <c r="E49" s="59"/>
      <c r="F49" s="59"/>
      <c r="G49" s="59"/>
      <c r="H49" s="59"/>
      <c r="I49" s="59"/>
      <c r="J49" s="59"/>
      <c r="K49" s="59"/>
      <c r="L49" s="59"/>
      <c r="M49" s="59"/>
      <c r="N49" s="59"/>
      <c r="O49" s="59"/>
      <c r="P49" s="59"/>
      <c r="Q49" s="59"/>
      <c r="R49" s="59"/>
      <c r="S49" s="59"/>
      <c r="T49" s="59"/>
      <c r="U49" s="59"/>
      <c r="V49" s="59"/>
      <c r="W49" s="59"/>
      <c r="X49" s="59"/>
      <c r="Y49" s="59"/>
      <c r="Z49" s="59"/>
      <c r="AA49" s="59"/>
      <c r="AB49" s="59"/>
      <c r="AC49" s="59"/>
      <c r="AD49" s="59"/>
      <c r="AE49" s="59"/>
      <c r="AF49" s="59"/>
      <c r="AG49" s="59"/>
      <c r="AH49" s="58" t="s">
        <v>51</v>
      </c>
      <c r="AI49" s="59"/>
      <c r="AJ49" s="59"/>
      <c r="AK49" s="59"/>
      <c r="AL49" s="59"/>
      <c r="AM49" s="59"/>
      <c r="AN49" s="59"/>
      <c r="AO49" s="59"/>
      <c r="AP49" s="57"/>
      <c r="AQ49" s="57"/>
      <c r="AR49" s="60"/>
    </row>
    <row r="50">
      <c r="B50" s="18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  <c r="AO50" s="19"/>
      <c r="AP50" s="19"/>
      <c r="AQ50" s="19"/>
      <c r="AR50" s="17"/>
    </row>
    <row r="51">
      <c r="B51" s="18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19"/>
      <c r="AP51" s="19"/>
      <c r="AQ51" s="19"/>
      <c r="AR51" s="17"/>
    </row>
    <row r="52">
      <c r="B52" s="18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19"/>
      <c r="AO52" s="19"/>
      <c r="AP52" s="19"/>
      <c r="AQ52" s="19"/>
      <c r="AR52" s="17"/>
    </row>
    <row r="53">
      <c r="B53" s="18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  <c r="AO53" s="19"/>
      <c r="AP53" s="19"/>
      <c r="AQ53" s="19"/>
      <c r="AR53" s="17"/>
    </row>
    <row r="54">
      <c r="B54" s="18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19"/>
      <c r="AL54" s="19"/>
      <c r="AM54" s="19"/>
      <c r="AN54" s="19"/>
      <c r="AO54" s="19"/>
      <c r="AP54" s="19"/>
      <c r="AQ54" s="19"/>
      <c r="AR54" s="17"/>
    </row>
    <row r="55">
      <c r="B55" s="18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  <c r="AK55" s="19"/>
      <c r="AL55" s="19"/>
      <c r="AM55" s="19"/>
      <c r="AN55" s="19"/>
      <c r="AO55" s="19"/>
      <c r="AP55" s="19"/>
      <c r="AQ55" s="19"/>
      <c r="AR55" s="17"/>
    </row>
    <row r="56">
      <c r="B56" s="18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19"/>
      <c r="AJ56" s="19"/>
      <c r="AK56" s="19"/>
      <c r="AL56" s="19"/>
      <c r="AM56" s="19"/>
      <c r="AN56" s="19"/>
      <c r="AO56" s="19"/>
      <c r="AP56" s="19"/>
      <c r="AQ56" s="19"/>
      <c r="AR56" s="17"/>
    </row>
    <row r="57">
      <c r="B57" s="18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19"/>
      <c r="AJ57" s="19"/>
      <c r="AK57" s="19"/>
      <c r="AL57" s="19"/>
      <c r="AM57" s="19"/>
      <c r="AN57" s="19"/>
      <c r="AO57" s="19"/>
      <c r="AP57" s="19"/>
      <c r="AQ57" s="19"/>
      <c r="AR57" s="17"/>
    </row>
    <row r="58">
      <c r="B58" s="18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19"/>
      <c r="AJ58" s="19"/>
      <c r="AK58" s="19"/>
      <c r="AL58" s="19"/>
      <c r="AM58" s="19"/>
      <c r="AN58" s="19"/>
      <c r="AO58" s="19"/>
      <c r="AP58" s="19"/>
      <c r="AQ58" s="19"/>
      <c r="AR58" s="17"/>
    </row>
    <row r="59">
      <c r="B59" s="18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19"/>
      <c r="AO59" s="19"/>
      <c r="AP59" s="19"/>
      <c r="AQ59" s="19"/>
      <c r="AR59" s="17"/>
    </row>
    <row r="60" s="2" customFormat="1">
      <c r="A60" s="35"/>
      <c r="B60" s="36"/>
      <c r="C60" s="37"/>
      <c r="D60" s="61" t="s">
        <v>52</v>
      </c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9"/>
      <c r="V60" s="61" t="s">
        <v>53</v>
      </c>
      <c r="W60" s="39"/>
      <c r="X60" s="39"/>
      <c r="Y60" s="39"/>
      <c r="Z60" s="39"/>
      <c r="AA60" s="39"/>
      <c r="AB60" s="39"/>
      <c r="AC60" s="39"/>
      <c r="AD60" s="39"/>
      <c r="AE60" s="39"/>
      <c r="AF60" s="39"/>
      <c r="AG60" s="39"/>
      <c r="AH60" s="61" t="s">
        <v>52</v>
      </c>
      <c r="AI60" s="39"/>
      <c r="AJ60" s="39"/>
      <c r="AK60" s="39"/>
      <c r="AL60" s="39"/>
      <c r="AM60" s="61" t="s">
        <v>53</v>
      </c>
      <c r="AN60" s="39"/>
      <c r="AO60" s="39"/>
      <c r="AP60" s="37"/>
      <c r="AQ60" s="37"/>
      <c r="AR60" s="41"/>
      <c r="BE60" s="35"/>
    </row>
    <row r="61">
      <c r="B61" s="18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19"/>
      <c r="AJ61" s="19"/>
      <c r="AK61" s="19"/>
      <c r="AL61" s="19"/>
      <c r="AM61" s="19"/>
      <c r="AN61" s="19"/>
      <c r="AO61" s="19"/>
      <c r="AP61" s="19"/>
      <c r="AQ61" s="19"/>
      <c r="AR61" s="17"/>
    </row>
    <row r="62">
      <c r="B62" s="18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19"/>
      <c r="AG62" s="19"/>
      <c r="AH62" s="19"/>
      <c r="AI62" s="19"/>
      <c r="AJ62" s="19"/>
      <c r="AK62" s="19"/>
      <c r="AL62" s="19"/>
      <c r="AM62" s="19"/>
      <c r="AN62" s="19"/>
      <c r="AO62" s="19"/>
      <c r="AP62" s="19"/>
      <c r="AQ62" s="19"/>
      <c r="AR62" s="17"/>
    </row>
    <row r="63">
      <c r="B63" s="18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19"/>
      <c r="AH63" s="19"/>
      <c r="AI63" s="19"/>
      <c r="AJ63" s="19"/>
      <c r="AK63" s="19"/>
      <c r="AL63" s="19"/>
      <c r="AM63" s="19"/>
      <c r="AN63" s="19"/>
      <c r="AO63" s="19"/>
      <c r="AP63" s="19"/>
      <c r="AQ63" s="19"/>
      <c r="AR63" s="17"/>
    </row>
    <row r="64" s="2" customFormat="1">
      <c r="A64" s="35"/>
      <c r="B64" s="36"/>
      <c r="C64" s="37"/>
      <c r="D64" s="58" t="s">
        <v>54</v>
      </c>
      <c r="E64" s="62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2"/>
      <c r="R64" s="62"/>
      <c r="S64" s="62"/>
      <c r="T64" s="62"/>
      <c r="U64" s="62"/>
      <c r="V64" s="62"/>
      <c r="W64" s="62"/>
      <c r="X64" s="62"/>
      <c r="Y64" s="62"/>
      <c r="Z64" s="62"/>
      <c r="AA64" s="62"/>
      <c r="AB64" s="62"/>
      <c r="AC64" s="62"/>
      <c r="AD64" s="62"/>
      <c r="AE64" s="62"/>
      <c r="AF64" s="62"/>
      <c r="AG64" s="62"/>
      <c r="AH64" s="58" t="s">
        <v>55</v>
      </c>
      <c r="AI64" s="62"/>
      <c r="AJ64" s="62"/>
      <c r="AK64" s="62"/>
      <c r="AL64" s="62"/>
      <c r="AM64" s="62"/>
      <c r="AN64" s="62"/>
      <c r="AO64" s="62"/>
      <c r="AP64" s="37"/>
      <c r="AQ64" s="37"/>
      <c r="AR64" s="41"/>
      <c r="BE64" s="35"/>
    </row>
    <row r="65">
      <c r="B65" s="18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9"/>
      <c r="AG65" s="19"/>
      <c r="AH65" s="19"/>
      <c r="AI65" s="19"/>
      <c r="AJ65" s="19"/>
      <c r="AK65" s="19"/>
      <c r="AL65" s="19"/>
      <c r="AM65" s="19"/>
      <c r="AN65" s="19"/>
      <c r="AO65" s="19"/>
      <c r="AP65" s="19"/>
      <c r="AQ65" s="19"/>
      <c r="AR65" s="17"/>
    </row>
    <row r="66">
      <c r="B66" s="18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9"/>
      <c r="AG66" s="19"/>
      <c r="AH66" s="19"/>
      <c r="AI66" s="19"/>
      <c r="AJ66" s="19"/>
      <c r="AK66" s="19"/>
      <c r="AL66" s="19"/>
      <c r="AM66" s="19"/>
      <c r="AN66" s="19"/>
      <c r="AO66" s="19"/>
      <c r="AP66" s="19"/>
      <c r="AQ66" s="19"/>
      <c r="AR66" s="17"/>
    </row>
    <row r="67">
      <c r="B67" s="18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19"/>
      <c r="AI67" s="19"/>
      <c r="AJ67" s="19"/>
      <c r="AK67" s="19"/>
      <c r="AL67" s="19"/>
      <c r="AM67" s="19"/>
      <c r="AN67" s="19"/>
      <c r="AO67" s="19"/>
      <c r="AP67" s="19"/>
      <c r="AQ67" s="19"/>
      <c r="AR67" s="17"/>
    </row>
    <row r="68">
      <c r="B68" s="18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7"/>
    </row>
    <row r="69">
      <c r="B69" s="18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  <c r="AG69" s="19"/>
      <c r="AH69" s="19"/>
      <c r="AI69" s="19"/>
      <c r="AJ69" s="19"/>
      <c r="AK69" s="19"/>
      <c r="AL69" s="19"/>
      <c r="AM69" s="19"/>
      <c r="AN69" s="19"/>
      <c r="AO69" s="19"/>
      <c r="AP69" s="19"/>
      <c r="AQ69" s="19"/>
      <c r="AR69" s="17"/>
    </row>
    <row r="70">
      <c r="B70" s="18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  <c r="AE70" s="19"/>
      <c r="AF70" s="19"/>
      <c r="AG70" s="19"/>
      <c r="AH70" s="19"/>
      <c r="AI70" s="19"/>
      <c r="AJ70" s="19"/>
      <c r="AK70" s="19"/>
      <c r="AL70" s="19"/>
      <c r="AM70" s="19"/>
      <c r="AN70" s="19"/>
      <c r="AO70" s="19"/>
      <c r="AP70" s="19"/>
      <c r="AQ70" s="19"/>
      <c r="AR70" s="17"/>
    </row>
    <row r="71">
      <c r="B71" s="18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9"/>
      <c r="AG71" s="19"/>
      <c r="AH71" s="19"/>
      <c r="AI71" s="19"/>
      <c r="AJ71" s="19"/>
      <c r="AK71" s="19"/>
      <c r="AL71" s="19"/>
      <c r="AM71" s="19"/>
      <c r="AN71" s="19"/>
      <c r="AO71" s="19"/>
      <c r="AP71" s="19"/>
      <c r="AQ71" s="19"/>
      <c r="AR71" s="17"/>
    </row>
    <row r="72">
      <c r="B72" s="18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19"/>
      <c r="AL72" s="19"/>
      <c r="AM72" s="19"/>
      <c r="AN72" s="19"/>
      <c r="AO72" s="19"/>
      <c r="AP72" s="19"/>
      <c r="AQ72" s="19"/>
      <c r="AR72" s="17"/>
    </row>
    <row r="73">
      <c r="B73" s="18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19"/>
      <c r="AH73" s="19"/>
      <c r="AI73" s="19"/>
      <c r="AJ73" s="19"/>
      <c r="AK73" s="19"/>
      <c r="AL73" s="19"/>
      <c r="AM73" s="19"/>
      <c r="AN73" s="19"/>
      <c r="AO73" s="19"/>
      <c r="AP73" s="19"/>
      <c r="AQ73" s="19"/>
      <c r="AR73" s="17"/>
    </row>
    <row r="74">
      <c r="B74" s="18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19"/>
      <c r="AF74" s="19"/>
      <c r="AG74" s="19"/>
      <c r="AH74" s="19"/>
      <c r="AI74" s="19"/>
      <c r="AJ74" s="19"/>
      <c r="AK74" s="19"/>
      <c r="AL74" s="19"/>
      <c r="AM74" s="19"/>
      <c r="AN74" s="19"/>
      <c r="AO74" s="19"/>
      <c r="AP74" s="19"/>
      <c r="AQ74" s="19"/>
      <c r="AR74" s="17"/>
    </row>
    <row r="75" s="2" customFormat="1">
      <c r="A75" s="35"/>
      <c r="B75" s="36"/>
      <c r="C75" s="37"/>
      <c r="D75" s="61" t="s">
        <v>52</v>
      </c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39"/>
      <c r="U75" s="39"/>
      <c r="V75" s="61" t="s">
        <v>53</v>
      </c>
      <c r="W75" s="39"/>
      <c r="X75" s="39"/>
      <c r="Y75" s="39"/>
      <c r="Z75" s="39"/>
      <c r="AA75" s="39"/>
      <c r="AB75" s="39"/>
      <c r="AC75" s="39"/>
      <c r="AD75" s="39"/>
      <c r="AE75" s="39"/>
      <c r="AF75" s="39"/>
      <c r="AG75" s="39"/>
      <c r="AH75" s="61" t="s">
        <v>52</v>
      </c>
      <c r="AI75" s="39"/>
      <c r="AJ75" s="39"/>
      <c r="AK75" s="39"/>
      <c r="AL75" s="39"/>
      <c r="AM75" s="61" t="s">
        <v>53</v>
      </c>
      <c r="AN75" s="39"/>
      <c r="AO75" s="39"/>
      <c r="AP75" s="37"/>
      <c r="AQ75" s="37"/>
      <c r="AR75" s="41"/>
      <c r="BE75" s="35"/>
    </row>
    <row r="76" s="2" customFormat="1">
      <c r="A76" s="35"/>
      <c r="B76" s="36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37"/>
      <c r="AH76" s="37"/>
      <c r="AI76" s="37"/>
      <c r="AJ76" s="37"/>
      <c r="AK76" s="37"/>
      <c r="AL76" s="37"/>
      <c r="AM76" s="37"/>
      <c r="AN76" s="37"/>
      <c r="AO76" s="37"/>
      <c r="AP76" s="37"/>
      <c r="AQ76" s="37"/>
      <c r="AR76" s="41"/>
      <c r="BE76" s="35"/>
    </row>
    <row r="77" s="2" customFormat="1" ht="6.96" customHeight="1">
      <c r="A77" s="35"/>
      <c r="B77" s="63"/>
      <c r="C77" s="64"/>
      <c r="D77" s="64"/>
      <c r="E77" s="64"/>
      <c r="F77" s="64"/>
      <c r="G77" s="64"/>
      <c r="H77" s="64"/>
      <c r="I77" s="64"/>
      <c r="J77" s="64"/>
      <c r="K77" s="64"/>
      <c r="L77" s="64"/>
      <c r="M77" s="64"/>
      <c r="N77" s="64"/>
      <c r="O77" s="64"/>
      <c r="P77" s="64"/>
      <c r="Q77" s="64"/>
      <c r="R77" s="64"/>
      <c r="S77" s="64"/>
      <c r="T77" s="64"/>
      <c r="U77" s="64"/>
      <c r="V77" s="64"/>
      <c r="W77" s="64"/>
      <c r="X77" s="64"/>
      <c r="Y77" s="64"/>
      <c r="Z77" s="64"/>
      <c r="AA77" s="64"/>
      <c r="AB77" s="64"/>
      <c r="AC77" s="64"/>
      <c r="AD77" s="64"/>
      <c r="AE77" s="64"/>
      <c r="AF77" s="64"/>
      <c r="AG77" s="64"/>
      <c r="AH77" s="64"/>
      <c r="AI77" s="64"/>
      <c r="AJ77" s="64"/>
      <c r="AK77" s="64"/>
      <c r="AL77" s="64"/>
      <c r="AM77" s="64"/>
      <c r="AN77" s="64"/>
      <c r="AO77" s="64"/>
      <c r="AP77" s="64"/>
      <c r="AQ77" s="64"/>
      <c r="AR77" s="41"/>
      <c r="BE77" s="35"/>
    </row>
    <row r="81" s="2" customFormat="1" ht="6.96" customHeight="1">
      <c r="A81" s="35"/>
      <c r="B81" s="65"/>
      <c r="C81" s="66"/>
      <c r="D81" s="66"/>
      <c r="E81" s="66"/>
      <c r="F81" s="66"/>
      <c r="G81" s="66"/>
      <c r="H81" s="66"/>
      <c r="I81" s="66"/>
      <c r="J81" s="66"/>
      <c r="K81" s="66"/>
      <c r="L81" s="66"/>
      <c r="M81" s="66"/>
      <c r="N81" s="66"/>
      <c r="O81" s="66"/>
      <c r="P81" s="66"/>
      <c r="Q81" s="66"/>
      <c r="R81" s="66"/>
      <c r="S81" s="66"/>
      <c r="T81" s="66"/>
      <c r="U81" s="66"/>
      <c r="V81" s="66"/>
      <c r="W81" s="66"/>
      <c r="X81" s="66"/>
      <c r="Y81" s="66"/>
      <c r="Z81" s="66"/>
      <c r="AA81" s="66"/>
      <c r="AB81" s="66"/>
      <c r="AC81" s="66"/>
      <c r="AD81" s="66"/>
      <c r="AE81" s="66"/>
      <c r="AF81" s="66"/>
      <c r="AG81" s="66"/>
      <c r="AH81" s="66"/>
      <c r="AI81" s="66"/>
      <c r="AJ81" s="66"/>
      <c r="AK81" s="66"/>
      <c r="AL81" s="66"/>
      <c r="AM81" s="66"/>
      <c r="AN81" s="66"/>
      <c r="AO81" s="66"/>
      <c r="AP81" s="66"/>
      <c r="AQ81" s="66"/>
      <c r="AR81" s="41"/>
      <c r="BE81" s="35"/>
    </row>
    <row r="82" s="2" customFormat="1" ht="24.96" customHeight="1">
      <c r="A82" s="35"/>
      <c r="B82" s="36"/>
      <c r="C82" s="20" t="s">
        <v>56</v>
      </c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37"/>
      <c r="AH82" s="37"/>
      <c r="AI82" s="37"/>
      <c r="AJ82" s="37"/>
      <c r="AK82" s="37"/>
      <c r="AL82" s="37"/>
      <c r="AM82" s="37"/>
      <c r="AN82" s="37"/>
      <c r="AO82" s="37"/>
      <c r="AP82" s="37"/>
      <c r="AQ82" s="37"/>
      <c r="AR82" s="41"/>
      <c r="B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37"/>
      <c r="AH83" s="37"/>
      <c r="AI83" s="37"/>
      <c r="AJ83" s="37"/>
      <c r="AK83" s="37"/>
      <c r="AL83" s="37"/>
      <c r="AM83" s="37"/>
      <c r="AN83" s="37"/>
      <c r="AO83" s="37"/>
      <c r="AP83" s="37"/>
      <c r="AQ83" s="37"/>
      <c r="AR83" s="41"/>
      <c r="BE83" s="35"/>
    </row>
    <row r="84" s="4" customFormat="1" ht="12" customHeight="1">
      <c r="A84" s="4"/>
      <c r="B84" s="67"/>
      <c r="C84" s="29" t="s">
        <v>12</v>
      </c>
      <c r="D84" s="68"/>
      <c r="E84" s="68"/>
      <c r="F84" s="68"/>
      <c r="G84" s="68"/>
      <c r="H84" s="68"/>
      <c r="I84" s="68"/>
      <c r="J84" s="68"/>
      <c r="K84" s="68"/>
      <c r="L84" s="68" t="str">
        <f>K5</f>
        <v>2021/17_VO1</v>
      </c>
      <c r="M84" s="68"/>
      <c r="N84" s="68"/>
      <c r="O84" s="68"/>
      <c r="P84" s="68"/>
      <c r="Q84" s="68"/>
      <c r="R84" s="68"/>
      <c r="S84" s="68"/>
      <c r="T84" s="68"/>
      <c r="U84" s="68"/>
      <c r="V84" s="68"/>
      <c r="W84" s="68"/>
      <c r="X84" s="68"/>
      <c r="Y84" s="68"/>
      <c r="Z84" s="68"/>
      <c r="AA84" s="68"/>
      <c r="AB84" s="68"/>
      <c r="AC84" s="68"/>
      <c r="AD84" s="68"/>
      <c r="AE84" s="68"/>
      <c r="AF84" s="68"/>
      <c r="AG84" s="68"/>
      <c r="AH84" s="68"/>
      <c r="AI84" s="68"/>
      <c r="AJ84" s="68"/>
      <c r="AK84" s="68"/>
      <c r="AL84" s="68"/>
      <c r="AM84" s="68"/>
      <c r="AN84" s="68"/>
      <c r="AO84" s="68"/>
      <c r="AP84" s="68"/>
      <c r="AQ84" s="68"/>
      <c r="AR84" s="69"/>
      <c r="BE84" s="4"/>
    </row>
    <row r="85" s="5" customFormat="1" ht="36.96" customHeight="1">
      <c r="A85" s="5"/>
      <c r="B85" s="70"/>
      <c r="C85" s="71" t="s">
        <v>15</v>
      </c>
      <c r="D85" s="72"/>
      <c r="E85" s="72"/>
      <c r="F85" s="72"/>
      <c r="G85" s="72"/>
      <c r="H85" s="72"/>
      <c r="I85" s="72"/>
      <c r="J85" s="72"/>
      <c r="K85" s="72"/>
      <c r="L85" s="73" t="str">
        <f>K6</f>
        <v>Nerezové bazény a bazénové technológie</v>
      </c>
      <c r="M85" s="72"/>
      <c r="N85" s="72"/>
      <c r="O85" s="72"/>
      <c r="P85" s="72"/>
      <c r="Q85" s="72"/>
      <c r="R85" s="72"/>
      <c r="S85" s="72"/>
      <c r="T85" s="72"/>
      <c r="U85" s="72"/>
      <c r="V85" s="72"/>
      <c r="W85" s="72"/>
      <c r="X85" s="72"/>
      <c r="Y85" s="72"/>
      <c r="Z85" s="72"/>
      <c r="AA85" s="72"/>
      <c r="AB85" s="72"/>
      <c r="AC85" s="72"/>
      <c r="AD85" s="72"/>
      <c r="AE85" s="72"/>
      <c r="AF85" s="72"/>
      <c r="AG85" s="72"/>
      <c r="AH85" s="72"/>
      <c r="AI85" s="72"/>
      <c r="AJ85" s="72"/>
      <c r="AK85" s="72"/>
      <c r="AL85" s="72"/>
      <c r="AM85" s="72"/>
      <c r="AN85" s="72"/>
      <c r="AO85" s="72"/>
      <c r="AP85" s="72"/>
      <c r="AQ85" s="72"/>
      <c r="AR85" s="74"/>
      <c r="BE85" s="5"/>
    </row>
    <row r="86" s="2" customFormat="1" ht="6.96" customHeight="1">
      <c r="A86" s="35"/>
      <c r="B86" s="36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37"/>
      <c r="AH86" s="37"/>
      <c r="AI86" s="37"/>
      <c r="AJ86" s="37"/>
      <c r="AK86" s="37"/>
      <c r="AL86" s="37"/>
      <c r="AM86" s="37"/>
      <c r="AN86" s="37"/>
      <c r="AO86" s="37"/>
      <c r="AP86" s="37"/>
      <c r="AQ86" s="37"/>
      <c r="AR86" s="41"/>
      <c r="BE86" s="35"/>
    </row>
    <row r="87" s="2" customFormat="1" ht="12" customHeight="1">
      <c r="A87" s="35"/>
      <c r="B87" s="36"/>
      <c r="C87" s="29" t="s">
        <v>19</v>
      </c>
      <c r="D87" s="37"/>
      <c r="E87" s="37"/>
      <c r="F87" s="37"/>
      <c r="G87" s="37"/>
      <c r="H87" s="37"/>
      <c r="I87" s="37"/>
      <c r="J87" s="37"/>
      <c r="K87" s="37"/>
      <c r="L87" s="75" t="str">
        <f>IF(K8="","",K8)</f>
        <v>Žiar nad Hronom</v>
      </c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F87" s="37"/>
      <c r="AG87" s="37"/>
      <c r="AH87" s="37"/>
      <c r="AI87" s="29" t="s">
        <v>21</v>
      </c>
      <c r="AJ87" s="37"/>
      <c r="AK87" s="37"/>
      <c r="AL87" s="37"/>
      <c r="AM87" s="76" t="str">
        <f>IF(AN8= "","",AN8)</f>
        <v>26. 3. 2021</v>
      </c>
      <c r="AN87" s="76"/>
      <c r="AO87" s="37"/>
      <c r="AP87" s="37"/>
      <c r="AQ87" s="37"/>
      <c r="AR87" s="41"/>
      <c r="BE87" s="35"/>
    </row>
    <row r="88" s="2" customFormat="1" ht="6.96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F88" s="37"/>
      <c r="AG88" s="37"/>
      <c r="AH88" s="37"/>
      <c r="AI88" s="37"/>
      <c r="AJ88" s="37"/>
      <c r="AK88" s="37"/>
      <c r="AL88" s="37"/>
      <c r="AM88" s="37"/>
      <c r="AN88" s="37"/>
      <c r="AO88" s="37"/>
      <c r="AP88" s="37"/>
      <c r="AQ88" s="37"/>
      <c r="AR88" s="41"/>
      <c r="BE88" s="35"/>
    </row>
    <row r="89" s="2" customFormat="1" ht="15.15" customHeight="1">
      <c r="A89" s="35"/>
      <c r="B89" s="36"/>
      <c r="C89" s="29" t="s">
        <v>23</v>
      </c>
      <c r="D89" s="37"/>
      <c r="E89" s="37"/>
      <c r="F89" s="37"/>
      <c r="G89" s="37"/>
      <c r="H89" s="37"/>
      <c r="I89" s="37"/>
      <c r="J89" s="37"/>
      <c r="K89" s="37"/>
      <c r="L89" s="68" t="str">
        <f>IF(E11= "","",E11)</f>
        <v>Technické služby Žiar nad Hronom s.r.o.</v>
      </c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F89" s="37"/>
      <c r="AG89" s="37"/>
      <c r="AH89" s="37"/>
      <c r="AI89" s="29" t="s">
        <v>31</v>
      </c>
      <c r="AJ89" s="37"/>
      <c r="AK89" s="37"/>
      <c r="AL89" s="37"/>
      <c r="AM89" s="77" t="str">
        <f>IF(E17="","",E17)</f>
        <v>Magic Design Henč s.r.o.</v>
      </c>
      <c r="AN89" s="68"/>
      <c r="AO89" s="68"/>
      <c r="AP89" s="68"/>
      <c r="AQ89" s="37"/>
      <c r="AR89" s="41"/>
      <c r="AS89" s="78" t="s">
        <v>57</v>
      </c>
      <c r="AT89" s="79"/>
      <c r="AU89" s="80"/>
      <c r="AV89" s="80"/>
      <c r="AW89" s="80"/>
      <c r="AX89" s="80"/>
      <c r="AY89" s="80"/>
      <c r="AZ89" s="80"/>
      <c r="BA89" s="80"/>
      <c r="BB89" s="80"/>
      <c r="BC89" s="80"/>
      <c r="BD89" s="81"/>
      <c r="BE89" s="35"/>
    </row>
    <row r="90" s="2" customFormat="1" ht="15.15" customHeight="1">
      <c r="A90" s="35"/>
      <c r="B90" s="36"/>
      <c r="C90" s="29" t="s">
        <v>29</v>
      </c>
      <c r="D90" s="37"/>
      <c r="E90" s="37"/>
      <c r="F90" s="37"/>
      <c r="G90" s="37"/>
      <c r="H90" s="37"/>
      <c r="I90" s="37"/>
      <c r="J90" s="37"/>
      <c r="K90" s="37"/>
      <c r="L90" s="68" t="str">
        <f>IF(E14= "Vyplň údaj","",E14)</f>
        <v/>
      </c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F90" s="37"/>
      <c r="AG90" s="37"/>
      <c r="AH90" s="37"/>
      <c r="AI90" s="29" t="s">
        <v>34</v>
      </c>
      <c r="AJ90" s="37"/>
      <c r="AK90" s="37"/>
      <c r="AL90" s="37"/>
      <c r="AM90" s="77" t="str">
        <f>IF(E20="","",E20)</f>
        <v>Pilnik Vladimír</v>
      </c>
      <c r="AN90" s="68"/>
      <c r="AO90" s="68"/>
      <c r="AP90" s="68"/>
      <c r="AQ90" s="37"/>
      <c r="AR90" s="41"/>
      <c r="AS90" s="82"/>
      <c r="AT90" s="83"/>
      <c r="AU90" s="84"/>
      <c r="AV90" s="84"/>
      <c r="AW90" s="84"/>
      <c r="AX90" s="84"/>
      <c r="AY90" s="84"/>
      <c r="AZ90" s="84"/>
      <c r="BA90" s="84"/>
      <c r="BB90" s="84"/>
      <c r="BC90" s="84"/>
      <c r="BD90" s="85"/>
      <c r="BE90" s="35"/>
    </row>
    <row r="91" s="2" customFormat="1" ht="10.8" customHeight="1">
      <c r="A91" s="35"/>
      <c r="B91" s="36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F91" s="37"/>
      <c r="AG91" s="37"/>
      <c r="AH91" s="37"/>
      <c r="AI91" s="37"/>
      <c r="AJ91" s="37"/>
      <c r="AK91" s="37"/>
      <c r="AL91" s="37"/>
      <c r="AM91" s="37"/>
      <c r="AN91" s="37"/>
      <c r="AO91" s="37"/>
      <c r="AP91" s="37"/>
      <c r="AQ91" s="37"/>
      <c r="AR91" s="41"/>
      <c r="AS91" s="86"/>
      <c r="AT91" s="87"/>
      <c r="AU91" s="88"/>
      <c r="AV91" s="88"/>
      <c r="AW91" s="88"/>
      <c r="AX91" s="88"/>
      <c r="AY91" s="88"/>
      <c r="AZ91" s="88"/>
      <c r="BA91" s="88"/>
      <c r="BB91" s="88"/>
      <c r="BC91" s="88"/>
      <c r="BD91" s="89"/>
      <c r="BE91" s="35"/>
    </row>
    <row r="92" s="2" customFormat="1" ht="29.28" customHeight="1">
      <c r="A92" s="35"/>
      <c r="B92" s="36"/>
      <c r="C92" s="90" t="s">
        <v>58</v>
      </c>
      <c r="D92" s="91"/>
      <c r="E92" s="91"/>
      <c r="F92" s="91"/>
      <c r="G92" s="91"/>
      <c r="H92" s="92"/>
      <c r="I92" s="93" t="s">
        <v>59</v>
      </c>
      <c r="J92" s="91"/>
      <c r="K92" s="91"/>
      <c r="L92" s="91"/>
      <c r="M92" s="91"/>
      <c r="N92" s="91"/>
      <c r="O92" s="91"/>
      <c r="P92" s="91"/>
      <c r="Q92" s="91"/>
      <c r="R92" s="91"/>
      <c r="S92" s="91"/>
      <c r="T92" s="91"/>
      <c r="U92" s="91"/>
      <c r="V92" s="91"/>
      <c r="W92" s="91"/>
      <c r="X92" s="91"/>
      <c r="Y92" s="91"/>
      <c r="Z92" s="91"/>
      <c r="AA92" s="91"/>
      <c r="AB92" s="91"/>
      <c r="AC92" s="91"/>
      <c r="AD92" s="91"/>
      <c r="AE92" s="91"/>
      <c r="AF92" s="91"/>
      <c r="AG92" s="94" t="s">
        <v>60</v>
      </c>
      <c r="AH92" s="91"/>
      <c r="AI92" s="91"/>
      <c r="AJ92" s="91"/>
      <c r="AK92" s="91"/>
      <c r="AL92" s="91"/>
      <c r="AM92" s="91"/>
      <c r="AN92" s="93" t="s">
        <v>61</v>
      </c>
      <c r="AO92" s="91"/>
      <c r="AP92" s="95"/>
      <c r="AQ92" s="96" t="s">
        <v>62</v>
      </c>
      <c r="AR92" s="41"/>
      <c r="AS92" s="97" t="s">
        <v>63</v>
      </c>
      <c r="AT92" s="98" t="s">
        <v>64</v>
      </c>
      <c r="AU92" s="98" t="s">
        <v>65</v>
      </c>
      <c r="AV92" s="98" t="s">
        <v>66</v>
      </c>
      <c r="AW92" s="98" t="s">
        <v>67</v>
      </c>
      <c r="AX92" s="98" t="s">
        <v>68</v>
      </c>
      <c r="AY92" s="98" t="s">
        <v>69</v>
      </c>
      <c r="AZ92" s="98" t="s">
        <v>70</v>
      </c>
      <c r="BA92" s="98" t="s">
        <v>71</v>
      </c>
      <c r="BB92" s="98" t="s">
        <v>72</v>
      </c>
      <c r="BC92" s="98" t="s">
        <v>73</v>
      </c>
      <c r="BD92" s="99" t="s">
        <v>74</v>
      </c>
      <c r="BE92" s="35"/>
    </row>
    <row r="93" s="2" customFormat="1" ht="10.8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37"/>
      <c r="AH93" s="37"/>
      <c r="AI93" s="37"/>
      <c r="AJ93" s="37"/>
      <c r="AK93" s="37"/>
      <c r="AL93" s="37"/>
      <c r="AM93" s="37"/>
      <c r="AN93" s="37"/>
      <c r="AO93" s="37"/>
      <c r="AP93" s="37"/>
      <c r="AQ93" s="37"/>
      <c r="AR93" s="41"/>
      <c r="AS93" s="100"/>
      <c r="AT93" s="101"/>
      <c r="AU93" s="101"/>
      <c r="AV93" s="101"/>
      <c r="AW93" s="101"/>
      <c r="AX93" s="101"/>
      <c r="AY93" s="101"/>
      <c r="AZ93" s="101"/>
      <c r="BA93" s="101"/>
      <c r="BB93" s="101"/>
      <c r="BC93" s="101"/>
      <c r="BD93" s="102"/>
      <c r="BE93" s="35"/>
    </row>
    <row r="94" s="6" customFormat="1" ht="32.4" customHeight="1">
      <c r="A94" s="6"/>
      <c r="B94" s="103"/>
      <c r="C94" s="104" t="s">
        <v>75</v>
      </c>
      <c r="D94" s="105"/>
      <c r="E94" s="105"/>
      <c r="F94" s="105"/>
      <c r="G94" s="105"/>
      <c r="H94" s="105"/>
      <c r="I94" s="105"/>
      <c r="J94" s="105"/>
      <c r="K94" s="105"/>
      <c r="L94" s="105"/>
      <c r="M94" s="105"/>
      <c r="N94" s="105"/>
      <c r="O94" s="105"/>
      <c r="P94" s="105"/>
      <c r="Q94" s="105"/>
      <c r="R94" s="105"/>
      <c r="S94" s="105"/>
      <c r="T94" s="105"/>
      <c r="U94" s="105"/>
      <c r="V94" s="105"/>
      <c r="W94" s="105"/>
      <c r="X94" s="105"/>
      <c r="Y94" s="105"/>
      <c r="Z94" s="105"/>
      <c r="AA94" s="105"/>
      <c r="AB94" s="105"/>
      <c r="AC94" s="105"/>
      <c r="AD94" s="105"/>
      <c r="AE94" s="105"/>
      <c r="AF94" s="105"/>
      <c r="AG94" s="106">
        <f>ROUND(AG95+AG98,2)</f>
        <v>0</v>
      </c>
      <c r="AH94" s="106"/>
      <c r="AI94" s="106"/>
      <c r="AJ94" s="106"/>
      <c r="AK94" s="106"/>
      <c r="AL94" s="106"/>
      <c r="AM94" s="106"/>
      <c r="AN94" s="107">
        <f>SUM(AG94,AT94)</f>
        <v>0</v>
      </c>
      <c r="AO94" s="107"/>
      <c r="AP94" s="107"/>
      <c r="AQ94" s="108" t="s">
        <v>1</v>
      </c>
      <c r="AR94" s="109"/>
      <c r="AS94" s="110">
        <f>ROUND(AS95+AS98,2)</f>
        <v>0</v>
      </c>
      <c r="AT94" s="111">
        <f>ROUND(SUM(AV94:AW94),2)</f>
        <v>0</v>
      </c>
      <c r="AU94" s="112">
        <f>ROUND(AU95+AU98,5)</f>
        <v>0</v>
      </c>
      <c r="AV94" s="111">
        <f>ROUND(AZ94*L29,2)</f>
        <v>0</v>
      </c>
      <c r="AW94" s="111">
        <f>ROUND(BA94*L30,2)</f>
        <v>0</v>
      </c>
      <c r="AX94" s="111">
        <f>ROUND(BB94*L29,2)</f>
        <v>0</v>
      </c>
      <c r="AY94" s="111">
        <f>ROUND(BC94*L30,2)</f>
        <v>0</v>
      </c>
      <c r="AZ94" s="111">
        <f>ROUND(AZ95+AZ98,2)</f>
        <v>0</v>
      </c>
      <c r="BA94" s="111">
        <f>ROUND(BA95+BA98,2)</f>
        <v>0</v>
      </c>
      <c r="BB94" s="111">
        <f>ROUND(BB95+BB98,2)</f>
        <v>0</v>
      </c>
      <c r="BC94" s="111">
        <f>ROUND(BC95+BC98,2)</f>
        <v>0</v>
      </c>
      <c r="BD94" s="113">
        <f>ROUND(BD95+BD98,2)</f>
        <v>0</v>
      </c>
      <c r="BE94" s="6"/>
      <c r="BS94" s="114" t="s">
        <v>76</v>
      </c>
      <c r="BT94" s="114" t="s">
        <v>77</v>
      </c>
      <c r="BU94" s="115" t="s">
        <v>78</v>
      </c>
      <c r="BV94" s="114" t="s">
        <v>79</v>
      </c>
      <c r="BW94" s="114" t="s">
        <v>5</v>
      </c>
      <c r="BX94" s="114" t="s">
        <v>80</v>
      </c>
      <c r="CL94" s="114" t="s">
        <v>1</v>
      </c>
    </row>
    <row r="95" s="7" customFormat="1" ht="37.5" customHeight="1">
      <c r="A95" s="7"/>
      <c r="B95" s="116"/>
      <c r="C95" s="117"/>
      <c r="D95" s="118" t="s">
        <v>81</v>
      </c>
      <c r="E95" s="118"/>
      <c r="F95" s="118"/>
      <c r="G95" s="118"/>
      <c r="H95" s="118"/>
      <c r="I95" s="119"/>
      <c r="J95" s="118" t="s">
        <v>82</v>
      </c>
      <c r="K95" s="118"/>
      <c r="L95" s="118"/>
      <c r="M95" s="118"/>
      <c r="N95" s="118"/>
      <c r="O95" s="118"/>
      <c r="P95" s="118"/>
      <c r="Q95" s="118"/>
      <c r="R95" s="118"/>
      <c r="S95" s="118"/>
      <c r="T95" s="118"/>
      <c r="U95" s="118"/>
      <c r="V95" s="118"/>
      <c r="W95" s="118"/>
      <c r="X95" s="118"/>
      <c r="Y95" s="118"/>
      <c r="Z95" s="118"/>
      <c r="AA95" s="118"/>
      <c r="AB95" s="118"/>
      <c r="AC95" s="118"/>
      <c r="AD95" s="118"/>
      <c r="AE95" s="118"/>
      <c r="AF95" s="118"/>
      <c r="AG95" s="120">
        <f>ROUND(SUM(AG96:AG97),2)</f>
        <v>0</v>
      </c>
      <c r="AH95" s="119"/>
      <c r="AI95" s="119"/>
      <c r="AJ95" s="119"/>
      <c r="AK95" s="119"/>
      <c r="AL95" s="119"/>
      <c r="AM95" s="119"/>
      <c r="AN95" s="121">
        <f>SUM(AG95,AT95)</f>
        <v>0</v>
      </c>
      <c r="AO95" s="119"/>
      <c r="AP95" s="119"/>
      <c r="AQ95" s="122" t="s">
        <v>83</v>
      </c>
      <c r="AR95" s="123"/>
      <c r="AS95" s="124">
        <f>ROUND(SUM(AS96:AS97),2)</f>
        <v>0</v>
      </c>
      <c r="AT95" s="125">
        <f>ROUND(SUM(AV95:AW95),2)</f>
        <v>0</v>
      </c>
      <c r="AU95" s="126">
        <f>ROUND(SUM(AU96:AU97),5)</f>
        <v>0</v>
      </c>
      <c r="AV95" s="125">
        <f>ROUND(AZ95*L29,2)</f>
        <v>0</v>
      </c>
      <c r="AW95" s="125">
        <f>ROUND(BA95*L30,2)</f>
        <v>0</v>
      </c>
      <c r="AX95" s="125">
        <f>ROUND(BB95*L29,2)</f>
        <v>0</v>
      </c>
      <c r="AY95" s="125">
        <f>ROUND(BC95*L30,2)</f>
        <v>0</v>
      </c>
      <c r="AZ95" s="125">
        <f>ROUND(SUM(AZ96:AZ97),2)</f>
        <v>0</v>
      </c>
      <c r="BA95" s="125">
        <f>ROUND(SUM(BA96:BA97),2)</f>
        <v>0</v>
      </c>
      <c r="BB95" s="125">
        <f>ROUND(SUM(BB96:BB97),2)</f>
        <v>0</v>
      </c>
      <c r="BC95" s="125">
        <f>ROUND(SUM(BC96:BC97),2)</f>
        <v>0</v>
      </c>
      <c r="BD95" s="127">
        <f>ROUND(SUM(BD96:BD97),2)</f>
        <v>0</v>
      </c>
      <c r="BE95" s="7"/>
      <c r="BS95" s="128" t="s">
        <v>76</v>
      </c>
      <c r="BT95" s="128" t="s">
        <v>84</v>
      </c>
      <c r="BU95" s="128" t="s">
        <v>78</v>
      </c>
      <c r="BV95" s="128" t="s">
        <v>79</v>
      </c>
      <c r="BW95" s="128" t="s">
        <v>85</v>
      </c>
      <c r="BX95" s="128" t="s">
        <v>5</v>
      </c>
      <c r="CL95" s="128" t="s">
        <v>1</v>
      </c>
      <c r="CM95" s="128" t="s">
        <v>77</v>
      </c>
    </row>
    <row r="96" s="4" customFormat="1" ht="16.5" customHeight="1">
      <c r="A96" s="129" t="s">
        <v>86</v>
      </c>
      <c r="B96" s="67"/>
      <c r="C96" s="130"/>
      <c r="D96" s="130"/>
      <c r="E96" s="131" t="s">
        <v>87</v>
      </c>
      <c r="F96" s="131"/>
      <c r="G96" s="131"/>
      <c r="H96" s="131"/>
      <c r="I96" s="131"/>
      <c r="J96" s="130"/>
      <c r="K96" s="131" t="s">
        <v>88</v>
      </c>
      <c r="L96" s="131"/>
      <c r="M96" s="131"/>
      <c r="N96" s="131"/>
      <c r="O96" s="131"/>
      <c r="P96" s="131"/>
      <c r="Q96" s="131"/>
      <c r="R96" s="131"/>
      <c r="S96" s="131"/>
      <c r="T96" s="131"/>
      <c r="U96" s="131"/>
      <c r="V96" s="131"/>
      <c r="W96" s="131"/>
      <c r="X96" s="131"/>
      <c r="Y96" s="131"/>
      <c r="Z96" s="131"/>
      <c r="AA96" s="131"/>
      <c r="AB96" s="131"/>
      <c r="AC96" s="131"/>
      <c r="AD96" s="131"/>
      <c r="AE96" s="131"/>
      <c r="AF96" s="131"/>
      <c r="AG96" s="132">
        <f>'01 - 25m nerezový plaveck...'!J32</f>
        <v>0</v>
      </c>
      <c r="AH96" s="130"/>
      <c r="AI96" s="130"/>
      <c r="AJ96" s="130"/>
      <c r="AK96" s="130"/>
      <c r="AL96" s="130"/>
      <c r="AM96" s="130"/>
      <c r="AN96" s="132">
        <f>SUM(AG96,AT96)</f>
        <v>0</v>
      </c>
      <c r="AO96" s="130"/>
      <c r="AP96" s="130"/>
      <c r="AQ96" s="133" t="s">
        <v>89</v>
      </c>
      <c r="AR96" s="69"/>
      <c r="AS96" s="134">
        <v>0</v>
      </c>
      <c r="AT96" s="135">
        <f>ROUND(SUM(AV96:AW96),2)</f>
        <v>0</v>
      </c>
      <c r="AU96" s="136">
        <f>'01 - 25m nerezový plaveck...'!P128</f>
        <v>0</v>
      </c>
      <c r="AV96" s="135">
        <f>'01 - 25m nerezový plaveck...'!J35</f>
        <v>0</v>
      </c>
      <c r="AW96" s="135">
        <f>'01 - 25m nerezový plaveck...'!J36</f>
        <v>0</v>
      </c>
      <c r="AX96" s="135">
        <f>'01 - 25m nerezový plaveck...'!J37</f>
        <v>0</v>
      </c>
      <c r="AY96" s="135">
        <f>'01 - 25m nerezový plaveck...'!J38</f>
        <v>0</v>
      </c>
      <c r="AZ96" s="135">
        <f>'01 - 25m nerezový plaveck...'!F35</f>
        <v>0</v>
      </c>
      <c r="BA96" s="135">
        <f>'01 - 25m nerezový plaveck...'!F36</f>
        <v>0</v>
      </c>
      <c r="BB96" s="135">
        <f>'01 - 25m nerezový plaveck...'!F37</f>
        <v>0</v>
      </c>
      <c r="BC96" s="135">
        <f>'01 - 25m nerezový plaveck...'!F38</f>
        <v>0</v>
      </c>
      <c r="BD96" s="137">
        <f>'01 - 25m nerezový plaveck...'!F39</f>
        <v>0</v>
      </c>
      <c r="BE96" s="4"/>
      <c r="BT96" s="138" t="s">
        <v>90</v>
      </c>
      <c r="BV96" s="138" t="s">
        <v>79</v>
      </c>
      <c r="BW96" s="138" t="s">
        <v>91</v>
      </c>
      <c r="BX96" s="138" t="s">
        <v>85</v>
      </c>
      <c r="CL96" s="138" t="s">
        <v>1</v>
      </c>
    </row>
    <row r="97" s="4" customFormat="1" ht="16.5" customHeight="1">
      <c r="A97" s="129" t="s">
        <v>86</v>
      </c>
      <c r="B97" s="67"/>
      <c r="C97" s="130"/>
      <c r="D97" s="130"/>
      <c r="E97" s="131" t="s">
        <v>92</v>
      </c>
      <c r="F97" s="131"/>
      <c r="G97" s="131"/>
      <c r="H97" s="131"/>
      <c r="I97" s="131"/>
      <c r="J97" s="130"/>
      <c r="K97" s="131" t="s">
        <v>93</v>
      </c>
      <c r="L97" s="131"/>
      <c r="M97" s="131"/>
      <c r="N97" s="131"/>
      <c r="O97" s="131"/>
      <c r="P97" s="131"/>
      <c r="Q97" s="131"/>
      <c r="R97" s="131"/>
      <c r="S97" s="131"/>
      <c r="T97" s="131"/>
      <c r="U97" s="131"/>
      <c r="V97" s="131"/>
      <c r="W97" s="131"/>
      <c r="X97" s="131"/>
      <c r="Y97" s="131"/>
      <c r="Z97" s="131"/>
      <c r="AA97" s="131"/>
      <c r="AB97" s="131"/>
      <c r="AC97" s="131"/>
      <c r="AD97" s="131"/>
      <c r="AE97" s="131"/>
      <c r="AF97" s="131"/>
      <c r="AG97" s="132">
        <f>'02 - Technológia 25m plav...'!J32</f>
        <v>0</v>
      </c>
      <c r="AH97" s="130"/>
      <c r="AI97" s="130"/>
      <c r="AJ97" s="130"/>
      <c r="AK97" s="130"/>
      <c r="AL97" s="130"/>
      <c r="AM97" s="130"/>
      <c r="AN97" s="132">
        <f>SUM(AG97,AT97)</f>
        <v>0</v>
      </c>
      <c r="AO97" s="130"/>
      <c r="AP97" s="130"/>
      <c r="AQ97" s="133" t="s">
        <v>89</v>
      </c>
      <c r="AR97" s="69"/>
      <c r="AS97" s="134">
        <v>0</v>
      </c>
      <c r="AT97" s="135">
        <f>ROUND(SUM(AV97:AW97),2)</f>
        <v>0</v>
      </c>
      <c r="AU97" s="136">
        <f>'02 - Technológia 25m plav...'!P122</f>
        <v>0</v>
      </c>
      <c r="AV97" s="135">
        <f>'02 - Technológia 25m plav...'!J35</f>
        <v>0</v>
      </c>
      <c r="AW97" s="135">
        <f>'02 - Technológia 25m plav...'!J36</f>
        <v>0</v>
      </c>
      <c r="AX97" s="135">
        <f>'02 - Technológia 25m plav...'!J37</f>
        <v>0</v>
      </c>
      <c r="AY97" s="135">
        <f>'02 - Technológia 25m plav...'!J38</f>
        <v>0</v>
      </c>
      <c r="AZ97" s="135">
        <f>'02 - Technológia 25m plav...'!F35</f>
        <v>0</v>
      </c>
      <c r="BA97" s="135">
        <f>'02 - Technológia 25m plav...'!F36</f>
        <v>0</v>
      </c>
      <c r="BB97" s="135">
        <f>'02 - Technológia 25m plav...'!F37</f>
        <v>0</v>
      </c>
      <c r="BC97" s="135">
        <f>'02 - Technológia 25m plav...'!F38</f>
        <v>0</v>
      </c>
      <c r="BD97" s="137">
        <f>'02 - Technológia 25m plav...'!F39</f>
        <v>0</v>
      </c>
      <c r="BE97" s="4"/>
      <c r="BT97" s="138" t="s">
        <v>90</v>
      </c>
      <c r="BV97" s="138" t="s">
        <v>79</v>
      </c>
      <c r="BW97" s="138" t="s">
        <v>94</v>
      </c>
      <c r="BX97" s="138" t="s">
        <v>85</v>
      </c>
      <c r="CL97" s="138" t="s">
        <v>1</v>
      </c>
    </row>
    <row r="98" s="7" customFormat="1" ht="24.75" customHeight="1">
      <c r="A98" s="7"/>
      <c r="B98" s="116"/>
      <c r="C98" s="117"/>
      <c r="D98" s="118" t="s">
        <v>95</v>
      </c>
      <c r="E98" s="118"/>
      <c r="F98" s="118"/>
      <c r="G98" s="118"/>
      <c r="H98" s="118"/>
      <c r="I98" s="119"/>
      <c r="J98" s="118" t="s">
        <v>96</v>
      </c>
      <c r="K98" s="118"/>
      <c r="L98" s="118"/>
      <c r="M98" s="118"/>
      <c r="N98" s="118"/>
      <c r="O98" s="118"/>
      <c r="P98" s="118"/>
      <c r="Q98" s="118"/>
      <c r="R98" s="118"/>
      <c r="S98" s="118"/>
      <c r="T98" s="118"/>
      <c r="U98" s="118"/>
      <c r="V98" s="118"/>
      <c r="W98" s="118"/>
      <c r="X98" s="118"/>
      <c r="Y98" s="118"/>
      <c r="Z98" s="118"/>
      <c r="AA98" s="118"/>
      <c r="AB98" s="118"/>
      <c r="AC98" s="118"/>
      <c r="AD98" s="118"/>
      <c r="AE98" s="118"/>
      <c r="AF98" s="118"/>
      <c r="AG98" s="120">
        <f>ROUND(SUM(AG99:AG101),2)</f>
        <v>0</v>
      </c>
      <c r="AH98" s="119"/>
      <c r="AI98" s="119"/>
      <c r="AJ98" s="119"/>
      <c r="AK98" s="119"/>
      <c r="AL98" s="119"/>
      <c r="AM98" s="119"/>
      <c r="AN98" s="121">
        <f>SUM(AG98,AT98)</f>
        <v>0</v>
      </c>
      <c r="AO98" s="119"/>
      <c r="AP98" s="119"/>
      <c r="AQ98" s="122" t="s">
        <v>83</v>
      </c>
      <c r="AR98" s="123"/>
      <c r="AS98" s="124">
        <f>ROUND(SUM(AS99:AS101),2)</f>
        <v>0</v>
      </c>
      <c r="AT98" s="125">
        <f>ROUND(SUM(AV98:AW98),2)</f>
        <v>0</v>
      </c>
      <c r="AU98" s="126">
        <f>ROUND(SUM(AU99:AU101),5)</f>
        <v>0</v>
      </c>
      <c r="AV98" s="125">
        <f>ROUND(AZ98*L29,2)</f>
        <v>0</v>
      </c>
      <c r="AW98" s="125">
        <f>ROUND(BA98*L30,2)</f>
        <v>0</v>
      </c>
      <c r="AX98" s="125">
        <f>ROUND(BB98*L29,2)</f>
        <v>0</v>
      </c>
      <c r="AY98" s="125">
        <f>ROUND(BC98*L30,2)</f>
        <v>0</v>
      </c>
      <c r="AZ98" s="125">
        <f>ROUND(SUM(AZ99:AZ101),2)</f>
        <v>0</v>
      </c>
      <c r="BA98" s="125">
        <f>ROUND(SUM(BA99:BA101),2)</f>
        <v>0</v>
      </c>
      <c r="BB98" s="125">
        <f>ROUND(SUM(BB99:BB101),2)</f>
        <v>0</v>
      </c>
      <c r="BC98" s="125">
        <f>ROUND(SUM(BC99:BC101),2)</f>
        <v>0</v>
      </c>
      <c r="BD98" s="127">
        <f>ROUND(SUM(BD99:BD101),2)</f>
        <v>0</v>
      </c>
      <c r="BE98" s="7"/>
      <c r="BS98" s="128" t="s">
        <v>76</v>
      </c>
      <c r="BT98" s="128" t="s">
        <v>84</v>
      </c>
      <c r="BU98" s="128" t="s">
        <v>78</v>
      </c>
      <c r="BV98" s="128" t="s">
        <v>79</v>
      </c>
      <c r="BW98" s="128" t="s">
        <v>97</v>
      </c>
      <c r="BX98" s="128" t="s">
        <v>5</v>
      </c>
      <c r="CL98" s="128" t="s">
        <v>1</v>
      </c>
      <c r="CM98" s="128" t="s">
        <v>77</v>
      </c>
    </row>
    <row r="99" s="4" customFormat="1" ht="16.5" customHeight="1">
      <c r="A99" s="129" t="s">
        <v>86</v>
      </c>
      <c r="B99" s="67"/>
      <c r="C99" s="130"/>
      <c r="D99" s="130"/>
      <c r="E99" s="131" t="s">
        <v>98</v>
      </c>
      <c r="F99" s="131"/>
      <c r="G99" s="131"/>
      <c r="H99" s="131"/>
      <c r="I99" s="131"/>
      <c r="J99" s="130"/>
      <c r="K99" s="131" t="s">
        <v>99</v>
      </c>
      <c r="L99" s="131"/>
      <c r="M99" s="131"/>
      <c r="N99" s="131"/>
      <c r="O99" s="131"/>
      <c r="P99" s="131"/>
      <c r="Q99" s="131"/>
      <c r="R99" s="131"/>
      <c r="S99" s="131"/>
      <c r="T99" s="131"/>
      <c r="U99" s="131"/>
      <c r="V99" s="131"/>
      <c r="W99" s="131"/>
      <c r="X99" s="131"/>
      <c r="Y99" s="131"/>
      <c r="Z99" s="131"/>
      <c r="AA99" s="131"/>
      <c r="AB99" s="131"/>
      <c r="AC99" s="131"/>
      <c r="AD99" s="131"/>
      <c r="AE99" s="131"/>
      <c r="AF99" s="131"/>
      <c r="AG99" s="132">
        <f>'04 - Nerezový neplavecký ...'!J32</f>
        <v>0</v>
      </c>
      <c r="AH99" s="130"/>
      <c r="AI99" s="130"/>
      <c r="AJ99" s="130"/>
      <c r="AK99" s="130"/>
      <c r="AL99" s="130"/>
      <c r="AM99" s="130"/>
      <c r="AN99" s="132">
        <f>SUM(AG99,AT99)</f>
        <v>0</v>
      </c>
      <c r="AO99" s="130"/>
      <c r="AP99" s="130"/>
      <c r="AQ99" s="133" t="s">
        <v>89</v>
      </c>
      <c r="AR99" s="69"/>
      <c r="AS99" s="134">
        <v>0</v>
      </c>
      <c r="AT99" s="135">
        <f>ROUND(SUM(AV99:AW99),2)</f>
        <v>0</v>
      </c>
      <c r="AU99" s="136">
        <f>'04 - Nerezový neplavecký ...'!P128</f>
        <v>0</v>
      </c>
      <c r="AV99" s="135">
        <f>'04 - Nerezový neplavecký ...'!J35</f>
        <v>0</v>
      </c>
      <c r="AW99" s="135">
        <f>'04 - Nerezový neplavecký ...'!J36</f>
        <v>0</v>
      </c>
      <c r="AX99" s="135">
        <f>'04 - Nerezový neplavecký ...'!J37</f>
        <v>0</v>
      </c>
      <c r="AY99" s="135">
        <f>'04 - Nerezový neplavecký ...'!J38</f>
        <v>0</v>
      </c>
      <c r="AZ99" s="135">
        <f>'04 - Nerezový neplavecký ...'!F35</f>
        <v>0</v>
      </c>
      <c r="BA99" s="135">
        <f>'04 - Nerezový neplavecký ...'!F36</f>
        <v>0</v>
      </c>
      <c r="BB99" s="135">
        <f>'04 - Nerezový neplavecký ...'!F37</f>
        <v>0</v>
      </c>
      <c r="BC99" s="135">
        <f>'04 - Nerezový neplavecký ...'!F38</f>
        <v>0</v>
      </c>
      <c r="BD99" s="137">
        <f>'04 - Nerezový neplavecký ...'!F39</f>
        <v>0</v>
      </c>
      <c r="BE99" s="4"/>
      <c r="BT99" s="138" t="s">
        <v>90</v>
      </c>
      <c r="BV99" s="138" t="s">
        <v>79</v>
      </c>
      <c r="BW99" s="138" t="s">
        <v>100</v>
      </c>
      <c r="BX99" s="138" t="s">
        <v>97</v>
      </c>
      <c r="CL99" s="138" t="s">
        <v>1</v>
      </c>
    </row>
    <row r="100" s="4" customFormat="1" ht="16.5" customHeight="1">
      <c r="A100" s="129" t="s">
        <v>86</v>
      </c>
      <c r="B100" s="67"/>
      <c r="C100" s="130"/>
      <c r="D100" s="130"/>
      <c r="E100" s="131" t="s">
        <v>101</v>
      </c>
      <c r="F100" s="131"/>
      <c r="G100" s="131"/>
      <c r="H100" s="131"/>
      <c r="I100" s="131"/>
      <c r="J100" s="130"/>
      <c r="K100" s="131" t="s">
        <v>102</v>
      </c>
      <c r="L100" s="131"/>
      <c r="M100" s="131"/>
      <c r="N100" s="131"/>
      <c r="O100" s="131"/>
      <c r="P100" s="131"/>
      <c r="Q100" s="131"/>
      <c r="R100" s="131"/>
      <c r="S100" s="131"/>
      <c r="T100" s="131"/>
      <c r="U100" s="131"/>
      <c r="V100" s="131"/>
      <c r="W100" s="131"/>
      <c r="X100" s="131"/>
      <c r="Y100" s="131"/>
      <c r="Z100" s="131"/>
      <c r="AA100" s="131"/>
      <c r="AB100" s="131"/>
      <c r="AC100" s="131"/>
      <c r="AD100" s="131"/>
      <c r="AE100" s="131"/>
      <c r="AF100" s="131"/>
      <c r="AG100" s="132">
        <f>'05 - Technológia neplavec...'!J32</f>
        <v>0</v>
      </c>
      <c r="AH100" s="130"/>
      <c r="AI100" s="130"/>
      <c r="AJ100" s="130"/>
      <c r="AK100" s="130"/>
      <c r="AL100" s="130"/>
      <c r="AM100" s="130"/>
      <c r="AN100" s="132">
        <f>SUM(AG100,AT100)</f>
        <v>0</v>
      </c>
      <c r="AO100" s="130"/>
      <c r="AP100" s="130"/>
      <c r="AQ100" s="133" t="s">
        <v>89</v>
      </c>
      <c r="AR100" s="69"/>
      <c r="AS100" s="134">
        <v>0</v>
      </c>
      <c r="AT100" s="135">
        <f>ROUND(SUM(AV100:AW100),2)</f>
        <v>0</v>
      </c>
      <c r="AU100" s="136">
        <f>'05 - Technológia neplavec...'!P122</f>
        <v>0</v>
      </c>
      <c r="AV100" s="135">
        <f>'05 - Technológia neplavec...'!J35</f>
        <v>0</v>
      </c>
      <c r="AW100" s="135">
        <f>'05 - Technológia neplavec...'!J36</f>
        <v>0</v>
      </c>
      <c r="AX100" s="135">
        <f>'05 - Technológia neplavec...'!J37</f>
        <v>0</v>
      </c>
      <c r="AY100" s="135">
        <f>'05 - Technológia neplavec...'!J38</f>
        <v>0</v>
      </c>
      <c r="AZ100" s="135">
        <f>'05 - Technológia neplavec...'!F35</f>
        <v>0</v>
      </c>
      <c r="BA100" s="135">
        <f>'05 - Technológia neplavec...'!F36</f>
        <v>0</v>
      </c>
      <c r="BB100" s="135">
        <f>'05 - Technológia neplavec...'!F37</f>
        <v>0</v>
      </c>
      <c r="BC100" s="135">
        <f>'05 - Technológia neplavec...'!F38</f>
        <v>0</v>
      </c>
      <c r="BD100" s="137">
        <f>'05 - Technológia neplavec...'!F39</f>
        <v>0</v>
      </c>
      <c r="BE100" s="4"/>
      <c r="BT100" s="138" t="s">
        <v>90</v>
      </c>
      <c r="BV100" s="138" t="s">
        <v>79</v>
      </c>
      <c r="BW100" s="138" t="s">
        <v>103</v>
      </c>
      <c r="BX100" s="138" t="s">
        <v>97</v>
      </c>
      <c r="CL100" s="138" t="s">
        <v>1</v>
      </c>
    </row>
    <row r="101" s="4" customFormat="1" ht="16.5" customHeight="1">
      <c r="A101" s="129" t="s">
        <v>86</v>
      </c>
      <c r="B101" s="67"/>
      <c r="C101" s="130"/>
      <c r="D101" s="130"/>
      <c r="E101" s="131" t="s">
        <v>104</v>
      </c>
      <c r="F101" s="131"/>
      <c r="G101" s="131"/>
      <c r="H101" s="131"/>
      <c r="I101" s="131"/>
      <c r="J101" s="130"/>
      <c r="K101" s="131" t="s">
        <v>105</v>
      </c>
      <c r="L101" s="131"/>
      <c r="M101" s="131"/>
      <c r="N101" s="131"/>
      <c r="O101" s="131"/>
      <c r="P101" s="131"/>
      <c r="Q101" s="131"/>
      <c r="R101" s="131"/>
      <c r="S101" s="131"/>
      <c r="T101" s="131"/>
      <c r="U101" s="131"/>
      <c r="V101" s="131"/>
      <c r="W101" s="131"/>
      <c r="X101" s="131"/>
      <c r="Y101" s="131"/>
      <c r="Z101" s="131"/>
      <c r="AA101" s="131"/>
      <c r="AB101" s="131"/>
      <c r="AC101" s="131"/>
      <c r="AD101" s="131"/>
      <c r="AE101" s="131"/>
      <c r="AF101" s="131"/>
      <c r="AG101" s="132">
        <f>'06 - Technológia detského...'!J32</f>
        <v>0</v>
      </c>
      <c r="AH101" s="130"/>
      <c r="AI101" s="130"/>
      <c r="AJ101" s="130"/>
      <c r="AK101" s="130"/>
      <c r="AL101" s="130"/>
      <c r="AM101" s="130"/>
      <c r="AN101" s="132">
        <f>SUM(AG101,AT101)</f>
        <v>0</v>
      </c>
      <c r="AO101" s="130"/>
      <c r="AP101" s="130"/>
      <c r="AQ101" s="133" t="s">
        <v>89</v>
      </c>
      <c r="AR101" s="69"/>
      <c r="AS101" s="139">
        <v>0</v>
      </c>
      <c r="AT101" s="140">
        <f>ROUND(SUM(AV101:AW101),2)</f>
        <v>0</v>
      </c>
      <c r="AU101" s="141">
        <f>'06 - Technológia detského...'!P122</f>
        <v>0</v>
      </c>
      <c r="AV101" s="140">
        <f>'06 - Technológia detského...'!J35</f>
        <v>0</v>
      </c>
      <c r="AW101" s="140">
        <f>'06 - Technológia detského...'!J36</f>
        <v>0</v>
      </c>
      <c r="AX101" s="140">
        <f>'06 - Technológia detského...'!J37</f>
        <v>0</v>
      </c>
      <c r="AY101" s="140">
        <f>'06 - Technológia detského...'!J38</f>
        <v>0</v>
      </c>
      <c r="AZ101" s="140">
        <f>'06 - Technológia detského...'!F35</f>
        <v>0</v>
      </c>
      <c r="BA101" s="140">
        <f>'06 - Technológia detského...'!F36</f>
        <v>0</v>
      </c>
      <c r="BB101" s="140">
        <f>'06 - Technológia detského...'!F37</f>
        <v>0</v>
      </c>
      <c r="BC101" s="140">
        <f>'06 - Technológia detského...'!F38</f>
        <v>0</v>
      </c>
      <c r="BD101" s="142">
        <f>'06 - Technológia detského...'!F39</f>
        <v>0</v>
      </c>
      <c r="BE101" s="4"/>
      <c r="BT101" s="138" t="s">
        <v>90</v>
      </c>
      <c r="BV101" s="138" t="s">
        <v>79</v>
      </c>
      <c r="BW101" s="138" t="s">
        <v>106</v>
      </c>
      <c r="BX101" s="138" t="s">
        <v>97</v>
      </c>
      <c r="CL101" s="138" t="s">
        <v>1</v>
      </c>
    </row>
    <row r="102" s="2" customFormat="1" ht="30" customHeight="1">
      <c r="A102" s="35"/>
      <c r="B102" s="36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37"/>
      <c r="R102" s="37"/>
      <c r="S102" s="37"/>
      <c r="T102" s="37"/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  <c r="AF102" s="37"/>
      <c r="AG102" s="37"/>
      <c r="AH102" s="37"/>
      <c r="AI102" s="37"/>
      <c r="AJ102" s="37"/>
      <c r="AK102" s="37"/>
      <c r="AL102" s="37"/>
      <c r="AM102" s="37"/>
      <c r="AN102" s="37"/>
      <c r="AO102" s="37"/>
      <c r="AP102" s="37"/>
      <c r="AQ102" s="37"/>
      <c r="AR102" s="41"/>
      <c r="AS102" s="35"/>
      <c r="AT102" s="35"/>
      <c r="AU102" s="35"/>
      <c r="AV102" s="35"/>
      <c r="AW102" s="35"/>
      <c r="AX102" s="35"/>
      <c r="AY102" s="35"/>
      <c r="AZ102" s="35"/>
      <c r="BA102" s="35"/>
      <c r="BB102" s="35"/>
      <c r="BC102" s="35"/>
      <c r="BD102" s="35"/>
      <c r="BE102" s="35"/>
    </row>
    <row r="103" s="2" customFormat="1" ht="6.96" customHeight="1">
      <c r="A103" s="35"/>
      <c r="B103" s="63"/>
      <c r="C103" s="64"/>
      <c r="D103" s="64"/>
      <c r="E103" s="64"/>
      <c r="F103" s="64"/>
      <c r="G103" s="64"/>
      <c r="H103" s="64"/>
      <c r="I103" s="64"/>
      <c r="J103" s="64"/>
      <c r="K103" s="64"/>
      <c r="L103" s="64"/>
      <c r="M103" s="64"/>
      <c r="N103" s="64"/>
      <c r="O103" s="64"/>
      <c r="P103" s="64"/>
      <c r="Q103" s="64"/>
      <c r="R103" s="64"/>
      <c r="S103" s="64"/>
      <c r="T103" s="64"/>
      <c r="U103" s="64"/>
      <c r="V103" s="64"/>
      <c r="W103" s="64"/>
      <c r="X103" s="64"/>
      <c r="Y103" s="64"/>
      <c r="Z103" s="64"/>
      <c r="AA103" s="64"/>
      <c r="AB103" s="64"/>
      <c r="AC103" s="64"/>
      <c r="AD103" s="64"/>
      <c r="AE103" s="64"/>
      <c r="AF103" s="64"/>
      <c r="AG103" s="64"/>
      <c r="AH103" s="64"/>
      <c r="AI103" s="64"/>
      <c r="AJ103" s="64"/>
      <c r="AK103" s="64"/>
      <c r="AL103" s="64"/>
      <c r="AM103" s="64"/>
      <c r="AN103" s="64"/>
      <c r="AO103" s="64"/>
      <c r="AP103" s="64"/>
      <c r="AQ103" s="64"/>
      <c r="AR103" s="41"/>
      <c r="AS103" s="35"/>
      <c r="AT103" s="35"/>
      <c r="AU103" s="35"/>
      <c r="AV103" s="35"/>
      <c r="AW103" s="35"/>
      <c r="AX103" s="35"/>
      <c r="AY103" s="35"/>
      <c r="AZ103" s="35"/>
      <c r="BA103" s="35"/>
      <c r="BB103" s="35"/>
      <c r="BC103" s="35"/>
      <c r="BD103" s="35"/>
      <c r="BE103" s="35"/>
    </row>
  </sheetData>
  <sheetProtection sheet="1" formatColumns="0" formatRows="0" objects="1" scenarios="1" spinCount="100000" saltValue="E60ja6EzNjuh01UitMmodlFLwRWvJ7N1rTdSjXqhtt6PWjL4+nTu2dV9uqRInySq0tUCEErL9aO9LciRFEREvA==" hashValue="RDL29Yyw/xnqbwfpY+cuiyzZf99shFI6D4Y+MSKqDHKFhcVPlDF5V/y7DawYz3RX6hJ6yBiaYE+RpO63RCRs+Q==" algorithmName="SHA-512" password="CC35"/>
  <mergeCells count="66">
    <mergeCell ref="L85:AO85"/>
    <mergeCell ref="AM87:AN87"/>
    <mergeCell ref="AS89:AT91"/>
    <mergeCell ref="AM89:AP89"/>
    <mergeCell ref="AM90:AP90"/>
    <mergeCell ref="C92:G92"/>
    <mergeCell ref="AG92:AM92"/>
    <mergeCell ref="AN92:AP92"/>
    <mergeCell ref="I92:AF92"/>
    <mergeCell ref="AG95:AM95"/>
    <mergeCell ref="AN95:AP95"/>
    <mergeCell ref="J95:AF95"/>
    <mergeCell ref="D95:H95"/>
    <mergeCell ref="AN96:AP96"/>
    <mergeCell ref="E96:I96"/>
    <mergeCell ref="K96:AF96"/>
    <mergeCell ref="AG96:AM96"/>
    <mergeCell ref="K97:AF97"/>
    <mergeCell ref="AN97:AP97"/>
    <mergeCell ref="E97:I97"/>
    <mergeCell ref="AG97:AM97"/>
    <mergeCell ref="AG98:AM98"/>
    <mergeCell ref="AN98:AP98"/>
    <mergeCell ref="D98:H98"/>
    <mergeCell ref="J98:AF98"/>
    <mergeCell ref="AN99:AP99"/>
    <mergeCell ref="AG99:AM99"/>
    <mergeCell ref="E99:I99"/>
    <mergeCell ref="K99:AF99"/>
    <mergeCell ref="AN100:AP100"/>
    <mergeCell ref="AG100:AM100"/>
    <mergeCell ref="E100:I100"/>
    <mergeCell ref="K100:AF100"/>
    <mergeCell ref="AN101:AP101"/>
    <mergeCell ref="AG101:AM101"/>
    <mergeCell ref="E101:I101"/>
    <mergeCell ref="K101:AF101"/>
    <mergeCell ref="AG94:AM94"/>
    <mergeCell ref="AN94:AP94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AK29:AO29"/>
    <mergeCell ref="L29:P29"/>
    <mergeCell ref="W29:AE29"/>
    <mergeCell ref="W30:AE30"/>
    <mergeCell ref="AK30:AO30"/>
    <mergeCell ref="L30:P30"/>
    <mergeCell ref="AK31:AO31"/>
    <mergeCell ref="W31:AE31"/>
    <mergeCell ref="L31:P31"/>
    <mergeCell ref="L32:P32"/>
    <mergeCell ref="W32:AE32"/>
    <mergeCell ref="AK32:AO32"/>
    <mergeCell ref="L33:P33"/>
    <mergeCell ref="AK33:AO33"/>
    <mergeCell ref="W33:AE33"/>
    <mergeCell ref="AK35:AO35"/>
    <mergeCell ref="X35:AB35"/>
    <mergeCell ref="AR2:BE2"/>
  </mergeCells>
  <hyperlinks>
    <hyperlink ref="A96" location="'01 - 25m nerezový plaveck...'!C2" display="/"/>
    <hyperlink ref="A97" location="'02 - Technológia 25m plav...'!C2" display="/"/>
    <hyperlink ref="A99" location="'04 - Nerezový neplavecký ...'!C2" display="/"/>
    <hyperlink ref="A100" location="'05 - Technológia neplavec...'!C2" display="/"/>
    <hyperlink ref="A101" location="'06 - Technológia detského...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91</v>
      </c>
    </row>
    <row r="3" s="1" customFormat="1" ht="6.96" customHeight="1">
      <c r="B3" s="143"/>
      <c r="C3" s="144"/>
      <c r="D3" s="144"/>
      <c r="E3" s="144"/>
      <c r="F3" s="144"/>
      <c r="G3" s="144"/>
      <c r="H3" s="144"/>
      <c r="I3" s="144"/>
      <c r="J3" s="144"/>
      <c r="K3" s="144"/>
      <c r="L3" s="17"/>
      <c r="AT3" s="14" t="s">
        <v>77</v>
      </c>
    </row>
    <row r="4" s="1" customFormat="1" ht="24.96" customHeight="1">
      <c r="B4" s="17"/>
      <c r="D4" s="145" t="s">
        <v>107</v>
      </c>
      <c r="L4" s="17"/>
      <c r="M4" s="146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47" t="s">
        <v>15</v>
      </c>
      <c r="L6" s="17"/>
    </row>
    <row r="7" s="1" customFormat="1" ht="16.5" customHeight="1">
      <c r="B7" s="17"/>
      <c r="E7" s="148" t="str">
        <f>'Rekapitulácia stavby'!K6</f>
        <v>Nerezové bazény a bazénové technológie</v>
      </c>
      <c r="F7" s="147"/>
      <c r="G7" s="147"/>
      <c r="H7" s="147"/>
      <c r="L7" s="17"/>
    </row>
    <row r="8" s="1" customFormat="1" ht="12" customHeight="1">
      <c r="B8" s="17"/>
      <c r="D8" s="147" t="s">
        <v>108</v>
      </c>
      <c r="L8" s="17"/>
    </row>
    <row r="9" s="2" customFormat="1" ht="23.25" customHeight="1">
      <c r="A9" s="35"/>
      <c r="B9" s="41"/>
      <c r="C9" s="35"/>
      <c r="D9" s="35"/>
      <c r="E9" s="148" t="s">
        <v>109</v>
      </c>
      <c r="F9" s="35"/>
      <c r="G9" s="35"/>
      <c r="H9" s="35"/>
      <c r="I9" s="35"/>
      <c r="J9" s="35"/>
      <c r="K9" s="35"/>
      <c r="L9" s="60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 ht="12" customHeight="1">
      <c r="A10" s="35"/>
      <c r="B10" s="41"/>
      <c r="C10" s="35"/>
      <c r="D10" s="147" t="s">
        <v>110</v>
      </c>
      <c r="E10" s="35"/>
      <c r="F10" s="35"/>
      <c r="G10" s="35"/>
      <c r="H10" s="35"/>
      <c r="I10" s="35"/>
      <c r="J10" s="35"/>
      <c r="K10" s="35"/>
      <c r="L10" s="60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6.5" customHeight="1">
      <c r="A11" s="35"/>
      <c r="B11" s="41"/>
      <c r="C11" s="35"/>
      <c r="D11" s="35"/>
      <c r="E11" s="149" t="s">
        <v>111</v>
      </c>
      <c r="F11" s="35"/>
      <c r="G11" s="35"/>
      <c r="H11" s="35"/>
      <c r="I11" s="35"/>
      <c r="J11" s="35"/>
      <c r="K11" s="35"/>
      <c r="L11" s="60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>
      <c r="A12" s="35"/>
      <c r="B12" s="41"/>
      <c r="C12" s="35"/>
      <c r="D12" s="35"/>
      <c r="E12" s="35"/>
      <c r="F12" s="35"/>
      <c r="G12" s="35"/>
      <c r="H12" s="35"/>
      <c r="I12" s="35"/>
      <c r="J12" s="35"/>
      <c r="K12" s="35"/>
      <c r="L12" s="60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2" customHeight="1">
      <c r="A13" s="35"/>
      <c r="B13" s="41"/>
      <c r="C13" s="35"/>
      <c r="D13" s="147" t="s">
        <v>17</v>
      </c>
      <c r="E13" s="35"/>
      <c r="F13" s="138" t="s">
        <v>1</v>
      </c>
      <c r="G13" s="35"/>
      <c r="H13" s="35"/>
      <c r="I13" s="147" t="s">
        <v>18</v>
      </c>
      <c r="J13" s="138" t="s">
        <v>1</v>
      </c>
      <c r="K13" s="35"/>
      <c r="L13" s="60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12" customHeight="1">
      <c r="A14" s="35"/>
      <c r="B14" s="41"/>
      <c r="C14" s="35"/>
      <c r="D14" s="147" t="s">
        <v>19</v>
      </c>
      <c r="E14" s="35"/>
      <c r="F14" s="138" t="s">
        <v>20</v>
      </c>
      <c r="G14" s="35"/>
      <c r="H14" s="35"/>
      <c r="I14" s="147" t="s">
        <v>21</v>
      </c>
      <c r="J14" s="150" t="str">
        <f>'Rekapitulácia stavby'!AN8</f>
        <v>26. 3. 2021</v>
      </c>
      <c r="K14" s="35"/>
      <c r="L14" s="60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0.8" customHeight="1">
      <c r="A15" s="35"/>
      <c r="B15" s="41"/>
      <c r="C15" s="35"/>
      <c r="D15" s="35"/>
      <c r="E15" s="35"/>
      <c r="F15" s="35"/>
      <c r="G15" s="35"/>
      <c r="H15" s="35"/>
      <c r="I15" s="35"/>
      <c r="J15" s="35"/>
      <c r="K15" s="35"/>
      <c r="L15" s="60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12" customHeight="1">
      <c r="A16" s="35"/>
      <c r="B16" s="41"/>
      <c r="C16" s="35"/>
      <c r="D16" s="147" t="s">
        <v>23</v>
      </c>
      <c r="E16" s="35"/>
      <c r="F16" s="35"/>
      <c r="G16" s="35"/>
      <c r="H16" s="35"/>
      <c r="I16" s="147" t="s">
        <v>24</v>
      </c>
      <c r="J16" s="138" t="s">
        <v>25</v>
      </c>
      <c r="K16" s="35"/>
      <c r="L16" s="60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8" customHeight="1">
      <c r="A17" s="35"/>
      <c r="B17" s="41"/>
      <c r="C17" s="35"/>
      <c r="D17" s="35"/>
      <c r="E17" s="138" t="s">
        <v>26</v>
      </c>
      <c r="F17" s="35"/>
      <c r="G17" s="35"/>
      <c r="H17" s="35"/>
      <c r="I17" s="147" t="s">
        <v>27</v>
      </c>
      <c r="J17" s="138" t="s">
        <v>28</v>
      </c>
      <c r="K17" s="35"/>
      <c r="L17" s="60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6.96" customHeight="1">
      <c r="A18" s="35"/>
      <c r="B18" s="41"/>
      <c r="C18" s="35"/>
      <c r="D18" s="35"/>
      <c r="E18" s="35"/>
      <c r="F18" s="35"/>
      <c r="G18" s="35"/>
      <c r="H18" s="35"/>
      <c r="I18" s="35"/>
      <c r="J18" s="35"/>
      <c r="K18" s="35"/>
      <c r="L18" s="60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12" customHeight="1">
      <c r="A19" s="35"/>
      <c r="B19" s="41"/>
      <c r="C19" s="35"/>
      <c r="D19" s="147" t="s">
        <v>29</v>
      </c>
      <c r="E19" s="35"/>
      <c r="F19" s="35"/>
      <c r="G19" s="35"/>
      <c r="H19" s="35"/>
      <c r="I19" s="147" t="s">
        <v>24</v>
      </c>
      <c r="J19" s="30" t="str">
        <f>'Rekapitulácia stavby'!AN13</f>
        <v>Vyplň údaj</v>
      </c>
      <c r="K19" s="35"/>
      <c r="L19" s="60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18" customHeight="1">
      <c r="A20" s="35"/>
      <c r="B20" s="41"/>
      <c r="C20" s="35"/>
      <c r="D20" s="35"/>
      <c r="E20" s="30" t="str">
        <f>'Rekapitulácia stavby'!E14</f>
        <v>Vyplň údaj</v>
      </c>
      <c r="F20" s="138"/>
      <c r="G20" s="138"/>
      <c r="H20" s="138"/>
      <c r="I20" s="147" t="s">
        <v>27</v>
      </c>
      <c r="J20" s="30" t="str">
        <f>'Rekapitulácia stavby'!AN14</f>
        <v>Vyplň údaj</v>
      </c>
      <c r="K20" s="35"/>
      <c r="L20" s="60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6.96" customHeight="1">
      <c r="A21" s="35"/>
      <c r="B21" s="41"/>
      <c r="C21" s="35"/>
      <c r="D21" s="35"/>
      <c r="E21" s="35"/>
      <c r="F21" s="35"/>
      <c r="G21" s="35"/>
      <c r="H21" s="35"/>
      <c r="I21" s="35"/>
      <c r="J21" s="35"/>
      <c r="K21" s="35"/>
      <c r="L21" s="60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12" customHeight="1">
      <c r="A22" s="35"/>
      <c r="B22" s="41"/>
      <c r="C22" s="35"/>
      <c r="D22" s="147" t="s">
        <v>31</v>
      </c>
      <c r="E22" s="35"/>
      <c r="F22" s="35"/>
      <c r="G22" s="35"/>
      <c r="H22" s="35"/>
      <c r="I22" s="147" t="s">
        <v>24</v>
      </c>
      <c r="J22" s="138" t="s">
        <v>1</v>
      </c>
      <c r="K22" s="35"/>
      <c r="L22" s="60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18" customHeight="1">
      <c r="A23" s="35"/>
      <c r="B23" s="41"/>
      <c r="C23" s="35"/>
      <c r="D23" s="35"/>
      <c r="E23" s="138" t="s">
        <v>32</v>
      </c>
      <c r="F23" s="35"/>
      <c r="G23" s="35"/>
      <c r="H23" s="35"/>
      <c r="I23" s="147" t="s">
        <v>27</v>
      </c>
      <c r="J23" s="138" t="s">
        <v>1</v>
      </c>
      <c r="K23" s="35"/>
      <c r="L23" s="60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6.96" customHeight="1">
      <c r="A24" s="35"/>
      <c r="B24" s="41"/>
      <c r="C24" s="35"/>
      <c r="D24" s="35"/>
      <c r="E24" s="35"/>
      <c r="F24" s="35"/>
      <c r="G24" s="35"/>
      <c r="H24" s="35"/>
      <c r="I24" s="35"/>
      <c r="J24" s="35"/>
      <c r="K24" s="35"/>
      <c r="L24" s="60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12" customHeight="1">
      <c r="A25" s="35"/>
      <c r="B25" s="41"/>
      <c r="C25" s="35"/>
      <c r="D25" s="147" t="s">
        <v>34</v>
      </c>
      <c r="E25" s="35"/>
      <c r="F25" s="35"/>
      <c r="G25" s="35"/>
      <c r="H25" s="35"/>
      <c r="I25" s="147" t="s">
        <v>24</v>
      </c>
      <c r="J25" s="138" t="s">
        <v>1</v>
      </c>
      <c r="K25" s="35"/>
      <c r="L25" s="60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18" customHeight="1">
      <c r="A26" s="35"/>
      <c r="B26" s="41"/>
      <c r="C26" s="35"/>
      <c r="D26" s="35"/>
      <c r="E26" s="138" t="s">
        <v>35</v>
      </c>
      <c r="F26" s="35"/>
      <c r="G26" s="35"/>
      <c r="H26" s="35"/>
      <c r="I26" s="147" t="s">
        <v>27</v>
      </c>
      <c r="J26" s="138" t="s">
        <v>1</v>
      </c>
      <c r="K26" s="35"/>
      <c r="L26" s="60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2" customFormat="1" ht="6.96" customHeight="1">
      <c r="A27" s="35"/>
      <c r="B27" s="41"/>
      <c r="C27" s="35"/>
      <c r="D27" s="35"/>
      <c r="E27" s="35"/>
      <c r="F27" s="35"/>
      <c r="G27" s="35"/>
      <c r="H27" s="35"/>
      <c r="I27" s="35"/>
      <c r="J27" s="35"/>
      <c r="K27" s="35"/>
      <c r="L27" s="60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="2" customFormat="1" ht="12" customHeight="1">
      <c r="A28" s="35"/>
      <c r="B28" s="41"/>
      <c r="C28" s="35"/>
      <c r="D28" s="147" t="s">
        <v>36</v>
      </c>
      <c r="E28" s="35"/>
      <c r="F28" s="35"/>
      <c r="G28" s="35"/>
      <c r="H28" s="35"/>
      <c r="I28" s="35"/>
      <c r="J28" s="35"/>
      <c r="K28" s="35"/>
      <c r="L28" s="60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8" customFormat="1" ht="16.5" customHeight="1">
      <c r="A29" s="151"/>
      <c r="B29" s="152"/>
      <c r="C29" s="151"/>
      <c r="D29" s="151"/>
      <c r="E29" s="153" t="s">
        <v>1</v>
      </c>
      <c r="F29" s="153"/>
      <c r="G29" s="153"/>
      <c r="H29" s="153"/>
      <c r="I29" s="151"/>
      <c r="J29" s="151"/>
      <c r="K29" s="151"/>
      <c r="L29" s="154"/>
      <c r="S29" s="151"/>
      <c r="T29" s="151"/>
      <c r="U29" s="151"/>
      <c r="V29" s="151"/>
      <c r="W29" s="151"/>
      <c r="X29" s="151"/>
      <c r="Y29" s="151"/>
      <c r="Z29" s="151"/>
      <c r="AA29" s="151"/>
      <c r="AB29" s="151"/>
      <c r="AC29" s="151"/>
      <c r="AD29" s="151"/>
      <c r="AE29" s="151"/>
    </row>
    <row r="30" s="2" customFormat="1" ht="6.96" customHeight="1">
      <c r="A30" s="35"/>
      <c r="B30" s="41"/>
      <c r="C30" s="35"/>
      <c r="D30" s="35"/>
      <c r="E30" s="35"/>
      <c r="F30" s="35"/>
      <c r="G30" s="35"/>
      <c r="H30" s="35"/>
      <c r="I30" s="35"/>
      <c r="J30" s="35"/>
      <c r="K30" s="35"/>
      <c r="L30" s="60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6.96" customHeight="1">
      <c r="A31" s="35"/>
      <c r="B31" s="41"/>
      <c r="C31" s="35"/>
      <c r="D31" s="155"/>
      <c r="E31" s="155"/>
      <c r="F31" s="155"/>
      <c r="G31" s="155"/>
      <c r="H31" s="155"/>
      <c r="I31" s="155"/>
      <c r="J31" s="155"/>
      <c r="K31" s="155"/>
      <c r="L31" s="60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25.44" customHeight="1">
      <c r="A32" s="35"/>
      <c r="B32" s="41"/>
      <c r="C32" s="35"/>
      <c r="D32" s="156" t="s">
        <v>37</v>
      </c>
      <c r="E32" s="35"/>
      <c r="F32" s="35"/>
      <c r="G32" s="35"/>
      <c r="H32" s="35"/>
      <c r="I32" s="35"/>
      <c r="J32" s="157">
        <f>ROUND(J128, 2)</f>
        <v>0</v>
      </c>
      <c r="K32" s="35"/>
      <c r="L32" s="60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6.96" customHeight="1">
      <c r="A33" s="35"/>
      <c r="B33" s="41"/>
      <c r="C33" s="35"/>
      <c r="D33" s="155"/>
      <c r="E33" s="155"/>
      <c r="F33" s="155"/>
      <c r="G33" s="155"/>
      <c r="H33" s="155"/>
      <c r="I33" s="155"/>
      <c r="J33" s="155"/>
      <c r="K33" s="155"/>
      <c r="L33" s="60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41"/>
      <c r="C34" s="35"/>
      <c r="D34" s="35"/>
      <c r="E34" s="35"/>
      <c r="F34" s="158" t="s">
        <v>39</v>
      </c>
      <c r="G34" s="35"/>
      <c r="H34" s="35"/>
      <c r="I34" s="158" t="s">
        <v>38</v>
      </c>
      <c r="J34" s="158" t="s">
        <v>40</v>
      </c>
      <c r="K34" s="35"/>
      <c r="L34" s="60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="2" customFormat="1" ht="14.4" customHeight="1">
      <c r="A35" s="35"/>
      <c r="B35" s="41"/>
      <c r="C35" s="35"/>
      <c r="D35" s="159" t="s">
        <v>41</v>
      </c>
      <c r="E35" s="147" t="s">
        <v>42</v>
      </c>
      <c r="F35" s="160">
        <f>ROUND((SUM(BE128:BE210)),  2)</f>
        <v>0</v>
      </c>
      <c r="G35" s="35"/>
      <c r="H35" s="35"/>
      <c r="I35" s="161">
        <v>0.20000000000000001</v>
      </c>
      <c r="J35" s="160">
        <f>ROUND(((SUM(BE128:BE210))*I35),  2)</f>
        <v>0</v>
      </c>
      <c r="K35" s="35"/>
      <c r="L35" s="60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="2" customFormat="1" ht="14.4" customHeight="1">
      <c r="A36" s="35"/>
      <c r="B36" s="41"/>
      <c r="C36" s="35"/>
      <c r="D36" s="35"/>
      <c r="E36" s="147" t="s">
        <v>43</v>
      </c>
      <c r="F36" s="160">
        <f>ROUND((SUM(BF128:BF210)),  2)</f>
        <v>0</v>
      </c>
      <c r="G36" s="35"/>
      <c r="H36" s="35"/>
      <c r="I36" s="161">
        <v>0.20000000000000001</v>
      </c>
      <c r="J36" s="160">
        <f>ROUND(((SUM(BF128:BF210))*I36),  2)</f>
        <v>0</v>
      </c>
      <c r="K36" s="35"/>
      <c r="L36" s="60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41"/>
      <c r="C37" s="35"/>
      <c r="D37" s="35"/>
      <c r="E37" s="147" t="s">
        <v>44</v>
      </c>
      <c r="F37" s="160">
        <f>ROUND((SUM(BG128:BG210)),  2)</f>
        <v>0</v>
      </c>
      <c r="G37" s="35"/>
      <c r="H37" s="35"/>
      <c r="I37" s="161">
        <v>0.20000000000000001</v>
      </c>
      <c r="J37" s="160">
        <f>0</f>
        <v>0</v>
      </c>
      <c r="K37" s="35"/>
      <c r="L37" s="60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hidden="1" s="2" customFormat="1" ht="14.4" customHeight="1">
      <c r="A38" s="35"/>
      <c r="B38" s="41"/>
      <c r="C38" s="35"/>
      <c r="D38" s="35"/>
      <c r="E38" s="147" t="s">
        <v>45</v>
      </c>
      <c r="F38" s="160">
        <f>ROUND((SUM(BH128:BH210)),  2)</f>
        <v>0</v>
      </c>
      <c r="G38" s="35"/>
      <c r="H38" s="35"/>
      <c r="I38" s="161">
        <v>0.20000000000000001</v>
      </c>
      <c r="J38" s="160">
        <f>0</f>
        <v>0</v>
      </c>
      <c r="K38" s="35"/>
      <c r="L38" s="60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hidden="1" s="2" customFormat="1" ht="14.4" customHeight="1">
      <c r="A39" s="35"/>
      <c r="B39" s="41"/>
      <c r="C39" s="35"/>
      <c r="D39" s="35"/>
      <c r="E39" s="147" t="s">
        <v>46</v>
      </c>
      <c r="F39" s="160">
        <f>ROUND((SUM(BI128:BI210)),  2)</f>
        <v>0</v>
      </c>
      <c r="G39" s="35"/>
      <c r="H39" s="35"/>
      <c r="I39" s="161">
        <v>0</v>
      </c>
      <c r="J39" s="160">
        <f>0</f>
        <v>0</v>
      </c>
      <c r="K39" s="35"/>
      <c r="L39" s="60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6.96" customHeight="1">
      <c r="A40" s="35"/>
      <c r="B40" s="41"/>
      <c r="C40" s="35"/>
      <c r="D40" s="35"/>
      <c r="E40" s="35"/>
      <c r="F40" s="35"/>
      <c r="G40" s="35"/>
      <c r="H40" s="35"/>
      <c r="I40" s="35"/>
      <c r="J40" s="35"/>
      <c r="K40" s="35"/>
      <c r="L40" s="60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2" customFormat="1" ht="25.44" customHeight="1">
      <c r="A41" s="35"/>
      <c r="B41" s="41"/>
      <c r="C41" s="162"/>
      <c r="D41" s="163" t="s">
        <v>47</v>
      </c>
      <c r="E41" s="164"/>
      <c r="F41" s="164"/>
      <c r="G41" s="165" t="s">
        <v>48</v>
      </c>
      <c r="H41" s="166" t="s">
        <v>49</v>
      </c>
      <c r="I41" s="164"/>
      <c r="J41" s="167">
        <f>SUM(J32:J39)</f>
        <v>0</v>
      </c>
      <c r="K41" s="168"/>
      <c r="L41" s="60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="2" customFormat="1" ht="14.4" customHeight="1">
      <c r="A42" s="35"/>
      <c r="B42" s="41"/>
      <c r="C42" s="35"/>
      <c r="D42" s="35"/>
      <c r="E42" s="35"/>
      <c r="F42" s="35"/>
      <c r="G42" s="35"/>
      <c r="H42" s="35"/>
      <c r="I42" s="35"/>
      <c r="J42" s="35"/>
      <c r="K42" s="35"/>
      <c r="L42" s="60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="1" customFormat="1" ht="14.4" customHeight="1">
      <c r="B43" s="17"/>
      <c r="L43" s="17"/>
    </row>
    <row r="44" s="1" customFormat="1" ht="14.4" customHeight="1">
      <c r="B44" s="17"/>
      <c r="L44" s="17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0"/>
      <c r="D50" s="169" t="s">
        <v>50</v>
      </c>
      <c r="E50" s="170"/>
      <c r="F50" s="170"/>
      <c r="G50" s="169" t="s">
        <v>51</v>
      </c>
      <c r="H50" s="170"/>
      <c r="I50" s="170"/>
      <c r="J50" s="170"/>
      <c r="K50" s="170"/>
      <c r="L50" s="60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71" t="s">
        <v>52</v>
      </c>
      <c r="E61" s="172"/>
      <c r="F61" s="173" t="s">
        <v>53</v>
      </c>
      <c r="G61" s="171" t="s">
        <v>52</v>
      </c>
      <c r="H61" s="172"/>
      <c r="I61" s="172"/>
      <c r="J61" s="174" t="s">
        <v>53</v>
      </c>
      <c r="K61" s="172"/>
      <c r="L61" s="60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69" t="s">
        <v>54</v>
      </c>
      <c r="E65" s="175"/>
      <c r="F65" s="175"/>
      <c r="G65" s="169" t="s">
        <v>55</v>
      </c>
      <c r="H65" s="175"/>
      <c r="I65" s="175"/>
      <c r="J65" s="175"/>
      <c r="K65" s="175"/>
      <c r="L65" s="60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71" t="s">
        <v>52</v>
      </c>
      <c r="E76" s="172"/>
      <c r="F76" s="173" t="s">
        <v>53</v>
      </c>
      <c r="G76" s="171" t="s">
        <v>52</v>
      </c>
      <c r="H76" s="172"/>
      <c r="I76" s="172"/>
      <c r="J76" s="174" t="s">
        <v>53</v>
      </c>
      <c r="K76" s="172"/>
      <c r="L76" s="60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76"/>
      <c r="C77" s="177"/>
      <c r="D77" s="177"/>
      <c r="E77" s="177"/>
      <c r="F77" s="177"/>
      <c r="G77" s="177"/>
      <c r="H77" s="177"/>
      <c r="I77" s="177"/>
      <c r="J77" s="177"/>
      <c r="K77" s="177"/>
      <c r="L77" s="60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78"/>
      <c r="C81" s="179"/>
      <c r="D81" s="179"/>
      <c r="E81" s="179"/>
      <c r="F81" s="179"/>
      <c r="G81" s="179"/>
      <c r="H81" s="179"/>
      <c r="I81" s="179"/>
      <c r="J81" s="179"/>
      <c r="K81" s="179"/>
      <c r="L81" s="60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112</v>
      </c>
      <c r="D82" s="37"/>
      <c r="E82" s="37"/>
      <c r="F82" s="37"/>
      <c r="G82" s="37"/>
      <c r="H82" s="37"/>
      <c r="I82" s="37"/>
      <c r="J82" s="37"/>
      <c r="K82" s="37"/>
      <c r="L82" s="60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0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60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16.5" customHeight="1">
      <c r="A85" s="35"/>
      <c r="B85" s="36"/>
      <c r="C85" s="37"/>
      <c r="D85" s="37"/>
      <c r="E85" s="180" t="str">
        <f>E7</f>
        <v>Nerezové bazény a bazénové technológie</v>
      </c>
      <c r="F85" s="29"/>
      <c r="G85" s="29"/>
      <c r="H85" s="29"/>
      <c r="I85" s="37"/>
      <c r="J85" s="37"/>
      <c r="K85" s="37"/>
      <c r="L85" s="60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1" customFormat="1" ht="12" customHeight="1">
      <c r="B86" s="18"/>
      <c r="C86" s="29" t="s">
        <v>108</v>
      </c>
      <c r="D86" s="19"/>
      <c r="E86" s="19"/>
      <c r="F86" s="19"/>
      <c r="G86" s="19"/>
      <c r="H86" s="19"/>
      <c r="I86" s="19"/>
      <c r="J86" s="19"/>
      <c r="K86" s="19"/>
      <c r="L86" s="17"/>
    </row>
    <row r="87" s="2" customFormat="1" ht="23.25" customHeight="1">
      <c r="A87" s="35"/>
      <c r="B87" s="36"/>
      <c r="C87" s="37"/>
      <c r="D87" s="37"/>
      <c r="E87" s="180" t="s">
        <v>109</v>
      </c>
      <c r="F87" s="37"/>
      <c r="G87" s="37"/>
      <c r="H87" s="37"/>
      <c r="I87" s="37"/>
      <c r="J87" s="37"/>
      <c r="K87" s="37"/>
      <c r="L87" s="60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="2" customFormat="1" ht="12" customHeight="1">
      <c r="A88" s="35"/>
      <c r="B88" s="36"/>
      <c r="C88" s="29" t="s">
        <v>110</v>
      </c>
      <c r="D88" s="37"/>
      <c r="E88" s="37"/>
      <c r="F88" s="37"/>
      <c r="G88" s="37"/>
      <c r="H88" s="37"/>
      <c r="I88" s="37"/>
      <c r="J88" s="37"/>
      <c r="K88" s="37"/>
      <c r="L88" s="60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="2" customFormat="1" ht="16.5" customHeight="1">
      <c r="A89" s="35"/>
      <c r="B89" s="36"/>
      <c r="C89" s="37"/>
      <c r="D89" s="37"/>
      <c r="E89" s="73" t="str">
        <f>E11</f>
        <v>01 - 25m nerezový plavecký bazén</v>
      </c>
      <c r="F89" s="37"/>
      <c r="G89" s="37"/>
      <c r="H89" s="37"/>
      <c r="I89" s="37"/>
      <c r="J89" s="37"/>
      <c r="K89" s="37"/>
      <c r="L89" s="60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6.96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60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2" customHeight="1">
      <c r="A91" s="35"/>
      <c r="B91" s="36"/>
      <c r="C91" s="29" t="s">
        <v>19</v>
      </c>
      <c r="D91" s="37"/>
      <c r="E91" s="37"/>
      <c r="F91" s="24" t="str">
        <f>F14</f>
        <v>Žiar nad Hronom</v>
      </c>
      <c r="G91" s="37"/>
      <c r="H91" s="37"/>
      <c r="I91" s="29" t="s">
        <v>21</v>
      </c>
      <c r="J91" s="76" t="str">
        <f>IF(J14="","",J14)</f>
        <v>26. 3. 2021</v>
      </c>
      <c r="K91" s="37"/>
      <c r="L91" s="60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6.96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60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25.65" customHeight="1">
      <c r="A93" s="35"/>
      <c r="B93" s="36"/>
      <c r="C93" s="29" t="s">
        <v>23</v>
      </c>
      <c r="D93" s="37"/>
      <c r="E93" s="37"/>
      <c r="F93" s="24" t="str">
        <f>E17</f>
        <v>Technické služby Žiar nad Hronom s.r.o.</v>
      </c>
      <c r="G93" s="37"/>
      <c r="H93" s="37"/>
      <c r="I93" s="29" t="s">
        <v>31</v>
      </c>
      <c r="J93" s="33" t="str">
        <f>E23</f>
        <v>Magic Design Henč s.r.o.</v>
      </c>
      <c r="K93" s="37"/>
      <c r="L93" s="60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15.15" customHeight="1">
      <c r="A94" s="35"/>
      <c r="B94" s="36"/>
      <c r="C94" s="29" t="s">
        <v>29</v>
      </c>
      <c r="D94" s="37"/>
      <c r="E94" s="37"/>
      <c r="F94" s="24" t="str">
        <f>IF(E20="","",E20)</f>
        <v>Vyplň údaj</v>
      </c>
      <c r="G94" s="37"/>
      <c r="H94" s="37"/>
      <c r="I94" s="29" t="s">
        <v>34</v>
      </c>
      <c r="J94" s="33" t="str">
        <f>E26</f>
        <v>Pilnik Vladimír</v>
      </c>
      <c r="K94" s="37"/>
      <c r="L94" s="60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10.32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60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29.28" customHeight="1">
      <c r="A96" s="35"/>
      <c r="B96" s="36"/>
      <c r="C96" s="181" t="s">
        <v>113</v>
      </c>
      <c r="D96" s="182"/>
      <c r="E96" s="182"/>
      <c r="F96" s="182"/>
      <c r="G96" s="182"/>
      <c r="H96" s="182"/>
      <c r="I96" s="182"/>
      <c r="J96" s="183" t="s">
        <v>114</v>
      </c>
      <c r="K96" s="182"/>
      <c r="L96" s="60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="2" customFormat="1" ht="10.32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60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="2" customFormat="1" ht="22.8" customHeight="1">
      <c r="A98" s="35"/>
      <c r="B98" s="36"/>
      <c r="C98" s="184" t="s">
        <v>115</v>
      </c>
      <c r="D98" s="37"/>
      <c r="E98" s="37"/>
      <c r="F98" s="37"/>
      <c r="G98" s="37"/>
      <c r="H98" s="37"/>
      <c r="I98" s="37"/>
      <c r="J98" s="107">
        <f>J128</f>
        <v>0</v>
      </c>
      <c r="K98" s="37"/>
      <c r="L98" s="60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4" t="s">
        <v>116</v>
      </c>
    </row>
    <row r="99" s="9" customFormat="1" ht="24.96" customHeight="1">
      <c r="A99" s="9"/>
      <c r="B99" s="185"/>
      <c r="C99" s="186"/>
      <c r="D99" s="187" t="s">
        <v>117</v>
      </c>
      <c r="E99" s="188"/>
      <c r="F99" s="188"/>
      <c r="G99" s="188"/>
      <c r="H99" s="188"/>
      <c r="I99" s="188"/>
      <c r="J99" s="189">
        <f>J129</f>
        <v>0</v>
      </c>
      <c r="K99" s="186"/>
      <c r="L99" s="190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191"/>
      <c r="C100" s="130"/>
      <c r="D100" s="192" t="s">
        <v>118</v>
      </c>
      <c r="E100" s="193"/>
      <c r="F100" s="193"/>
      <c r="G100" s="193"/>
      <c r="H100" s="193"/>
      <c r="I100" s="193"/>
      <c r="J100" s="194">
        <f>J130</f>
        <v>0</v>
      </c>
      <c r="K100" s="130"/>
      <c r="L100" s="195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4.88" customHeight="1">
      <c r="A101" s="10"/>
      <c r="B101" s="191"/>
      <c r="C101" s="130"/>
      <c r="D101" s="192" t="s">
        <v>119</v>
      </c>
      <c r="E101" s="193"/>
      <c r="F101" s="193"/>
      <c r="G101" s="193"/>
      <c r="H101" s="193"/>
      <c r="I101" s="193"/>
      <c r="J101" s="194">
        <f>J131</f>
        <v>0</v>
      </c>
      <c r="K101" s="130"/>
      <c r="L101" s="195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4.88" customHeight="1">
      <c r="A102" s="10"/>
      <c r="B102" s="191"/>
      <c r="C102" s="130"/>
      <c r="D102" s="192" t="s">
        <v>120</v>
      </c>
      <c r="E102" s="193"/>
      <c r="F102" s="193"/>
      <c r="G102" s="193"/>
      <c r="H102" s="193"/>
      <c r="I102" s="193"/>
      <c r="J102" s="194">
        <f>J138</f>
        <v>0</v>
      </c>
      <c r="K102" s="130"/>
      <c r="L102" s="195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4.88" customHeight="1">
      <c r="A103" s="10"/>
      <c r="B103" s="191"/>
      <c r="C103" s="130"/>
      <c r="D103" s="192" t="s">
        <v>121</v>
      </c>
      <c r="E103" s="193"/>
      <c r="F103" s="193"/>
      <c r="G103" s="193"/>
      <c r="H103" s="193"/>
      <c r="I103" s="193"/>
      <c r="J103" s="194">
        <f>J151</f>
        <v>0</v>
      </c>
      <c r="K103" s="130"/>
      <c r="L103" s="195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4.88" customHeight="1">
      <c r="A104" s="10"/>
      <c r="B104" s="191"/>
      <c r="C104" s="130"/>
      <c r="D104" s="192" t="s">
        <v>122</v>
      </c>
      <c r="E104" s="193"/>
      <c r="F104" s="193"/>
      <c r="G104" s="193"/>
      <c r="H104" s="193"/>
      <c r="I104" s="193"/>
      <c r="J104" s="194">
        <f>J171</f>
        <v>0</v>
      </c>
      <c r="K104" s="130"/>
      <c r="L104" s="195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4.88" customHeight="1">
      <c r="A105" s="10"/>
      <c r="B105" s="191"/>
      <c r="C105" s="130"/>
      <c r="D105" s="192" t="s">
        <v>123</v>
      </c>
      <c r="E105" s="193"/>
      <c r="F105" s="193"/>
      <c r="G105" s="193"/>
      <c r="H105" s="193"/>
      <c r="I105" s="193"/>
      <c r="J105" s="194">
        <f>J186</f>
        <v>0</v>
      </c>
      <c r="K105" s="130"/>
      <c r="L105" s="195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4.88" customHeight="1">
      <c r="A106" s="10"/>
      <c r="B106" s="191"/>
      <c r="C106" s="130"/>
      <c r="D106" s="192" t="s">
        <v>124</v>
      </c>
      <c r="E106" s="193"/>
      <c r="F106" s="193"/>
      <c r="G106" s="193"/>
      <c r="H106" s="193"/>
      <c r="I106" s="193"/>
      <c r="J106" s="194">
        <f>J201</f>
        <v>0</v>
      </c>
      <c r="K106" s="130"/>
      <c r="L106" s="195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2" customFormat="1" ht="21.84" customHeight="1">
      <c r="A107" s="35"/>
      <c r="B107" s="36"/>
      <c r="C107" s="37"/>
      <c r="D107" s="37"/>
      <c r="E107" s="37"/>
      <c r="F107" s="37"/>
      <c r="G107" s="37"/>
      <c r="H107" s="37"/>
      <c r="I107" s="37"/>
      <c r="J107" s="37"/>
      <c r="K107" s="37"/>
      <c r="L107" s="60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08" s="2" customFormat="1" ht="6.96" customHeight="1">
      <c r="A108" s="35"/>
      <c r="B108" s="63"/>
      <c r="C108" s="64"/>
      <c r="D108" s="64"/>
      <c r="E108" s="64"/>
      <c r="F108" s="64"/>
      <c r="G108" s="64"/>
      <c r="H108" s="64"/>
      <c r="I108" s="64"/>
      <c r="J108" s="64"/>
      <c r="K108" s="64"/>
      <c r="L108" s="60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12" s="2" customFormat="1" ht="6.96" customHeight="1">
      <c r="A112" s="35"/>
      <c r="B112" s="65"/>
      <c r="C112" s="66"/>
      <c r="D112" s="66"/>
      <c r="E112" s="66"/>
      <c r="F112" s="66"/>
      <c r="G112" s="66"/>
      <c r="H112" s="66"/>
      <c r="I112" s="66"/>
      <c r="J112" s="66"/>
      <c r="K112" s="66"/>
      <c r="L112" s="60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2" customFormat="1" ht="24.96" customHeight="1">
      <c r="A113" s="35"/>
      <c r="B113" s="36"/>
      <c r="C113" s="20" t="s">
        <v>125</v>
      </c>
      <c r="D113" s="37"/>
      <c r="E113" s="37"/>
      <c r="F113" s="37"/>
      <c r="G113" s="37"/>
      <c r="H113" s="37"/>
      <c r="I113" s="37"/>
      <c r="J113" s="37"/>
      <c r="K113" s="37"/>
      <c r="L113" s="60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2" customFormat="1" ht="6.96" customHeight="1">
      <c r="A114" s="35"/>
      <c r="B114" s="36"/>
      <c r="C114" s="37"/>
      <c r="D114" s="37"/>
      <c r="E114" s="37"/>
      <c r="F114" s="37"/>
      <c r="G114" s="37"/>
      <c r="H114" s="37"/>
      <c r="I114" s="37"/>
      <c r="J114" s="37"/>
      <c r="K114" s="37"/>
      <c r="L114" s="60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2" customFormat="1" ht="12" customHeight="1">
      <c r="A115" s="35"/>
      <c r="B115" s="36"/>
      <c r="C115" s="29" t="s">
        <v>15</v>
      </c>
      <c r="D115" s="37"/>
      <c r="E115" s="37"/>
      <c r="F115" s="37"/>
      <c r="G115" s="37"/>
      <c r="H115" s="37"/>
      <c r="I115" s="37"/>
      <c r="J115" s="37"/>
      <c r="K115" s="37"/>
      <c r="L115" s="60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2" customFormat="1" ht="16.5" customHeight="1">
      <c r="A116" s="35"/>
      <c r="B116" s="36"/>
      <c r="C116" s="37"/>
      <c r="D116" s="37"/>
      <c r="E116" s="180" t="str">
        <f>E7</f>
        <v>Nerezové bazény a bazénové technológie</v>
      </c>
      <c r="F116" s="29"/>
      <c r="G116" s="29"/>
      <c r="H116" s="29"/>
      <c r="I116" s="37"/>
      <c r="J116" s="37"/>
      <c r="K116" s="37"/>
      <c r="L116" s="60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1" customFormat="1" ht="12" customHeight="1">
      <c r="B117" s="18"/>
      <c r="C117" s="29" t="s">
        <v>108</v>
      </c>
      <c r="D117" s="19"/>
      <c r="E117" s="19"/>
      <c r="F117" s="19"/>
      <c r="G117" s="19"/>
      <c r="H117" s="19"/>
      <c r="I117" s="19"/>
      <c r="J117" s="19"/>
      <c r="K117" s="19"/>
      <c r="L117" s="17"/>
    </row>
    <row r="118" s="2" customFormat="1" ht="23.25" customHeight="1">
      <c r="A118" s="35"/>
      <c r="B118" s="36"/>
      <c r="C118" s="37"/>
      <c r="D118" s="37"/>
      <c r="E118" s="180" t="s">
        <v>109</v>
      </c>
      <c r="F118" s="37"/>
      <c r="G118" s="37"/>
      <c r="H118" s="37"/>
      <c r="I118" s="37"/>
      <c r="J118" s="37"/>
      <c r="K118" s="37"/>
      <c r="L118" s="60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12" customHeight="1">
      <c r="A119" s="35"/>
      <c r="B119" s="36"/>
      <c r="C119" s="29" t="s">
        <v>110</v>
      </c>
      <c r="D119" s="37"/>
      <c r="E119" s="37"/>
      <c r="F119" s="37"/>
      <c r="G119" s="37"/>
      <c r="H119" s="37"/>
      <c r="I119" s="37"/>
      <c r="J119" s="37"/>
      <c r="K119" s="37"/>
      <c r="L119" s="60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16.5" customHeight="1">
      <c r="A120" s="35"/>
      <c r="B120" s="36"/>
      <c r="C120" s="37"/>
      <c r="D120" s="37"/>
      <c r="E120" s="73" t="str">
        <f>E11</f>
        <v>01 - 25m nerezový plavecký bazén</v>
      </c>
      <c r="F120" s="37"/>
      <c r="G120" s="37"/>
      <c r="H120" s="37"/>
      <c r="I120" s="37"/>
      <c r="J120" s="37"/>
      <c r="K120" s="37"/>
      <c r="L120" s="60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2" customFormat="1" ht="6.96" customHeight="1">
      <c r="A121" s="35"/>
      <c r="B121" s="36"/>
      <c r="C121" s="37"/>
      <c r="D121" s="37"/>
      <c r="E121" s="37"/>
      <c r="F121" s="37"/>
      <c r="G121" s="37"/>
      <c r="H121" s="37"/>
      <c r="I121" s="37"/>
      <c r="J121" s="37"/>
      <c r="K121" s="37"/>
      <c r="L121" s="60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="2" customFormat="1" ht="12" customHeight="1">
      <c r="A122" s="35"/>
      <c r="B122" s="36"/>
      <c r="C122" s="29" t="s">
        <v>19</v>
      </c>
      <c r="D122" s="37"/>
      <c r="E122" s="37"/>
      <c r="F122" s="24" t="str">
        <f>F14</f>
        <v>Žiar nad Hronom</v>
      </c>
      <c r="G122" s="37"/>
      <c r="H122" s="37"/>
      <c r="I122" s="29" t="s">
        <v>21</v>
      </c>
      <c r="J122" s="76" t="str">
        <f>IF(J14="","",J14)</f>
        <v>26. 3. 2021</v>
      </c>
      <c r="K122" s="37"/>
      <c r="L122" s="60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="2" customFormat="1" ht="6.96" customHeight="1">
      <c r="A123" s="35"/>
      <c r="B123" s="36"/>
      <c r="C123" s="37"/>
      <c r="D123" s="37"/>
      <c r="E123" s="37"/>
      <c r="F123" s="37"/>
      <c r="G123" s="37"/>
      <c r="H123" s="37"/>
      <c r="I123" s="37"/>
      <c r="J123" s="37"/>
      <c r="K123" s="37"/>
      <c r="L123" s="60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="2" customFormat="1" ht="25.65" customHeight="1">
      <c r="A124" s="35"/>
      <c r="B124" s="36"/>
      <c r="C124" s="29" t="s">
        <v>23</v>
      </c>
      <c r="D124" s="37"/>
      <c r="E124" s="37"/>
      <c r="F124" s="24" t="str">
        <f>E17</f>
        <v>Technické služby Žiar nad Hronom s.r.o.</v>
      </c>
      <c r="G124" s="37"/>
      <c r="H124" s="37"/>
      <c r="I124" s="29" t="s">
        <v>31</v>
      </c>
      <c r="J124" s="33" t="str">
        <f>E23</f>
        <v>Magic Design Henč s.r.o.</v>
      </c>
      <c r="K124" s="37"/>
      <c r="L124" s="60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="2" customFormat="1" ht="15.15" customHeight="1">
      <c r="A125" s="35"/>
      <c r="B125" s="36"/>
      <c r="C125" s="29" t="s">
        <v>29</v>
      </c>
      <c r="D125" s="37"/>
      <c r="E125" s="37"/>
      <c r="F125" s="24" t="str">
        <f>IF(E20="","",E20)</f>
        <v>Vyplň údaj</v>
      </c>
      <c r="G125" s="37"/>
      <c r="H125" s="37"/>
      <c r="I125" s="29" t="s">
        <v>34</v>
      </c>
      <c r="J125" s="33" t="str">
        <f>E26</f>
        <v>Pilnik Vladimír</v>
      </c>
      <c r="K125" s="37"/>
      <c r="L125" s="60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="2" customFormat="1" ht="10.32" customHeight="1">
      <c r="A126" s="35"/>
      <c r="B126" s="36"/>
      <c r="C126" s="37"/>
      <c r="D126" s="37"/>
      <c r="E126" s="37"/>
      <c r="F126" s="37"/>
      <c r="G126" s="37"/>
      <c r="H126" s="37"/>
      <c r="I126" s="37"/>
      <c r="J126" s="37"/>
      <c r="K126" s="37"/>
      <c r="L126" s="60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="11" customFormat="1" ht="29.28" customHeight="1">
      <c r="A127" s="196"/>
      <c r="B127" s="197"/>
      <c r="C127" s="198" t="s">
        <v>126</v>
      </c>
      <c r="D127" s="199" t="s">
        <v>62</v>
      </c>
      <c r="E127" s="199" t="s">
        <v>58</v>
      </c>
      <c r="F127" s="199" t="s">
        <v>59</v>
      </c>
      <c r="G127" s="199" t="s">
        <v>127</v>
      </c>
      <c r="H127" s="199" t="s">
        <v>128</v>
      </c>
      <c r="I127" s="199" t="s">
        <v>129</v>
      </c>
      <c r="J127" s="200" t="s">
        <v>114</v>
      </c>
      <c r="K127" s="201" t="s">
        <v>130</v>
      </c>
      <c r="L127" s="202"/>
      <c r="M127" s="97" t="s">
        <v>1</v>
      </c>
      <c r="N127" s="98" t="s">
        <v>41</v>
      </c>
      <c r="O127" s="98" t="s">
        <v>131</v>
      </c>
      <c r="P127" s="98" t="s">
        <v>132</v>
      </c>
      <c r="Q127" s="98" t="s">
        <v>133</v>
      </c>
      <c r="R127" s="98" t="s">
        <v>134</v>
      </c>
      <c r="S127" s="98" t="s">
        <v>135</v>
      </c>
      <c r="T127" s="99" t="s">
        <v>136</v>
      </c>
      <c r="U127" s="196"/>
      <c r="V127" s="196"/>
      <c r="W127" s="196"/>
      <c r="X127" s="196"/>
      <c r="Y127" s="196"/>
      <c r="Z127" s="196"/>
      <c r="AA127" s="196"/>
      <c r="AB127" s="196"/>
      <c r="AC127" s="196"/>
      <c r="AD127" s="196"/>
      <c r="AE127" s="196"/>
    </row>
    <row r="128" s="2" customFormat="1" ht="22.8" customHeight="1">
      <c r="A128" s="35"/>
      <c r="B128" s="36"/>
      <c r="C128" s="104" t="s">
        <v>115</v>
      </c>
      <c r="D128" s="37"/>
      <c r="E128" s="37"/>
      <c r="F128" s="37"/>
      <c r="G128" s="37"/>
      <c r="H128" s="37"/>
      <c r="I128" s="37"/>
      <c r="J128" s="203">
        <f>BK128</f>
        <v>0</v>
      </c>
      <c r="K128" s="37"/>
      <c r="L128" s="41"/>
      <c r="M128" s="100"/>
      <c r="N128" s="204"/>
      <c r="O128" s="101"/>
      <c r="P128" s="205">
        <f>P129</f>
        <v>0</v>
      </c>
      <c r="Q128" s="101"/>
      <c r="R128" s="205">
        <f>R129</f>
        <v>0</v>
      </c>
      <c r="S128" s="101"/>
      <c r="T128" s="206">
        <f>T129</f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T128" s="14" t="s">
        <v>76</v>
      </c>
      <c r="AU128" s="14" t="s">
        <v>116</v>
      </c>
      <c r="BK128" s="207">
        <f>BK129</f>
        <v>0</v>
      </c>
    </row>
    <row r="129" s="12" customFormat="1" ht="25.92" customHeight="1">
      <c r="A129" s="12"/>
      <c r="B129" s="208"/>
      <c r="C129" s="209"/>
      <c r="D129" s="210" t="s">
        <v>76</v>
      </c>
      <c r="E129" s="211" t="s">
        <v>137</v>
      </c>
      <c r="F129" s="211" t="s">
        <v>138</v>
      </c>
      <c r="G129" s="209"/>
      <c r="H129" s="209"/>
      <c r="I129" s="212"/>
      <c r="J129" s="213">
        <f>BK129</f>
        <v>0</v>
      </c>
      <c r="K129" s="209"/>
      <c r="L129" s="214"/>
      <c r="M129" s="215"/>
      <c r="N129" s="216"/>
      <c r="O129" s="216"/>
      <c r="P129" s="217">
        <f>P130</f>
        <v>0</v>
      </c>
      <c r="Q129" s="216"/>
      <c r="R129" s="217">
        <f>R130</f>
        <v>0</v>
      </c>
      <c r="S129" s="216"/>
      <c r="T129" s="218">
        <f>T130</f>
        <v>0</v>
      </c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R129" s="219" t="s">
        <v>139</v>
      </c>
      <c r="AT129" s="220" t="s">
        <v>76</v>
      </c>
      <c r="AU129" s="220" t="s">
        <v>77</v>
      </c>
      <c r="AY129" s="219" t="s">
        <v>140</v>
      </c>
      <c r="BK129" s="221">
        <f>BK130</f>
        <v>0</v>
      </c>
    </row>
    <row r="130" s="12" customFormat="1" ht="22.8" customHeight="1">
      <c r="A130" s="12"/>
      <c r="B130" s="208"/>
      <c r="C130" s="209"/>
      <c r="D130" s="210" t="s">
        <v>76</v>
      </c>
      <c r="E130" s="222" t="s">
        <v>141</v>
      </c>
      <c r="F130" s="222" t="s">
        <v>142</v>
      </c>
      <c r="G130" s="209"/>
      <c r="H130" s="209"/>
      <c r="I130" s="212"/>
      <c r="J130" s="223">
        <f>BK130</f>
        <v>0</v>
      </c>
      <c r="K130" s="209"/>
      <c r="L130" s="214"/>
      <c r="M130" s="215"/>
      <c r="N130" s="216"/>
      <c r="O130" s="216"/>
      <c r="P130" s="217">
        <f>P131+P138+P151+P171+P186+P201</f>
        <v>0</v>
      </c>
      <c r="Q130" s="216"/>
      <c r="R130" s="217">
        <f>R131+R138+R151+R171+R186+R201</f>
        <v>0</v>
      </c>
      <c r="S130" s="216"/>
      <c r="T130" s="218">
        <f>T131+T138+T151+T171+T186+T201</f>
        <v>0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219" t="s">
        <v>139</v>
      </c>
      <c r="AT130" s="220" t="s">
        <v>76</v>
      </c>
      <c r="AU130" s="220" t="s">
        <v>84</v>
      </c>
      <c r="AY130" s="219" t="s">
        <v>140</v>
      </c>
      <c r="BK130" s="221">
        <f>BK131+BK138+BK151+BK171+BK186+BK201</f>
        <v>0</v>
      </c>
    </row>
    <row r="131" s="12" customFormat="1" ht="20.88" customHeight="1">
      <c r="A131" s="12"/>
      <c r="B131" s="208"/>
      <c r="C131" s="209"/>
      <c r="D131" s="210" t="s">
        <v>76</v>
      </c>
      <c r="E131" s="222" t="s">
        <v>143</v>
      </c>
      <c r="F131" s="222" t="s">
        <v>144</v>
      </c>
      <c r="G131" s="209"/>
      <c r="H131" s="209"/>
      <c r="I131" s="212"/>
      <c r="J131" s="223">
        <f>BK131</f>
        <v>0</v>
      </c>
      <c r="K131" s="209"/>
      <c r="L131" s="214"/>
      <c r="M131" s="215"/>
      <c r="N131" s="216"/>
      <c r="O131" s="216"/>
      <c r="P131" s="217">
        <f>SUM(P132:P137)</f>
        <v>0</v>
      </c>
      <c r="Q131" s="216"/>
      <c r="R131" s="217">
        <f>SUM(R132:R137)</f>
        <v>0</v>
      </c>
      <c r="S131" s="216"/>
      <c r="T131" s="218">
        <f>SUM(T132:T137)</f>
        <v>0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R131" s="219" t="s">
        <v>84</v>
      </c>
      <c r="AT131" s="220" t="s">
        <v>76</v>
      </c>
      <c r="AU131" s="220" t="s">
        <v>90</v>
      </c>
      <c r="AY131" s="219" t="s">
        <v>140</v>
      </c>
      <c r="BK131" s="221">
        <f>SUM(BK132:BK137)</f>
        <v>0</v>
      </c>
    </row>
    <row r="132" s="2" customFormat="1" ht="24.15" customHeight="1">
      <c r="A132" s="35"/>
      <c r="B132" s="36"/>
      <c r="C132" s="224" t="s">
        <v>84</v>
      </c>
      <c r="D132" s="224" t="s">
        <v>145</v>
      </c>
      <c r="E132" s="225" t="s">
        <v>146</v>
      </c>
      <c r="F132" s="226" t="s">
        <v>147</v>
      </c>
      <c r="G132" s="227" t="s">
        <v>148</v>
      </c>
      <c r="H132" s="228">
        <v>1</v>
      </c>
      <c r="I132" s="229"/>
      <c r="J132" s="230">
        <f>ROUND(I132*H132,2)</f>
        <v>0</v>
      </c>
      <c r="K132" s="231"/>
      <c r="L132" s="41"/>
      <c r="M132" s="232" t="s">
        <v>1</v>
      </c>
      <c r="N132" s="233" t="s">
        <v>43</v>
      </c>
      <c r="O132" s="88"/>
      <c r="P132" s="234">
        <f>O132*H132</f>
        <v>0</v>
      </c>
      <c r="Q132" s="234">
        <v>0</v>
      </c>
      <c r="R132" s="234">
        <f>Q132*H132</f>
        <v>0</v>
      </c>
      <c r="S132" s="234">
        <v>0</v>
      </c>
      <c r="T132" s="235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36" t="s">
        <v>149</v>
      </c>
      <c r="AT132" s="236" t="s">
        <v>145</v>
      </c>
      <c r="AU132" s="236" t="s">
        <v>139</v>
      </c>
      <c r="AY132" s="14" t="s">
        <v>140</v>
      </c>
      <c r="BE132" s="237">
        <f>IF(N132="základná",J132,0)</f>
        <v>0</v>
      </c>
      <c r="BF132" s="237">
        <f>IF(N132="znížená",J132,0)</f>
        <v>0</v>
      </c>
      <c r="BG132" s="237">
        <f>IF(N132="zákl. prenesená",J132,0)</f>
        <v>0</v>
      </c>
      <c r="BH132" s="237">
        <f>IF(N132="zníž. prenesená",J132,0)</f>
        <v>0</v>
      </c>
      <c r="BI132" s="237">
        <f>IF(N132="nulová",J132,0)</f>
        <v>0</v>
      </c>
      <c r="BJ132" s="14" t="s">
        <v>90</v>
      </c>
      <c r="BK132" s="237">
        <f>ROUND(I132*H132,2)</f>
        <v>0</v>
      </c>
      <c r="BL132" s="14" t="s">
        <v>149</v>
      </c>
      <c r="BM132" s="236" t="s">
        <v>150</v>
      </c>
    </row>
    <row r="133" s="2" customFormat="1">
      <c r="A133" s="35"/>
      <c r="B133" s="36"/>
      <c r="C133" s="37"/>
      <c r="D133" s="238" t="s">
        <v>151</v>
      </c>
      <c r="E133" s="37"/>
      <c r="F133" s="239" t="s">
        <v>152</v>
      </c>
      <c r="G133" s="37"/>
      <c r="H133" s="37"/>
      <c r="I133" s="240"/>
      <c r="J133" s="37"/>
      <c r="K133" s="37"/>
      <c r="L133" s="41"/>
      <c r="M133" s="241"/>
      <c r="N133" s="242"/>
      <c r="O133" s="88"/>
      <c r="P133" s="88"/>
      <c r="Q133" s="88"/>
      <c r="R133" s="88"/>
      <c r="S133" s="88"/>
      <c r="T133" s="89"/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T133" s="14" t="s">
        <v>151</v>
      </c>
      <c r="AU133" s="14" t="s">
        <v>139</v>
      </c>
    </row>
    <row r="134" s="2" customFormat="1" ht="14.4" customHeight="1">
      <c r="A134" s="35"/>
      <c r="B134" s="36"/>
      <c r="C134" s="224" t="s">
        <v>90</v>
      </c>
      <c r="D134" s="224" t="s">
        <v>145</v>
      </c>
      <c r="E134" s="225" t="s">
        <v>153</v>
      </c>
      <c r="F134" s="226" t="s">
        <v>154</v>
      </c>
      <c r="G134" s="227" t="s">
        <v>155</v>
      </c>
      <c r="H134" s="228">
        <v>316.5</v>
      </c>
      <c r="I134" s="229"/>
      <c r="J134" s="230">
        <f>ROUND(I134*H134,2)</f>
        <v>0</v>
      </c>
      <c r="K134" s="231"/>
      <c r="L134" s="41"/>
      <c r="M134" s="232" t="s">
        <v>1</v>
      </c>
      <c r="N134" s="233" t="s">
        <v>43</v>
      </c>
      <c r="O134" s="88"/>
      <c r="P134" s="234">
        <f>O134*H134</f>
        <v>0</v>
      </c>
      <c r="Q134" s="234">
        <v>0</v>
      </c>
      <c r="R134" s="234">
        <f>Q134*H134</f>
        <v>0</v>
      </c>
      <c r="S134" s="234">
        <v>0</v>
      </c>
      <c r="T134" s="235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36" t="s">
        <v>149</v>
      </c>
      <c r="AT134" s="236" t="s">
        <v>145</v>
      </c>
      <c r="AU134" s="236" t="s">
        <v>139</v>
      </c>
      <c r="AY134" s="14" t="s">
        <v>140</v>
      </c>
      <c r="BE134" s="237">
        <f>IF(N134="základná",J134,0)</f>
        <v>0</v>
      </c>
      <c r="BF134" s="237">
        <f>IF(N134="znížená",J134,0)</f>
        <v>0</v>
      </c>
      <c r="BG134" s="237">
        <f>IF(N134="zákl. prenesená",J134,0)</f>
        <v>0</v>
      </c>
      <c r="BH134" s="237">
        <f>IF(N134="zníž. prenesená",J134,0)</f>
        <v>0</v>
      </c>
      <c r="BI134" s="237">
        <f>IF(N134="nulová",J134,0)</f>
        <v>0</v>
      </c>
      <c r="BJ134" s="14" t="s">
        <v>90</v>
      </c>
      <c r="BK134" s="237">
        <f>ROUND(I134*H134,2)</f>
        <v>0</v>
      </c>
      <c r="BL134" s="14" t="s">
        <v>149</v>
      </c>
      <c r="BM134" s="236" t="s">
        <v>90</v>
      </c>
    </row>
    <row r="135" s="2" customFormat="1">
      <c r="A135" s="35"/>
      <c r="B135" s="36"/>
      <c r="C135" s="37"/>
      <c r="D135" s="238" t="s">
        <v>151</v>
      </c>
      <c r="E135" s="37"/>
      <c r="F135" s="239" t="s">
        <v>156</v>
      </c>
      <c r="G135" s="37"/>
      <c r="H135" s="37"/>
      <c r="I135" s="240"/>
      <c r="J135" s="37"/>
      <c r="K135" s="37"/>
      <c r="L135" s="41"/>
      <c r="M135" s="241"/>
      <c r="N135" s="242"/>
      <c r="O135" s="88"/>
      <c r="P135" s="88"/>
      <c r="Q135" s="88"/>
      <c r="R135" s="88"/>
      <c r="S135" s="88"/>
      <c r="T135" s="89"/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T135" s="14" t="s">
        <v>151</v>
      </c>
      <c r="AU135" s="14" t="s">
        <v>139</v>
      </c>
    </row>
    <row r="136" s="2" customFormat="1" ht="14.4" customHeight="1">
      <c r="A136" s="35"/>
      <c r="B136" s="36"/>
      <c r="C136" s="224" t="s">
        <v>139</v>
      </c>
      <c r="D136" s="224" t="s">
        <v>145</v>
      </c>
      <c r="E136" s="225" t="s">
        <v>157</v>
      </c>
      <c r="F136" s="226" t="s">
        <v>158</v>
      </c>
      <c r="G136" s="227" t="s">
        <v>159</v>
      </c>
      <c r="H136" s="228">
        <v>80</v>
      </c>
      <c r="I136" s="229"/>
      <c r="J136" s="230">
        <f>ROUND(I136*H136,2)</f>
        <v>0</v>
      </c>
      <c r="K136" s="231"/>
      <c r="L136" s="41"/>
      <c r="M136" s="232" t="s">
        <v>1</v>
      </c>
      <c r="N136" s="233" t="s">
        <v>43</v>
      </c>
      <c r="O136" s="88"/>
      <c r="P136" s="234">
        <f>O136*H136</f>
        <v>0</v>
      </c>
      <c r="Q136" s="234">
        <v>0</v>
      </c>
      <c r="R136" s="234">
        <f>Q136*H136</f>
        <v>0</v>
      </c>
      <c r="S136" s="234">
        <v>0</v>
      </c>
      <c r="T136" s="235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36" t="s">
        <v>149</v>
      </c>
      <c r="AT136" s="236" t="s">
        <v>145</v>
      </c>
      <c r="AU136" s="236" t="s">
        <v>139</v>
      </c>
      <c r="AY136" s="14" t="s">
        <v>140</v>
      </c>
      <c r="BE136" s="237">
        <f>IF(N136="základná",J136,0)</f>
        <v>0</v>
      </c>
      <c r="BF136" s="237">
        <f>IF(N136="znížená",J136,0)</f>
        <v>0</v>
      </c>
      <c r="BG136" s="237">
        <f>IF(N136="zákl. prenesená",J136,0)</f>
        <v>0</v>
      </c>
      <c r="BH136" s="237">
        <f>IF(N136="zníž. prenesená",J136,0)</f>
        <v>0</v>
      </c>
      <c r="BI136" s="237">
        <f>IF(N136="nulová",J136,0)</f>
        <v>0</v>
      </c>
      <c r="BJ136" s="14" t="s">
        <v>90</v>
      </c>
      <c r="BK136" s="237">
        <f>ROUND(I136*H136,2)</f>
        <v>0</v>
      </c>
      <c r="BL136" s="14" t="s">
        <v>149</v>
      </c>
      <c r="BM136" s="236" t="s">
        <v>160</v>
      </c>
    </row>
    <row r="137" s="2" customFormat="1">
      <c r="A137" s="35"/>
      <c r="B137" s="36"/>
      <c r="C137" s="37"/>
      <c r="D137" s="238" t="s">
        <v>151</v>
      </c>
      <c r="E137" s="37"/>
      <c r="F137" s="239" t="s">
        <v>161</v>
      </c>
      <c r="G137" s="37"/>
      <c r="H137" s="37"/>
      <c r="I137" s="240"/>
      <c r="J137" s="37"/>
      <c r="K137" s="37"/>
      <c r="L137" s="41"/>
      <c r="M137" s="241"/>
      <c r="N137" s="242"/>
      <c r="O137" s="88"/>
      <c r="P137" s="88"/>
      <c r="Q137" s="88"/>
      <c r="R137" s="88"/>
      <c r="S137" s="88"/>
      <c r="T137" s="89"/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T137" s="14" t="s">
        <v>151</v>
      </c>
      <c r="AU137" s="14" t="s">
        <v>139</v>
      </c>
    </row>
    <row r="138" s="12" customFormat="1" ht="20.88" customHeight="1">
      <c r="A138" s="12"/>
      <c r="B138" s="208"/>
      <c r="C138" s="209"/>
      <c r="D138" s="210" t="s">
        <v>76</v>
      </c>
      <c r="E138" s="222" t="s">
        <v>162</v>
      </c>
      <c r="F138" s="222" t="s">
        <v>163</v>
      </c>
      <c r="G138" s="209"/>
      <c r="H138" s="209"/>
      <c r="I138" s="212"/>
      <c r="J138" s="223">
        <f>BK138</f>
        <v>0</v>
      </c>
      <c r="K138" s="209"/>
      <c r="L138" s="214"/>
      <c r="M138" s="215"/>
      <c r="N138" s="216"/>
      <c r="O138" s="216"/>
      <c r="P138" s="217">
        <f>SUM(P139:P150)</f>
        <v>0</v>
      </c>
      <c r="Q138" s="216"/>
      <c r="R138" s="217">
        <f>SUM(R139:R150)</f>
        <v>0</v>
      </c>
      <c r="S138" s="216"/>
      <c r="T138" s="218">
        <f>SUM(T139:T150)</f>
        <v>0</v>
      </c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R138" s="219" t="s">
        <v>84</v>
      </c>
      <c r="AT138" s="220" t="s">
        <v>76</v>
      </c>
      <c r="AU138" s="220" t="s">
        <v>90</v>
      </c>
      <c r="AY138" s="219" t="s">
        <v>140</v>
      </c>
      <c r="BK138" s="221">
        <f>SUM(BK139:BK150)</f>
        <v>0</v>
      </c>
    </row>
    <row r="139" s="2" customFormat="1" ht="14.4" customHeight="1">
      <c r="A139" s="35"/>
      <c r="B139" s="36"/>
      <c r="C139" s="224" t="s">
        <v>160</v>
      </c>
      <c r="D139" s="224" t="s">
        <v>145</v>
      </c>
      <c r="E139" s="225" t="s">
        <v>164</v>
      </c>
      <c r="F139" s="226" t="s">
        <v>165</v>
      </c>
      <c r="G139" s="227" t="s">
        <v>148</v>
      </c>
      <c r="H139" s="228">
        <v>1</v>
      </c>
      <c r="I139" s="229"/>
      <c r="J139" s="230">
        <f>ROUND(I139*H139,2)</f>
        <v>0</v>
      </c>
      <c r="K139" s="231"/>
      <c r="L139" s="41"/>
      <c r="M139" s="232" t="s">
        <v>1</v>
      </c>
      <c r="N139" s="233" t="s">
        <v>43</v>
      </c>
      <c r="O139" s="88"/>
      <c r="P139" s="234">
        <f>O139*H139</f>
        <v>0</v>
      </c>
      <c r="Q139" s="234">
        <v>0</v>
      </c>
      <c r="R139" s="234">
        <f>Q139*H139</f>
        <v>0</v>
      </c>
      <c r="S139" s="234">
        <v>0</v>
      </c>
      <c r="T139" s="235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36" t="s">
        <v>149</v>
      </c>
      <c r="AT139" s="236" t="s">
        <v>145</v>
      </c>
      <c r="AU139" s="236" t="s">
        <v>139</v>
      </c>
      <c r="AY139" s="14" t="s">
        <v>140</v>
      </c>
      <c r="BE139" s="237">
        <f>IF(N139="základná",J139,0)</f>
        <v>0</v>
      </c>
      <c r="BF139" s="237">
        <f>IF(N139="znížená",J139,0)</f>
        <v>0</v>
      </c>
      <c r="BG139" s="237">
        <f>IF(N139="zákl. prenesená",J139,0)</f>
        <v>0</v>
      </c>
      <c r="BH139" s="237">
        <f>IF(N139="zníž. prenesená",J139,0)</f>
        <v>0</v>
      </c>
      <c r="BI139" s="237">
        <f>IF(N139="nulová",J139,0)</f>
        <v>0</v>
      </c>
      <c r="BJ139" s="14" t="s">
        <v>90</v>
      </c>
      <c r="BK139" s="237">
        <f>ROUND(I139*H139,2)</f>
        <v>0</v>
      </c>
      <c r="BL139" s="14" t="s">
        <v>149</v>
      </c>
      <c r="BM139" s="236" t="s">
        <v>166</v>
      </c>
    </row>
    <row r="140" s="2" customFormat="1">
      <c r="A140" s="35"/>
      <c r="B140" s="36"/>
      <c r="C140" s="37"/>
      <c r="D140" s="238" t="s">
        <v>151</v>
      </c>
      <c r="E140" s="37"/>
      <c r="F140" s="239" t="s">
        <v>167</v>
      </c>
      <c r="G140" s="37"/>
      <c r="H140" s="37"/>
      <c r="I140" s="240"/>
      <c r="J140" s="37"/>
      <c r="K140" s="37"/>
      <c r="L140" s="41"/>
      <c r="M140" s="241"/>
      <c r="N140" s="242"/>
      <c r="O140" s="88"/>
      <c r="P140" s="88"/>
      <c r="Q140" s="88"/>
      <c r="R140" s="88"/>
      <c r="S140" s="88"/>
      <c r="T140" s="89"/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T140" s="14" t="s">
        <v>151</v>
      </c>
      <c r="AU140" s="14" t="s">
        <v>139</v>
      </c>
    </row>
    <row r="141" s="2" customFormat="1" ht="14.4" customHeight="1">
      <c r="A141" s="35"/>
      <c r="B141" s="36"/>
      <c r="C141" s="224" t="s">
        <v>168</v>
      </c>
      <c r="D141" s="224" t="s">
        <v>145</v>
      </c>
      <c r="E141" s="225" t="s">
        <v>169</v>
      </c>
      <c r="F141" s="226" t="s">
        <v>170</v>
      </c>
      <c r="G141" s="227" t="s">
        <v>148</v>
      </c>
      <c r="H141" s="228">
        <v>4</v>
      </c>
      <c r="I141" s="229"/>
      <c r="J141" s="230">
        <f>ROUND(I141*H141,2)</f>
        <v>0</v>
      </c>
      <c r="K141" s="231"/>
      <c r="L141" s="41"/>
      <c r="M141" s="232" t="s">
        <v>1</v>
      </c>
      <c r="N141" s="233" t="s">
        <v>43</v>
      </c>
      <c r="O141" s="88"/>
      <c r="P141" s="234">
        <f>O141*H141</f>
        <v>0</v>
      </c>
      <c r="Q141" s="234">
        <v>0</v>
      </c>
      <c r="R141" s="234">
        <f>Q141*H141</f>
        <v>0</v>
      </c>
      <c r="S141" s="234">
        <v>0</v>
      </c>
      <c r="T141" s="235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36" t="s">
        <v>149</v>
      </c>
      <c r="AT141" s="236" t="s">
        <v>145</v>
      </c>
      <c r="AU141" s="236" t="s">
        <v>139</v>
      </c>
      <c r="AY141" s="14" t="s">
        <v>140</v>
      </c>
      <c r="BE141" s="237">
        <f>IF(N141="základná",J141,0)</f>
        <v>0</v>
      </c>
      <c r="BF141" s="237">
        <f>IF(N141="znížená",J141,0)</f>
        <v>0</v>
      </c>
      <c r="BG141" s="237">
        <f>IF(N141="zákl. prenesená",J141,0)</f>
        <v>0</v>
      </c>
      <c r="BH141" s="237">
        <f>IF(N141="zníž. prenesená",J141,0)</f>
        <v>0</v>
      </c>
      <c r="BI141" s="237">
        <f>IF(N141="nulová",J141,0)</f>
        <v>0</v>
      </c>
      <c r="BJ141" s="14" t="s">
        <v>90</v>
      </c>
      <c r="BK141" s="237">
        <f>ROUND(I141*H141,2)</f>
        <v>0</v>
      </c>
      <c r="BL141" s="14" t="s">
        <v>149</v>
      </c>
      <c r="BM141" s="236" t="s">
        <v>171</v>
      </c>
    </row>
    <row r="142" s="2" customFormat="1">
      <c r="A142" s="35"/>
      <c r="B142" s="36"/>
      <c r="C142" s="37"/>
      <c r="D142" s="238" t="s">
        <v>151</v>
      </c>
      <c r="E142" s="37"/>
      <c r="F142" s="239" t="s">
        <v>172</v>
      </c>
      <c r="G142" s="37"/>
      <c r="H142" s="37"/>
      <c r="I142" s="240"/>
      <c r="J142" s="37"/>
      <c r="K142" s="37"/>
      <c r="L142" s="41"/>
      <c r="M142" s="241"/>
      <c r="N142" s="242"/>
      <c r="O142" s="88"/>
      <c r="P142" s="88"/>
      <c r="Q142" s="88"/>
      <c r="R142" s="88"/>
      <c r="S142" s="88"/>
      <c r="T142" s="89"/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T142" s="14" t="s">
        <v>151</v>
      </c>
      <c r="AU142" s="14" t="s">
        <v>139</v>
      </c>
    </row>
    <row r="143" s="2" customFormat="1" ht="14.4" customHeight="1">
      <c r="A143" s="35"/>
      <c r="B143" s="36"/>
      <c r="C143" s="224" t="s">
        <v>166</v>
      </c>
      <c r="D143" s="224" t="s">
        <v>145</v>
      </c>
      <c r="E143" s="225" t="s">
        <v>173</v>
      </c>
      <c r="F143" s="226" t="s">
        <v>174</v>
      </c>
      <c r="G143" s="227" t="s">
        <v>148</v>
      </c>
      <c r="H143" s="228">
        <v>8</v>
      </c>
      <c r="I143" s="229"/>
      <c r="J143" s="230">
        <f>ROUND(I143*H143,2)</f>
        <v>0</v>
      </c>
      <c r="K143" s="231"/>
      <c r="L143" s="41"/>
      <c r="M143" s="232" t="s">
        <v>1</v>
      </c>
      <c r="N143" s="233" t="s">
        <v>43</v>
      </c>
      <c r="O143" s="88"/>
      <c r="P143" s="234">
        <f>O143*H143</f>
        <v>0</v>
      </c>
      <c r="Q143" s="234">
        <v>0</v>
      </c>
      <c r="R143" s="234">
        <f>Q143*H143</f>
        <v>0</v>
      </c>
      <c r="S143" s="234">
        <v>0</v>
      </c>
      <c r="T143" s="235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36" t="s">
        <v>149</v>
      </c>
      <c r="AT143" s="236" t="s">
        <v>145</v>
      </c>
      <c r="AU143" s="236" t="s">
        <v>139</v>
      </c>
      <c r="AY143" s="14" t="s">
        <v>140</v>
      </c>
      <c r="BE143" s="237">
        <f>IF(N143="základná",J143,0)</f>
        <v>0</v>
      </c>
      <c r="BF143" s="237">
        <f>IF(N143="znížená",J143,0)</f>
        <v>0</v>
      </c>
      <c r="BG143" s="237">
        <f>IF(N143="zákl. prenesená",J143,0)</f>
        <v>0</v>
      </c>
      <c r="BH143" s="237">
        <f>IF(N143="zníž. prenesená",J143,0)</f>
        <v>0</v>
      </c>
      <c r="BI143" s="237">
        <f>IF(N143="nulová",J143,0)</f>
        <v>0</v>
      </c>
      <c r="BJ143" s="14" t="s">
        <v>90</v>
      </c>
      <c r="BK143" s="237">
        <f>ROUND(I143*H143,2)</f>
        <v>0</v>
      </c>
      <c r="BL143" s="14" t="s">
        <v>149</v>
      </c>
      <c r="BM143" s="236" t="s">
        <v>175</v>
      </c>
    </row>
    <row r="144" s="2" customFormat="1">
      <c r="A144" s="35"/>
      <c r="B144" s="36"/>
      <c r="C144" s="37"/>
      <c r="D144" s="238" t="s">
        <v>151</v>
      </c>
      <c r="E144" s="37"/>
      <c r="F144" s="239" t="s">
        <v>176</v>
      </c>
      <c r="G144" s="37"/>
      <c r="H144" s="37"/>
      <c r="I144" s="240"/>
      <c r="J144" s="37"/>
      <c r="K144" s="37"/>
      <c r="L144" s="41"/>
      <c r="M144" s="241"/>
      <c r="N144" s="242"/>
      <c r="O144" s="88"/>
      <c r="P144" s="88"/>
      <c r="Q144" s="88"/>
      <c r="R144" s="88"/>
      <c r="S144" s="88"/>
      <c r="T144" s="89"/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T144" s="14" t="s">
        <v>151</v>
      </c>
      <c r="AU144" s="14" t="s">
        <v>139</v>
      </c>
    </row>
    <row r="145" s="2" customFormat="1" ht="14.4" customHeight="1">
      <c r="A145" s="35"/>
      <c r="B145" s="36"/>
      <c r="C145" s="224" t="s">
        <v>177</v>
      </c>
      <c r="D145" s="224" t="s">
        <v>145</v>
      </c>
      <c r="E145" s="225" t="s">
        <v>178</v>
      </c>
      <c r="F145" s="226" t="s">
        <v>179</v>
      </c>
      <c r="G145" s="227" t="s">
        <v>148</v>
      </c>
      <c r="H145" s="228">
        <v>1</v>
      </c>
      <c r="I145" s="229"/>
      <c r="J145" s="230">
        <f>ROUND(I145*H145,2)</f>
        <v>0</v>
      </c>
      <c r="K145" s="231"/>
      <c r="L145" s="41"/>
      <c r="M145" s="232" t="s">
        <v>1</v>
      </c>
      <c r="N145" s="233" t="s">
        <v>43</v>
      </c>
      <c r="O145" s="88"/>
      <c r="P145" s="234">
        <f>O145*H145</f>
        <v>0</v>
      </c>
      <c r="Q145" s="234">
        <v>0</v>
      </c>
      <c r="R145" s="234">
        <f>Q145*H145</f>
        <v>0</v>
      </c>
      <c r="S145" s="234">
        <v>0</v>
      </c>
      <c r="T145" s="235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36" t="s">
        <v>149</v>
      </c>
      <c r="AT145" s="236" t="s">
        <v>145</v>
      </c>
      <c r="AU145" s="236" t="s">
        <v>139</v>
      </c>
      <c r="AY145" s="14" t="s">
        <v>140</v>
      </c>
      <c r="BE145" s="237">
        <f>IF(N145="základná",J145,0)</f>
        <v>0</v>
      </c>
      <c r="BF145" s="237">
        <f>IF(N145="znížená",J145,0)</f>
        <v>0</v>
      </c>
      <c r="BG145" s="237">
        <f>IF(N145="zákl. prenesená",J145,0)</f>
        <v>0</v>
      </c>
      <c r="BH145" s="237">
        <f>IF(N145="zníž. prenesená",J145,0)</f>
        <v>0</v>
      </c>
      <c r="BI145" s="237">
        <f>IF(N145="nulová",J145,0)</f>
        <v>0</v>
      </c>
      <c r="BJ145" s="14" t="s">
        <v>90</v>
      </c>
      <c r="BK145" s="237">
        <f>ROUND(I145*H145,2)</f>
        <v>0</v>
      </c>
      <c r="BL145" s="14" t="s">
        <v>149</v>
      </c>
      <c r="BM145" s="236" t="s">
        <v>180</v>
      </c>
    </row>
    <row r="146" s="2" customFormat="1">
      <c r="A146" s="35"/>
      <c r="B146" s="36"/>
      <c r="C146" s="37"/>
      <c r="D146" s="238" t="s">
        <v>151</v>
      </c>
      <c r="E146" s="37"/>
      <c r="F146" s="239" t="s">
        <v>181</v>
      </c>
      <c r="G146" s="37"/>
      <c r="H146" s="37"/>
      <c r="I146" s="240"/>
      <c r="J146" s="37"/>
      <c r="K146" s="37"/>
      <c r="L146" s="41"/>
      <c r="M146" s="241"/>
      <c r="N146" s="242"/>
      <c r="O146" s="88"/>
      <c r="P146" s="88"/>
      <c r="Q146" s="88"/>
      <c r="R146" s="88"/>
      <c r="S146" s="88"/>
      <c r="T146" s="89"/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T146" s="14" t="s">
        <v>151</v>
      </c>
      <c r="AU146" s="14" t="s">
        <v>139</v>
      </c>
    </row>
    <row r="147" s="2" customFormat="1" ht="14.4" customHeight="1">
      <c r="A147" s="35"/>
      <c r="B147" s="36"/>
      <c r="C147" s="224" t="s">
        <v>171</v>
      </c>
      <c r="D147" s="224" t="s">
        <v>145</v>
      </c>
      <c r="E147" s="225" t="s">
        <v>182</v>
      </c>
      <c r="F147" s="226" t="s">
        <v>183</v>
      </c>
      <c r="G147" s="227" t="s">
        <v>148</v>
      </c>
      <c r="H147" s="228">
        <v>1</v>
      </c>
      <c r="I147" s="229"/>
      <c r="J147" s="230">
        <f>ROUND(I147*H147,2)</f>
        <v>0</v>
      </c>
      <c r="K147" s="231"/>
      <c r="L147" s="41"/>
      <c r="M147" s="232" t="s">
        <v>1</v>
      </c>
      <c r="N147" s="233" t="s">
        <v>43</v>
      </c>
      <c r="O147" s="88"/>
      <c r="P147" s="234">
        <f>O147*H147</f>
        <v>0</v>
      </c>
      <c r="Q147" s="234">
        <v>0</v>
      </c>
      <c r="R147" s="234">
        <f>Q147*H147</f>
        <v>0</v>
      </c>
      <c r="S147" s="234">
        <v>0</v>
      </c>
      <c r="T147" s="235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36" t="s">
        <v>149</v>
      </c>
      <c r="AT147" s="236" t="s">
        <v>145</v>
      </c>
      <c r="AU147" s="236" t="s">
        <v>139</v>
      </c>
      <c r="AY147" s="14" t="s">
        <v>140</v>
      </c>
      <c r="BE147" s="237">
        <f>IF(N147="základná",J147,0)</f>
        <v>0</v>
      </c>
      <c r="BF147" s="237">
        <f>IF(N147="znížená",J147,0)</f>
        <v>0</v>
      </c>
      <c r="BG147" s="237">
        <f>IF(N147="zákl. prenesená",J147,0)</f>
        <v>0</v>
      </c>
      <c r="BH147" s="237">
        <f>IF(N147="zníž. prenesená",J147,0)</f>
        <v>0</v>
      </c>
      <c r="BI147" s="237">
        <f>IF(N147="nulová",J147,0)</f>
        <v>0</v>
      </c>
      <c r="BJ147" s="14" t="s">
        <v>90</v>
      </c>
      <c r="BK147" s="237">
        <f>ROUND(I147*H147,2)</f>
        <v>0</v>
      </c>
      <c r="BL147" s="14" t="s">
        <v>149</v>
      </c>
      <c r="BM147" s="236" t="s">
        <v>184</v>
      </c>
    </row>
    <row r="148" s="2" customFormat="1">
      <c r="A148" s="35"/>
      <c r="B148" s="36"/>
      <c r="C148" s="37"/>
      <c r="D148" s="238" t="s">
        <v>151</v>
      </c>
      <c r="E148" s="37"/>
      <c r="F148" s="239" t="s">
        <v>185</v>
      </c>
      <c r="G148" s="37"/>
      <c r="H148" s="37"/>
      <c r="I148" s="240"/>
      <c r="J148" s="37"/>
      <c r="K148" s="37"/>
      <c r="L148" s="41"/>
      <c r="M148" s="241"/>
      <c r="N148" s="242"/>
      <c r="O148" s="88"/>
      <c r="P148" s="88"/>
      <c r="Q148" s="88"/>
      <c r="R148" s="88"/>
      <c r="S148" s="88"/>
      <c r="T148" s="89"/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T148" s="14" t="s">
        <v>151</v>
      </c>
      <c r="AU148" s="14" t="s">
        <v>139</v>
      </c>
    </row>
    <row r="149" s="2" customFormat="1" ht="14.4" customHeight="1">
      <c r="A149" s="35"/>
      <c r="B149" s="36"/>
      <c r="C149" s="224" t="s">
        <v>186</v>
      </c>
      <c r="D149" s="224" t="s">
        <v>145</v>
      </c>
      <c r="E149" s="225" t="s">
        <v>187</v>
      </c>
      <c r="F149" s="226" t="s">
        <v>188</v>
      </c>
      <c r="G149" s="227" t="s">
        <v>148</v>
      </c>
      <c r="H149" s="228">
        <v>1</v>
      </c>
      <c r="I149" s="229"/>
      <c r="J149" s="230">
        <f>ROUND(I149*H149,2)</f>
        <v>0</v>
      </c>
      <c r="K149" s="231"/>
      <c r="L149" s="41"/>
      <c r="M149" s="232" t="s">
        <v>1</v>
      </c>
      <c r="N149" s="233" t="s">
        <v>43</v>
      </c>
      <c r="O149" s="88"/>
      <c r="P149" s="234">
        <f>O149*H149</f>
        <v>0</v>
      </c>
      <c r="Q149" s="234">
        <v>0</v>
      </c>
      <c r="R149" s="234">
        <f>Q149*H149</f>
        <v>0</v>
      </c>
      <c r="S149" s="234">
        <v>0</v>
      </c>
      <c r="T149" s="235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36" t="s">
        <v>149</v>
      </c>
      <c r="AT149" s="236" t="s">
        <v>145</v>
      </c>
      <c r="AU149" s="236" t="s">
        <v>139</v>
      </c>
      <c r="AY149" s="14" t="s">
        <v>140</v>
      </c>
      <c r="BE149" s="237">
        <f>IF(N149="základná",J149,0)</f>
        <v>0</v>
      </c>
      <c r="BF149" s="237">
        <f>IF(N149="znížená",J149,0)</f>
        <v>0</v>
      </c>
      <c r="BG149" s="237">
        <f>IF(N149="zákl. prenesená",J149,0)</f>
        <v>0</v>
      </c>
      <c r="BH149" s="237">
        <f>IF(N149="zníž. prenesená",J149,0)</f>
        <v>0</v>
      </c>
      <c r="BI149" s="237">
        <f>IF(N149="nulová",J149,0)</f>
        <v>0</v>
      </c>
      <c r="BJ149" s="14" t="s">
        <v>90</v>
      </c>
      <c r="BK149" s="237">
        <f>ROUND(I149*H149,2)</f>
        <v>0</v>
      </c>
      <c r="BL149" s="14" t="s">
        <v>149</v>
      </c>
      <c r="BM149" s="236" t="s">
        <v>189</v>
      </c>
    </row>
    <row r="150" s="2" customFormat="1">
      <c r="A150" s="35"/>
      <c r="B150" s="36"/>
      <c r="C150" s="37"/>
      <c r="D150" s="238" t="s">
        <v>151</v>
      </c>
      <c r="E150" s="37"/>
      <c r="F150" s="239" t="s">
        <v>190</v>
      </c>
      <c r="G150" s="37"/>
      <c r="H150" s="37"/>
      <c r="I150" s="240"/>
      <c r="J150" s="37"/>
      <c r="K150" s="37"/>
      <c r="L150" s="41"/>
      <c r="M150" s="241"/>
      <c r="N150" s="242"/>
      <c r="O150" s="88"/>
      <c r="P150" s="88"/>
      <c r="Q150" s="88"/>
      <c r="R150" s="88"/>
      <c r="S150" s="88"/>
      <c r="T150" s="89"/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T150" s="14" t="s">
        <v>151</v>
      </c>
      <c r="AU150" s="14" t="s">
        <v>139</v>
      </c>
    </row>
    <row r="151" s="12" customFormat="1" ht="20.88" customHeight="1">
      <c r="A151" s="12"/>
      <c r="B151" s="208"/>
      <c r="C151" s="209"/>
      <c r="D151" s="210" t="s">
        <v>76</v>
      </c>
      <c r="E151" s="222" t="s">
        <v>191</v>
      </c>
      <c r="F151" s="222" t="s">
        <v>192</v>
      </c>
      <c r="G151" s="209"/>
      <c r="H151" s="209"/>
      <c r="I151" s="212"/>
      <c r="J151" s="223">
        <f>BK151</f>
        <v>0</v>
      </c>
      <c r="K151" s="209"/>
      <c r="L151" s="214"/>
      <c r="M151" s="215"/>
      <c r="N151" s="216"/>
      <c r="O151" s="216"/>
      <c r="P151" s="217">
        <f>SUM(P152:P170)</f>
        <v>0</v>
      </c>
      <c r="Q151" s="216"/>
      <c r="R151" s="217">
        <f>SUM(R152:R170)</f>
        <v>0</v>
      </c>
      <c r="S151" s="216"/>
      <c r="T151" s="218">
        <f>SUM(T152:T170)</f>
        <v>0</v>
      </c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R151" s="219" t="s">
        <v>84</v>
      </c>
      <c r="AT151" s="220" t="s">
        <v>76</v>
      </c>
      <c r="AU151" s="220" t="s">
        <v>90</v>
      </c>
      <c r="AY151" s="219" t="s">
        <v>140</v>
      </c>
      <c r="BK151" s="221">
        <f>SUM(BK152:BK170)</f>
        <v>0</v>
      </c>
    </row>
    <row r="152" s="2" customFormat="1" ht="14.4" customHeight="1">
      <c r="A152" s="35"/>
      <c r="B152" s="36"/>
      <c r="C152" s="224" t="s">
        <v>175</v>
      </c>
      <c r="D152" s="224" t="s">
        <v>145</v>
      </c>
      <c r="E152" s="225" t="s">
        <v>193</v>
      </c>
      <c r="F152" s="226" t="s">
        <v>194</v>
      </c>
      <c r="G152" s="227" t="s">
        <v>159</v>
      </c>
      <c r="H152" s="228">
        <v>50</v>
      </c>
      <c r="I152" s="229"/>
      <c r="J152" s="230">
        <f>ROUND(I152*H152,2)</f>
        <v>0</v>
      </c>
      <c r="K152" s="231"/>
      <c r="L152" s="41"/>
      <c r="M152" s="232" t="s">
        <v>1</v>
      </c>
      <c r="N152" s="233" t="s">
        <v>43</v>
      </c>
      <c r="O152" s="88"/>
      <c r="P152" s="234">
        <f>O152*H152</f>
        <v>0</v>
      </c>
      <c r="Q152" s="234">
        <v>0</v>
      </c>
      <c r="R152" s="234">
        <f>Q152*H152</f>
        <v>0</v>
      </c>
      <c r="S152" s="234">
        <v>0</v>
      </c>
      <c r="T152" s="235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36" t="s">
        <v>149</v>
      </c>
      <c r="AT152" s="236" t="s">
        <v>145</v>
      </c>
      <c r="AU152" s="236" t="s">
        <v>139</v>
      </c>
      <c r="AY152" s="14" t="s">
        <v>140</v>
      </c>
      <c r="BE152" s="237">
        <f>IF(N152="základná",J152,0)</f>
        <v>0</v>
      </c>
      <c r="BF152" s="237">
        <f>IF(N152="znížená",J152,0)</f>
        <v>0</v>
      </c>
      <c r="BG152" s="237">
        <f>IF(N152="zákl. prenesená",J152,0)</f>
        <v>0</v>
      </c>
      <c r="BH152" s="237">
        <f>IF(N152="zníž. prenesená",J152,0)</f>
        <v>0</v>
      </c>
      <c r="BI152" s="237">
        <f>IF(N152="nulová",J152,0)</f>
        <v>0</v>
      </c>
      <c r="BJ152" s="14" t="s">
        <v>90</v>
      </c>
      <c r="BK152" s="237">
        <f>ROUND(I152*H152,2)</f>
        <v>0</v>
      </c>
      <c r="BL152" s="14" t="s">
        <v>149</v>
      </c>
      <c r="BM152" s="236" t="s">
        <v>195</v>
      </c>
    </row>
    <row r="153" s="2" customFormat="1">
      <c r="A153" s="35"/>
      <c r="B153" s="36"/>
      <c r="C153" s="37"/>
      <c r="D153" s="238" t="s">
        <v>151</v>
      </c>
      <c r="E153" s="37"/>
      <c r="F153" s="239" t="s">
        <v>196</v>
      </c>
      <c r="G153" s="37"/>
      <c r="H153" s="37"/>
      <c r="I153" s="240"/>
      <c r="J153" s="37"/>
      <c r="K153" s="37"/>
      <c r="L153" s="41"/>
      <c r="M153" s="241"/>
      <c r="N153" s="242"/>
      <c r="O153" s="88"/>
      <c r="P153" s="88"/>
      <c r="Q153" s="88"/>
      <c r="R153" s="88"/>
      <c r="S153" s="88"/>
      <c r="T153" s="89"/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T153" s="14" t="s">
        <v>151</v>
      </c>
      <c r="AU153" s="14" t="s">
        <v>139</v>
      </c>
    </row>
    <row r="154" s="2" customFormat="1" ht="24.15" customHeight="1">
      <c r="A154" s="35"/>
      <c r="B154" s="36"/>
      <c r="C154" s="224" t="s">
        <v>197</v>
      </c>
      <c r="D154" s="224" t="s">
        <v>145</v>
      </c>
      <c r="E154" s="225" t="s">
        <v>198</v>
      </c>
      <c r="F154" s="226" t="s">
        <v>199</v>
      </c>
      <c r="G154" s="227" t="s">
        <v>148</v>
      </c>
      <c r="H154" s="228">
        <v>4</v>
      </c>
      <c r="I154" s="229"/>
      <c r="J154" s="230">
        <f>ROUND(I154*H154,2)</f>
        <v>0</v>
      </c>
      <c r="K154" s="231"/>
      <c r="L154" s="41"/>
      <c r="M154" s="232" t="s">
        <v>1</v>
      </c>
      <c r="N154" s="233" t="s">
        <v>43</v>
      </c>
      <c r="O154" s="88"/>
      <c r="P154" s="234">
        <f>O154*H154</f>
        <v>0</v>
      </c>
      <c r="Q154" s="234">
        <v>0</v>
      </c>
      <c r="R154" s="234">
        <f>Q154*H154</f>
        <v>0</v>
      </c>
      <c r="S154" s="234">
        <v>0</v>
      </c>
      <c r="T154" s="235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36" t="s">
        <v>149</v>
      </c>
      <c r="AT154" s="236" t="s">
        <v>145</v>
      </c>
      <c r="AU154" s="236" t="s">
        <v>139</v>
      </c>
      <c r="AY154" s="14" t="s">
        <v>140</v>
      </c>
      <c r="BE154" s="237">
        <f>IF(N154="základná",J154,0)</f>
        <v>0</v>
      </c>
      <c r="BF154" s="237">
        <f>IF(N154="znížená",J154,0)</f>
        <v>0</v>
      </c>
      <c r="BG154" s="237">
        <f>IF(N154="zákl. prenesená",J154,0)</f>
        <v>0</v>
      </c>
      <c r="BH154" s="237">
        <f>IF(N154="zníž. prenesená",J154,0)</f>
        <v>0</v>
      </c>
      <c r="BI154" s="237">
        <f>IF(N154="nulová",J154,0)</f>
        <v>0</v>
      </c>
      <c r="BJ154" s="14" t="s">
        <v>90</v>
      </c>
      <c r="BK154" s="237">
        <f>ROUND(I154*H154,2)</f>
        <v>0</v>
      </c>
      <c r="BL154" s="14" t="s">
        <v>149</v>
      </c>
      <c r="BM154" s="236" t="s">
        <v>7</v>
      </c>
    </row>
    <row r="155" s="2" customFormat="1">
      <c r="A155" s="35"/>
      <c r="B155" s="36"/>
      <c r="C155" s="37"/>
      <c r="D155" s="238" t="s">
        <v>151</v>
      </c>
      <c r="E155" s="37"/>
      <c r="F155" s="239" t="s">
        <v>200</v>
      </c>
      <c r="G155" s="37"/>
      <c r="H155" s="37"/>
      <c r="I155" s="240"/>
      <c r="J155" s="37"/>
      <c r="K155" s="37"/>
      <c r="L155" s="41"/>
      <c r="M155" s="241"/>
      <c r="N155" s="242"/>
      <c r="O155" s="88"/>
      <c r="P155" s="88"/>
      <c r="Q155" s="88"/>
      <c r="R155" s="88"/>
      <c r="S155" s="88"/>
      <c r="T155" s="89"/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T155" s="14" t="s">
        <v>151</v>
      </c>
      <c r="AU155" s="14" t="s">
        <v>139</v>
      </c>
    </row>
    <row r="156" s="2" customFormat="1" ht="24.15" customHeight="1">
      <c r="A156" s="35"/>
      <c r="B156" s="36"/>
      <c r="C156" s="224" t="s">
        <v>180</v>
      </c>
      <c r="D156" s="224" t="s">
        <v>145</v>
      </c>
      <c r="E156" s="225" t="s">
        <v>201</v>
      </c>
      <c r="F156" s="226" t="s">
        <v>202</v>
      </c>
      <c r="G156" s="227" t="s">
        <v>148</v>
      </c>
      <c r="H156" s="228">
        <v>1</v>
      </c>
      <c r="I156" s="229"/>
      <c r="J156" s="230">
        <f>ROUND(I156*H156,2)</f>
        <v>0</v>
      </c>
      <c r="K156" s="231"/>
      <c r="L156" s="41"/>
      <c r="M156" s="232" t="s">
        <v>1</v>
      </c>
      <c r="N156" s="233" t="s">
        <v>43</v>
      </c>
      <c r="O156" s="88"/>
      <c r="P156" s="234">
        <f>O156*H156</f>
        <v>0</v>
      </c>
      <c r="Q156" s="234">
        <v>0</v>
      </c>
      <c r="R156" s="234">
        <f>Q156*H156</f>
        <v>0</v>
      </c>
      <c r="S156" s="234">
        <v>0</v>
      </c>
      <c r="T156" s="235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36" t="s">
        <v>149</v>
      </c>
      <c r="AT156" s="236" t="s">
        <v>145</v>
      </c>
      <c r="AU156" s="236" t="s">
        <v>139</v>
      </c>
      <c r="AY156" s="14" t="s">
        <v>140</v>
      </c>
      <c r="BE156" s="237">
        <f>IF(N156="základná",J156,0)</f>
        <v>0</v>
      </c>
      <c r="BF156" s="237">
        <f>IF(N156="znížená",J156,0)</f>
        <v>0</v>
      </c>
      <c r="BG156" s="237">
        <f>IF(N156="zákl. prenesená",J156,0)</f>
        <v>0</v>
      </c>
      <c r="BH156" s="237">
        <f>IF(N156="zníž. prenesená",J156,0)</f>
        <v>0</v>
      </c>
      <c r="BI156" s="237">
        <f>IF(N156="nulová",J156,0)</f>
        <v>0</v>
      </c>
      <c r="BJ156" s="14" t="s">
        <v>90</v>
      </c>
      <c r="BK156" s="237">
        <f>ROUND(I156*H156,2)</f>
        <v>0</v>
      </c>
      <c r="BL156" s="14" t="s">
        <v>149</v>
      </c>
      <c r="BM156" s="236" t="s">
        <v>203</v>
      </c>
    </row>
    <row r="157" s="2" customFormat="1">
      <c r="A157" s="35"/>
      <c r="B157" s="36"/>
      <c r="C157" s="37"/>
      <c r="D157" s="238" t="s">
        <v>151</v>
      </c>
      <c r="E157" s="37"/>
      <c r="F157" s="239" t="s">
        <v>204</v>
      </c>
      <c r="G157" s="37"/>
      <c r="H157" s="37"/>
      <c r="I157" s="240"/>
      <c r="J157" s="37"/>
      <c r="K157" s="37"/>
      <c r="L157" s="41"/>
      <c r="M157" s="241"/>
      <c r="N157" s="242"/>
      <c r="O157" s="88"/>
      <c r="P157" s="88"/>
      <c r="Q157" s="88"/>
      <c r="R157" s="88"/>
      <c r="S157" s="88"/>
      <c r="T157" s="89"/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T157" s="14" t="s">
        <v>151</v>
      </c>
      <c r="AU157" s="14" t="s">
        <v>139</v>
      </c>
    </row>
    <row r="158" s="2" customFormat="1" ht="14.4" customHeight="1">
      <c r="A158" s="35"/>
      <c r="B158" s="36"/>
      <c r="C158" s="224" t="s">
        <v>205</v>
      </c>
      <c r="D158" s="224" t="s">
        <v>145</v>
      </c>
      <c r="E158" s="225" t="s">
        <v>206</v>
      </c>
      <c r="F158" s="226" t="s">
        <v>207</v>
      </c>
      <c r="G158" s="227" t="s">
        <v>148</v>
      </c>
      <c r="H158" s="228">
        <v>2</v>
      </c>
      <c r="I158" s="229"/>
      <c r="J158" s="230">
        <f>ROUND(I158*H158,2)</f>
        <v>0</v>
      </c>
      <c r="K158" s="231"/>
      <c r="L158" s="41"/>
      <c r="M158" s="232" t="s">
        <v>1</v>
      </c>
      <c r="N158" s="233" t="s">
        <v>43</v>
      </c>
      <c r="O158" s="88"/>
      <c r="P158" s="234">
        <f>O158*H158</f>
        <v>0</v>
      </c>
      <c r="Q158" s="234">
        <v>0</v>
      </c>
      <c r="R158" s="234">
        <f>Q158*H158</f>
        <v>0</v>
      </c>
      <c r="S158" s="234">
        <v>0</v>
      </c>
      <c r="T158" s="235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36" t="s">
        <v>149</v>
      </c>
      <c r="AT158" s="236" t="s">
        <v>145</v>
      </c>
      <c r="AU158" s="236" t="s">
        <v>139</v>
      </c>
      <c r="AY158" s="14" t="s">
        <v>140</v>
      </c>
      <c r="BE158" s="237">
        <f>IF(N158="základná",J158,0)</f>
        <v>0</v>
      </c>
      <c r="BF158" s="237">
        <f>IF(N158="znížená",J158,0)</f>
        <v>0</v>
      </c>
      <c r="BG158" s="237">
        <f>IF(N158="zákl. prenesená",J158,0)</f>
        <v>0</v>
      </c>
      <c r="BH158" s="237">
        <f>IF(N158="zníž. prenesená",J158,0)</f>
        <v>0</v>
      </c>
      <c r="BI158" s="237">
        <f>IF(N158="nulová",J158,0)</f>
        <v>0</v>
      </c>
      <c r="BJ158" s="14" t="s">
        <v>90</v>
      </c>
      <c r="BK158" s="237">
        <f>ROUND(I158*H158,2)</f>
        <v>0</v>
      </c>
      <c r="BL158" s="14" t="s">
        <v>149</v>
      </c>
      <c r="BM158" s="236" t="s">
        <v>208</v>
      </c>
    </row>
    <row r="159" s="2" customFormat="1">
      <c r="A159" s="35"/>
      <c r="B159" s="36"/>
      <c r="C159" s="37"/>
      <c r="D159" s="238" t="s">
        <v>151</v>
      </c>
      <c r="E159" s="37"/>
      <c r="F159" s="239" t="s">
        <v>209</v>
      </c>
      <c r="G159" s="37"/>
      <c r="H159" s="37"/>
      <c r="I159" s="240"/>
      <c r="J159" s="37"/>
      <c r="K159" s="37"/>
      <c r="L159" s="41"/>
      <c r="M159" s="241"/>
      <c r="N159" s="242"/>
      <c r="O159" s="88"/>
      <c r="P159" s="88"/>
      <c r="Q159" s="88"/>
      <c r="R159" s="88"/>
      <c r="S159" s="88"/>
      <c r="T159" s="89"/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T159" s="14" t="s">
        <v>151</v>
      </c>
      <c r="AU159" s="14" t="s">
        <v>139</v>
      </c>
    </row>
    <row r="160" s="2" customFormat="1" ht="14.4" customHeight="1">
      <c r="A160" s="35"/>
      <c r="B160" s="36"/>
      <c r="C160" s="224" t="s">
        <v>184</v>
      </c>
      <c r="D160" s="224" t="s">
        <v>145</v>
      </c>
      <c r="E160" s="225" t="s">
        <v>210</v>
      </c>
      <c r="F160" s="226" t="s">
        <v>211</v>
      </c>
      <c r="G160" s="227" t="s">
        <v>148</v>
      </c>
      <c r="H160" s="228">
        <v>4</v>
      </c>
      <c r="I160" s="229"/>
      <c r="J160" s="230">
        <f>ROUND(I160*H160,2)</f>
        <v>0</v>
      </c>
      <c r="K160" s="231"/>
      <c r="L160" s="41"/>
      <c r="M160" s="232" t="s">
        <v>1</v>
      </c>
      <c r="N160" s="233" t="s">
        <v>43</v>
      </c>
      <c r="O160" s="88"/>
      <c r="P160" s="234">
        <f>O160*H160</f>
        <v>0</v>
      </c>
      <c r="Q160" s="234">
        <v>0</v>
      </c>
      <c r="R160" s="234">
        <f>Q160*H160</f>
        <v>0</v>
      </c>
      <c r="S160" s="234">
        <v>0</v>
      </c>
      <c r="T160" s="235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36" t="s">
        <v>149</v>
      </c>
      <c r="AT160" s="236" t="s">
        <v>145</v>
      </c>
      <c r="AU160" s="236" t="s">
        <v>139</v>
      </c>
      <c r="AY160" s="14" t="s">
        <v>140</v>
      </c>
      <c r="BE160" s="237">
        <f>IF(N160="základná",J160,0)</f>
        <v>0</v>
      </c>
      <c r="BF160" s="237">
        <f>IF(N160="znížená",J160,0)</f>
        <v>0</v>
      </c>
      <c r="BG160" s="237">
        <f>IF(N160="zákl. prenesená",J160,0)</f>
        <v>0</v>
      </c>
      <c r="BH160" s="237">
        <f>IF(N160="zníž. prenesená",J160,0)</f>
        <v>0</v>
      </c>
      <c r="BI160" s="237">
        <f>IF(N160="nulová",J160,0)</f>
        <v>0</v>
      </c>
      <c r="BJ160" s="14" t="s">
        <v>90</v>
      </c>
      <c r="BK160" s="237">
        <f>ROUND(I160*H160,2)</f>
        <v>0</v>
      </c>
      <c r="BL160" s="14" t="s">
        <v>149</v>
      </c>
      <c r="BM160" s="236" t="s">
        <v>212</v>
      </c>
    </row>
    <row r="161" s="2" customFormat="1">
      <c r="A161" s="35"/>
      <c r="B161" s="36"/>
      <c r="C161" s="37"/>
      <c r="D161" s="238" t="s">
        <v>151</v>
      </c>
      <c r="E161" s="37"/>
      <c r="F161" s="239" t="s">
        <v>213</v>
      </c>
      <c r="G161" s="37"/>
      <c r="H161" s="37"/>
      <c r="I161" s="240"/>
      <c r="J161" s="37"/>
      <c r="K161" s="37"/>
      <c r="L161" s="41"/>
      <c r="M161" s="241"/>
      <c r="N161" s="242"/>
      <c r="O161" s="88"/>
      <c r="P161" s="88"/>
      <c r="Q161" s="88"/>
      <c r="R161" s="88"/>
      <c r="S161" s="88"/>
      <c r="T161" s="89"/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T161" s="14" t="s">
        <v>151</v>
      </c>
      <c r="AU161" s="14" t="s">
        <v>139</v>
      </c>
    </row>
    <row r="162" s="2" customFormat="1" ht="14.4" customHeight="1">
      <c r="A162" s="35"/>
      <c r="B162" s="36"/>
      <c r="C162" s="224" t="s">
        <v>214</v>
      </c>
      <c r="D162" s="224" t="s">
        <v>145</v>
      </c>
      <c r="E162" s="225" t="s">
        <v>215</v>
      </c>
      <c r="F162" s="226" t="s">
        <v>216</v>
      </c>
      <c r="G162" s="227" t="s">
        <v>148</v>
      </c>
      <c r="H162" s="228">
        <v>8</v>
      </c>
      <c r="I162" s="229"/>
      <c r="J162" s="230">
        <f>ROUND(I162*H162,2)</f>
        <v>0</v>
      </c>
      <c r="K162" s="231"/>
      <c r="L162" s="41"/>
      <c r="M162" s="232" t="s">
        <v>1</v>
      </c>
      <c r="N162" s="233" t="s">
        <v>43</v>
      </c>
      <c r="O162" s="88"/>
      <c r="P162" s="234">
        <f>O162*H162</f>
        <v>0</v>
      </c>
      <c r="Q162" s="234">
        <v>0</v>
      </c>
      <c r="R162" s="234">
        <f>Q162*H162</f>
        <v>0</v>
      </c>
      <c r="S162" s="234">
        <v>0</v>
      </c>
      <c r="T162" s="235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36" t="s">
        <v>149</v>
      </c>
      <c r="AT162" s="236" t="s">
        <v>145</v>
      </c>
      <c r="AU162" s="236" t="s">
        <v>139</v>
      </c>
      <c r="AY162" s="14" t="s">
        <v>140</v>
      </c>
      <c r="BE162" s="237">
        <f>IF(N162="základná",J162,0)</f>
        <v>0</v>
      </c>
      <c r="BF162" s="237">
        <f>IF(N162="znížená",J162,0)</f>
        <v>0</v>
      </c>
      <c r="BG162" s="237">
        <f>IF(N162="zákl. prenesená",J162,0)</f>
        <v>0</v>
      </c>
      <c r="BH162" s="237">
        <f>IF(N162="zníž. prenesená",J162,0)</f>
        <v>0</v>
      </c>
      <c r="BI162" s="237">
        <f>IF(N162="nulová",J162,0)</f>
        <v>0</v>
      </c>
      <c r="BJ162" s="14" t="s">
        <v>90</v>
      </c>
      <c r="BK162" s="237">
        <f>ROUND(I162*H162,2)</f>
        <v>0</v>
      </c>
      <c r="BL162" s="14" t="s">
        <v>149</v>
      </c>
      <c r="BM162" s="236" t="s">
        <v>217</v>
      </c>
    </row>
    <row r="163" s="2" customFormat="1">
      <c r="A163" s="35"/>
      <c r="B163" s="36"/>
      <c r="C163" s="37"/>
      <c r="D163" s="238" t="s">
        <v>151</v>
      </c>
      <c r="E163" s="37"/>
      <c r="F163" s="239" t="s">
        <v>218</v>
      </c>
      <c r="G163" s="37"/>
      <c r="H163" s="37"/>
      <c r="I163" s="240"/>
      <c r="J163" s="37"/>
      <c r="K163" s="37"/>
      <c r="L163" s="41"/>
      <c r="M163" s="241"/>
      <c r="N163" s="242"/>
      <c r="O163" s="88"/>
      <c r="P163" s="88"/>
      <c r="Q163" s="88"/>
      <c r="R163" s="88"/>
      <c r="S163" s="88"/>
      <c r="T163" s="89"/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T163" s="14" t="s">
        <v>151</v>
      </c>
      <c r="AU163" s="14" t="s">
        <v>139</v>
      </c>
    </row>
    <row r="164" s="2" customFormat="1" ht="14.4" customHeight="1">
      <c r="A164" s="35"/>
      <c r="B164" s="36"/>
      <c r="C164" s="224" t="s">
        <v>189</v>
      </c>
      <c r="D164" s="224" t="s">
        <v>145</v>
      </c>
      <c r="E164" s="225" t="s">
        <v>219</v>
      </c>
      <c r="F164" s="226" t="s">
        <v>220</v>
      </c>
      <c r="G164" s="227" t="s">
        <v>148</v>
      </c>
      <c r="H164" s="228">
        <v>4</v>
      </c>
      <c r="I164" s="229"/>
      <c r="J164" s="230">
        <f>ROUND(I164*H164,2)</f>
        <v>0</v>
      </c>
      <c r="K164" s="231"/>
      <c r="L164" s="41"/>
      <c r="M164" s="232" t="s">
        <v>1</v>
      </c>
      <c r="N164" s="233" t="s">
        <v>43</v>
      </c>
      <c r="O164" s="88"/>
      <c r="P164" s="234">
        <f>O164*H164</f>
        <v>0</v>
      </c>
      <c r="Q164" s="234">
        <v>0</v>
      </c>
      <c r="R164" s="234">
        <f>Q164*H164</f>
        <v>0</v>
      </c>
      <c r="S164" s="234">
        <v>0</v>
      </c>
      <c r="T164" s="235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36" t="s">
        <v>149</v>
      </c>
      <c r="AT164" s="236" t="s">
        <v>145</v>
      </c>
      <c r="AU164" s="236" t="s">
        <v>139</v>
      </c>
      <c r="AY164" s="14" t="s">
        <v>140</v>
      </c>
      <c r="BE164" s="237">
        <f>IF(N164="základná",J164,0)</f>
        <v>0</v>
      </c>
      <c r="BF164" s="237">
        <f>IF(N164="znížená",J164,0)</f>
        <v>0</v>
      </c>
      <c r="BG164" s="237">
        <f>IF(N164="zákl. prenesená",J164,0)</f>
        <v>0</v>
      </c>
      <c r="BH164" s="237">
        <f>IF(N164="zníž. prenesená",J164,0)</f>
        <v>0</v>
      </c>
      <c r="BI164" s="237">
        <f>IF(N164="nulová",J164,0)</f>
        <v>0</v>
      </c>
      <c r="BJ164" s="14" t="s">
        <v>90</v>
      </c>
      <c r="BK164" s="237">
        <f>ROUND(I164*H164,2)</f>
        <v>0</v>
      </c>
      <c r="BL164" s="14" t="s">
        <v>149</v>
      </c>
      <c r="BM164" s="236" t="s">
        <v>221</v>
      </c>
    </row>
    <row r="165" s="2" customFormat="1">
      <c r="A165" s="35"/>
      <c r="B165" s="36"/>
      <c r="C165" s="37"/>
      <c r="D165" s="238" t="s">
        <v>151</v>
      </c>
      <c r="E165" s="37"/>
      <c r="F165" s="239" t="s">
        <v>222</v>
      </c>
      <c r="G165" s="37"/>
      <c r="H165" s="37"/>
      <c r="I165" s="240"/>
      <c r="J165" s="37"/>
      <c r="K165" s="37"/>
      <c r="L165" s="41"/>
      <c r="M165" s="241"/>
      <c r="N165" s="242"/>
      <c r="O165" s="88"/>
      <c r="P165" s="88"/>
      <c r="Q165" s="88"/>
      <c r="R165" s="88"/>
      <c r="S165" s="88"/>
      <c r="T165" s="89"/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T165" s="14" t="s">
        <v>151</v>
      </c>
      <c r="AU165" s="14" t="s">
        <v>139</v>
      </c>
    </row>
    <row r="166" s="2" customFormat="1" ht="14.4" customHeight="1">
      <c r="A166" s="35"/>
      <c r="B166" s="36"/>
      <c r="C166" s="224" t="s">
        <v>223</v>
      </c>
      <c r="D166" s="224" t="s">
        <v>145</v>
      </c>
      <c r="E166" s="225" t="s">
        <v>224</v>
      </c>
      <c r="F166" s="226" t="s">
        <v>225</v>
      </c>
      <c r="G166" s="227" t="s">
        <v>148</v>
      </c>
      <c r="H166" s="228">
        <v>1</v>
      </c>
      <c r="I166" s="229"/>
      <c r="J166" s="230">
        <f>ROUND(I166*H166,2)</f>
        <v>0</v>
      </c>
      <c r="K166" s="231"/>
      <c r="L166" s="41"/>
      <c r="M166" s="232" t="s">
        <v>1</v>
      </c>
      <c r="N166" s="233" t="s">
        <v>43</v>
      </c>
      <c r="O166" s="88"/>
      <c r="P166" s="234">
        <f>O166*H166</f>
        <v>0</v>
      </c>
      <c r="Q166" s="234">
        <v>0</v>
      </c>
      <c r="R166" s="234">
        <f>Q166*H166</f>
        <v>0</v>
      </c>
      <c r="S166" s="234">
        <v>0</v>
      </c>
      <c r="T166" s="235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36" t="s">
        <v>149</v>
      </c>
      <c r="AT166" s="236" t="s">
        <v>145</v>
      </c>
      <c r="AU166" s="236" t="s">
        <v>139</v>
      </c>
      <c r="AY166" s="14" t="s">
        <v>140</v>
      </c>
      <c r="BE166" s="237">
        <f>IF(N166="základná",J166,0)</f>
        <v>0</v>
      </c>
      <c r="BF166" s="237">
        <f>IF(N166="znížená",J166,0)</f>
        <v>0</v>
      </c>
      <c r="BG166" s="237">
        <f>IF(N166="zákl. prenesená",J166,0)</f>
        <v>0</v>
      </c>
      <c r="BH166" s="237">
        <f>IF(N166="zníž. prenesená",J166,0)</f>
        <v>0</v>
      </c>
      <c r="BI166" s="237">
        <f>IF(N166="nulová",J166,0)</f>
        <v>0</v>
      </c>
      <c r="BJ166" s="14" t="s">
        <v>90</v>
      </c>
      <c r="BK166" s="237">
        <f>ROUND(I166*H166,2)</f>
        <v>0</v>
      </c>
      <c r="BL166" s="14" t="s">
        <v>149</v>
      </c>
      <c r="BM166" s="236" t="s">
        <v>226</v>
      </c>
    </row>
    <row r="167" s="2" customFormat="1">
      <c r="A167" s="35"/>
      <c r="B167" s="36"/>
      <c r="C167" s="37"/>
      <c r="D167" s="238" t="s">
        <v>151</v>
      </c>
      <c r="E167" s="37"/>
      <c r="F167" s="239" t="s">
        <v>227</v>
      </c>
      <c r="G167" s="37"/>
      <c r="H167" s="37"/>
      <c r="I167" s="240"/>
      <c r="J167" s="37"/>
      <c r="K167" s="37"/>
      <c r="L167" s="41"/>
      <c r="M167" s="241"/>
      <c r="N167" s="242"/>
      <c r="O167" s="88"/>
      <c r="P167" s="88"/>
      <c r="Q167" s="88"/>
      <c r="R167" s="88"/>
      <c r="S167" s="88"/>
      <c r="T167" s="89"/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T167" s="14" t="s">
        <v>151</v>
      </c>
      <c r="AU167" s="14" t="s">
        <v>139</v>
      </c>
    </row>
    <row r="168" s="2" customFormat="1" ht="14.4" customHeight="1">
      <c r="A168" s="35"/>
      <c r="B168" s="36"/>
      <c r="C168" s="224" t="s">
        <v>195</v>
      </c>
      <c r="D168" s="224" t="s">
        <v>145</v>
      </c>
      <c r="E168" s="225" t="s">
        <v>228</v>
      </c>
      <c r="F168" s="226" t="s">
        <v>229</v>
      </c>
      <c r="G168" s="227" t="s">
        <v>148</v>
      </c>
      <c r="H168" s="228">
        <v>2</v>
      </c>
      <c r="I168" s="229"/>
      <c r="J168" s="230">
        <f>ROUND(I168*H168,2)</f>
        <v>0</v>
      </c>
      <c r="K168" s="231"/>
      <c r="L168" s="41"/>
      <c r="M168" s="232" t="s">
        <v>1</v>
      </c>
      <c r="N168" s="233" t="s">
        <v>43</v>
      </c>
      <c r="O168" s="88"/>
      <c r="P168" s="234">
        <f>O168*H168</f>
        <v>0</v>
      </c>
      <c r="Q168" s="234">
        <v>0</v>
      </c>
      <c r="R168" s="234">
        <f>Q168*H168</f>
        <v>0</v>
      </c>
      <c r="S168" s="234">
        <v>0</v>
      </c>
      <c r="T168" s="235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236" t="s">
        <v>149</v>
      </c>
      <c r="AT168" s="236" t="s">
        <v>145</v>
      </c>
      <c r="AU168" s="236" t="s">
        <v>139</v>
      </c>
      <c r="AY168" s="14" t="s">
        <v>140</v>
      </c>
      <c r="BE168" s="237">
        <f>IF(N168="základná",J168,0)</f>
        <v>0</v>
      </c>
      <c r="BF168" s="237">
        <f>IF(N168="znížená",J168,0)</f>
        <v>0</v>
      </c>
      <c r="BG168" s="237">
        <f>IF(N168="zákl. prenesená",J168,0)</f>
        <v>0</v>
      </c>
      <c r="BH168" s="237">
        <f>IF(N168="zníž. prenesená",J168,0)</f>
        <v>0</v>
      </c>
      <c r="BI168" s="237">
        <f>IF(N168="nulová",J168,0)</f>
        <v>0</v>
      </c>
      <c r="BJ168" s="14" t="s">
        <v>90</v>
      </c>
      <c r="BK168" s="237">
        <f>ROUND(I168*H168,2)</f>
        <v>0</v>
      </c>
      <c r="BL168" s="14" t="s">
        <v>149</v>
      </c>
      <c r="BM168" s="236" t="s">
        <v>230</v>
      </c>
    </row>
    <row r="169" s="2" customFormat="1">
      <c r="A169" s="35"/>
      <c r="B169" s="36"/>
      <c r="C169" s="37"/>
      <c r="D169" s="238" t="s">
        <v>151</v>
      </c>
      <c r="E169" s="37"/>
      <c r="F169" s="239" t="s">
        <v>231</v>
      </c>
      <c r="G169" s="37"/>
      <c r="H169" s="37"/>
      <c r="I169" s="240"/>
      <c r="J169" s="37"/>
      <c r="K169" s="37"/>
      <c r="L169" s="41"/>
      <c r="M169" s="241"/>
      <c r="N169" s="242"/>
      <c r="O169" s="88"/>
      <c r="P169" s="88"/>
      <c r="Q169" s="88"/>
      <c r="R169" s="88"/>
      <c r="S169" s="88"/>
      <c r="T169" s="89"/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T169" s="14" t="s">
        <v>151</v>
      </c>
      <c r="AU169" s="14" t="s">
        <v>139</v>
      </c>
    </row>
    <row r="170" s="2" customFormat="1" ht="14.4" customHeight="1">
      <c r="A170" s="35"/>
      <c r="B170" s="36"/>
      <c r="C170" s="224" t="s">
        <v>232</v>
      </c>
      <c r="D170" s="224" t="s">
        <v>145</v>
      </c>
      <c r="E170" s="225" t="s">
        <v>233</v>
      </c>
      <c r="F170" s="226" t="s">
        <v>234</v>
      </c>
      <c r="G170" s="227" t="s">
        <v>148</v>
      </c>
      <c r="H170" s="228">
        <v>1</v>
      </c>
      <c r="I170" s="229"/>
      <c r="J170" s="230">
        <f>ROUND(I170*H170,2)</f>
        <v>0</v>
      </c>
      <c r="K170" s="231"/>
      <c r="L170" s="41"/>
      <c r="M170" s="232" t="s">
        <v>1</v>
      </c>
      <c r="N170" s="233" t="s">
        <v>43</v>
      </c>
      <c r="O170" s="88"/>
      <c r="P170" s="234">
        <f>O170*H170</f>
        <v>0</v>
      </c>
      <c r="Q170" s="234">
        <v>0</v>
      </c>
      <c r="R170" s="234">
        <f>Q170*H170</f>
        <v>0</v>
      </c>
      <c r="S170" s="234">
        <v>0</v>
      </c>
      <c r="T170" s="235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36" t="s">
        <v>149</v>
      </c>
      <c r="AT170" s="236" t="s">
        <v>145</v>
      </c>
      <c r="AU170" s="236" t="s">
        <v>139</v>
      </c>
      <c r="AY170" s="14" t="s">
        <v>140</v>
      </c>
      <c r="BE170" s="237">
        <f>IF(N170="základná",J170,0)</f>
        <v>0</v>
      </c>
      <c r="BF170" s="237">
        <f>IF(N170="znížená",J170,0)</f>
        <v>0</v>
      </c>
      <c r="BG170" s="237">
        <f>IF(N170="zákl. prenesená",J170,0)</f>
        <v>0</v>
      </c>
      <c r="BH170" s="237">
        <f>IF(N170="zníž. prenesená",J170,0)</f>
        <v>0</v>
      </c>
      <c r="BI170" s="237">
        <f>IF(N170="nulová",J170,0)</f>
        <v>0</v>
      </c>
      <c r="BJ170" s="14" t="s">
        <v>90</v>
      </c>
      <c r="BK170" s="237">
        <f>ROUND(I170*H170,2)</f>
        <v>0</v>
      </c>
      <c r="BL170" s="14" t="s">
        <v>149</v>
      </c>
      <c r="BM170" s="236" t="s">
        <v>235</v>
      </c>
    </row>
    <row r="171" s="12" customFormat="1" ht="20.88" customHeight="1">
      <c r="A171" s="12"/>
      <c r="B171" s="208"/>
      <c r="C171" s="209"/>
      <c r="D171" s="210" t="s">
        <v>76</v>
      </c>
      <c r="E171" s="222" t="s">
        <v>236</v>
      </c>
      <c r="F171" s="222" t="s">
        <v>237</v>
      </c>
      <c r="G171" s="209"/>
      <c r="H171" s="209"/>
      <c r="I171" s="212"/>
      <c r="J171" s="223">
        <f>BK171</f>
        <v>0</v>
      </c>
      <c r="K171" s="209"/>
      <c r="L171" s="214"/>
      <c r="M171" s="215"/>
      <c r="N171" s="216"/>
      <c r="O171" s="216"/>
      <c r="P171" s="217">
        <f>SUM(P172:P185)</f>
        <v>0</v>
      </c>
      <c r="Q171" s="216"/>
      <c r="R171" s="217">
        <f>SUM(R172:R185)</f>
        <v>0</v>
      </c>
      <c r="S171" s="216"/>
      <c r="T171" s="218">
        <f>SUM(T172:T185)</f>
        <v>0</v>
      </c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R171" s="219" t="s">
        <v>84</v>
      </c>
      <c r="AT171" s="220" t="s">
        <v>76</v>
      </c>
      <c r="AU171" s="220" t="s">
        <v>90</v>
      </c>
      <c r="AY171" s="219" t="s">
        <v>140</v>
      </c>
      <c r="BK171" s="221">
        <f>SUM(BK172:BK185)</f>
        <v>0</v>
      </c>
    </row>
    <row r="172" s="2" customFormat="1" ht="14.4" customHeight="1">
      <c r="A172" s="35"/>
      <c r="B172" s="36"/>
      <c r="C172" s="224" t="s">
        <v>7</v>
      </c>
      <c r="D172" s="224" t="s">
        <v>145</v>
      </c>
      <c r="E172" s="225" t="s">
        <v>238</v>
      </c>
      <c r="F172" s="226" t="s">
        <v>239</v>
      </c>
      <c r="G172" s="227" t="s">
        <v>159</v>
      </c>
      <c r="H172" s="228">
        <v>65</v>
      </c>
      <c r="I172" s="229"/>
      <c r="J172" s="230">
        <f>ROUND(I172*H172,2)</f>
        <v>0</v>
      </c>
      <c r="K172" s="231"/>
      <c r="L172" s="41"/>
      <c r="M172" s="232" t="s">
        <v>1</v>
      </c>
      <c r="N172" s="233" t="s">
        <v>43</v>
      </c>
      <c r="O172" s="88"/>
      <c r="P172" s="234">
        <f>O172*H172</f>
        <v>0</v>
      </c>
      <c r="Q172" s="234">
        <v>0</v>
      </c>
      <c r="R172" s="234">
        <f>Q172*H172</f>
        <v>0</v>
      </c>
      <c r="S172" s="234">
        <v>0</v>
      </c>
      <c r="T172" s="235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236" t="s">
        <v>149</v>
      </c>
      <c r="AT172" s="236" t="s">
        <v>145</v>
      </c>
      <c r="AU172" s="236" t="s">
        <v>139</v>
      </c>
      <c r="AY172" s="14" t="s">
        <v>140</v>
      </c>
      <c r="BE172" s="237">
        <f>IF(N172="základná",J172,0)</f>
        <v>0</v>
      </c>
      <c r="BF172" s="237">
        <f>IF(N172="znížená",J172,0)</f>
        <v>0</v>
      </c>
      <c r="BG172" s="237">
        <f>IF(N172="zákl. prenesená",J172,0)</f>
        <v>0</v>
      </c>
      <c r="BH172" s="237">
        <f>IF(N172="zníž. prenesená",J172,0)</f>
        <v>0</v>
      </c>
      <c r="BI172" s="237">
        <f>IF(N172="nulová",J172,0)</f>
        <v>0</v>
      </c>
      <c r="BJ172" s="14" t="s">
        <v>90</v>
      </c>
      <c r="BK172" s="237">
        <f>ROUND(I172*H172,2)</f>
        <v>0</v>
      </c>
      <c r="BL172" s="14" t="s">
        <v>149</v>
      </c>
      <c r="BM172" s="236" t="s">
        <v>240</v>
      </c>
    </row>
    <row r="173" s="2" customFormat="1">
      <c r="A173" s="35"/>
      <c r="B173" s="36"/>
      <c r="C173" s="37"/>
      <c r="D173" s="238" t="s">
        <v>151</v>
      </c>
      <c r="E173" s="37"/>
      <c r="F173" s="239" t="s">
        <v>241</v>
      </c>
      <c r="G173" s="37"/>
      <c r="H173" s="37"/>
      <c r="I173" s="240"/>
      <c r="J173" s="37"/>
      <c r="K173" s="37"/>
      <c r="L173" s="41"/>
      <c r="M173" s="241"/>
      <c r="N173" s="242"/>
      <c r="O173" s="88"/>
      <c r="P173" s="88"/>
      <c r="Q173" s="88"/>
      <c r="R173" s="88"/>
      <c r="S173" s="88"/>
      <c r="T173" s="89"/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T173" s="14" t="s">
        <v>151</v>
      </c>
      <c r="AU173" s="14" t="s">
        <v>139</v>
      </c>
    </row>
    <row r="174" s="2" customFormat="1" ht="14.4" customHeight="1">
      <c r="A174" s="35"/>
      <c r="B174" s="36"/>
      <c r="C174" s="224" t="s">
        <v>242</v>
      </c>
      <c r="D174" s="224" t="s">
        <v>145</v>
      </c>
      <c r="E174" s="225" t="s">
        <v>243</v>
      </c>
      <c r="F174" s="226" t="s">
        <v>244</v>
      </c>
      <c r="G174" s="227" t="s">
        <v>159</v>
      </c>
      <c r="H174" s="228">
        <v>13</v>
      </c>
      <c r="I174" s="229"/>
      <c r="J174" s="230">
        <f>ROUND(I174*H174,2)</f>
        <v>0</v>
      </c>
      <c r="K174" s="231"/>
      <c r="L174" s="41"/>
      <c r="M174" s="232" t="s">
        <v>1</v>
      </c>
      <c r="N174" s="233" t="s">
        <v>43</v>
      </c>
      <c r="O174" s="88"/>
      <c r="P174" s="234">
        <f>O174*H174</f>
        <v>0</v>
      </c>
      <c r="Q174" s="234">
        <v>0</v>
      </c>
      <c r="R174" s="234">
        <f>Q174*H174</f>
        <v>0</v>
      </c>
      <c r="S174" s="234">
        <v>0</v>
      </c>
      <c r="T174" s="235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236" t="s">
        <v>149</v>
      </c>
      <c r="AT174" s="236" t="s">
        <v>145</v>
      </c>
      <c r="AU174" s="236" t="s">
        <v>139</v>
      </c>
      <c r="AY174" s="14" t="s">
        <v>140</v>
      </c>
      <c r="BE174" s="237">
        <f>IF(N174="základná",J174,0)</f>
        <v>0</v>
      </c>
      <c r="BF174" s="237">
        <f>IF(N174="znížená",J174,0)</f>
        <v>0</v>
      </c>
      <c r="BG174" s="237">
        <f>IF(N174="zákl. prenesená",J174,0)</f>
        <v>0</v>
      </c>
      <c r="BH174" s="237">
        <f>IF(N174="zníž. prenesená",J174,0)</f>
        <v>0</v>
      </c>
      <c r="BI174" s="237">
        <f>IF(N174="nulová",J174,0)</f>
        <v>0</v>
      </c>
      <c r="BJ174" s="14" t="s">
        <v>90</v>
      </c>
      <c r="BK174" s="237">
        <f>ROUND(I174*H174,2)</f>
        <v>0</v>
      </c>
      <c r="BL174" s="14" t="s">
        <v>149</v>
      </c>
      <c r="BM174" s="236" t="s">
        <v>245</v>
      </c>
    </row>
    <row r="175" s="2" customFormat="1">
      <c r="A175" s="35"/>
      <c r="B175" s="36"/>
      <c r="C175" s="37"/>
      <c r="D175" s="238" t="s">
        <v>151</v>
      </c>
      <c r="E175" s="37"/>
      <c r="F175" s="239" t="s">
        <v>246</v>
      </c>
      <c r="G175" s="37"/>
      <c r="H175" s="37"/>
      <c r="I175" s="240"/>
      <c r="J175" s="37"/>
      <c r="K175" s="37"/>
      <c r="L175" s="41"/>
      <c r="M175" s="241"/>
      <c r="N175" s="242"/>
      <c r="O175" s="88"/>
      <c r="P175" s="88"/>
      <c r="Q175" s="88"/>
      <c r="R175" s="88"/>
      <c r="S175" s="88"/>
      <c r="T175" s="89"/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T175" s="14" t="s">
        <v>151</v>
      </c>
      <c r="AU175" s="14" t="s">
        <v>139</v>
      </c>
    </row>
    <row r="176" s="2" customFormat="1" ht="14.4" customHeight="1">
      <c r="A176" s="35"/>
      <c r="B176" s="36"/>
      <c r="C176" s="224" t="s">
        <v>203</v>
      </c>
      <c r="D176" s="224" t="s">
        <v>145</v>
      </c>
      <c r="E176" s="225" t="s">
        <v>247</v>
      </c>
      <c r="F176" s="226" t="s">
        <v>248</v>
      </c>
      <c r="G176" s="227" t="s">
        <v>148</v>
      </c>
      <c r="H176" s="228">
        <v>6</v>
      </c>
      <c r="I176" s="229"/>
      <c r="J176" s="230">
        <f>ROUND(I176*H176,2)</f>
        <v>0</v>
      </c>
      <c r="K176" s="231"/>
      <c r="L176" s="41"/>
      <c r="M176" s="232" t="s">
        <v>1</v>
      </c>
      <c r="N176" s="233" t="s">
        <v>43</v>
      </c>
      <c r="O176" s="88"/>
      <c r="P176" s="234">
        <f>O176*H176</f>
        <v>0</v>
      </c>
      <c r="Q176" s="234">
        <v>0</v>
      </c>
      <c r="R176" s="234">
        <f>Q176*H176</f>
        <v>0</v>
      </c>
      <c r="S176" s="234">
        <v>0</v>
      </c>
      <c r="T176" s="235">
        <f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236" t="s">
        <v>149</v>
      </c>
      <c r="AT176" s="236" t="s">
        <v>145</v>
      </c>
      <c r="AU176" s="236" t="s">
        <v>139</v>
      </c>
      <c r="AY176" s="14" t="s">
        <v>140</v>
      </c>
      <c r="BE176" s="237">
        <f>IF(N176="základná",J176,0)</f>
        <v>0</v>
      </c>
      <c r="BF176" s="237">
        <f>IF(N176="znížená",J176,0)</f>
        <v>0</v>
      </c>
      <c r="BG176" s="237">
        <f>IF(N176="zákl. prenesená",J176,0)</f>
        <v>0</v>
      </c>
      <c r="BH176" s="237">
        <f>IF(N176="zníž. prenesená",J176,0)</f>
        <v>0</v>
      </c>
      <c r="BI176" s="237">
        <f>IF(N176="nulová",J176,0)</f>
        <v>0</v>
      </c>
      <c r="BJ176" s="14" t="s">
        <v>90</v>
      </c>
      <c r="BK176" s="237">
        <f>ROUND(I176*H176,2)</f>
        <v>0</v>
      </c>
      <c r="BL176" s="14" t="s">
        <v>149</v>
      </c>
      <c r="BM176" s="236" t="s">
        <v>249</v>
      </c>
    </row>
    <row r="177" s="2" customFormat="1">
      <c r="A177" s="35"/>
      <c r="B177" s="36"/>
      <c r="C177" s="37"/>
      <c r="D177" s="238" t="s">
        <v>151</v>
      </c>
      <c r="E177" s="37"/>
      <c r="F177" s="239" t="s">
        <v>250</v>
      </c>
      <c r="G177" s="37"/>
      <c r="H177" s="37"/>
      <c r="I177" s="240"/>
      <c r="J177" s="37"/>
      <c r="K177" s="37"/>
      <c r="L177" s="41"/>
      <c r="M177" s="241"/>
      <c r="N177" s="242"/>
      <c r="O177" s="88"/>
      <c r="P177" s="88"/>
      <c r="Q177" s="88"/>
      <c r="R177" s="88"/>
      <c r="S177" s="88"/>
      <c r="T177" s="89"/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T177" s="14" t="s">
        <v>151</v>
      </c>
      <c r="AU177" s="14" t="s">
        <v>139</v>
      </c>
    </row>
    <row r="178" s="2" customFormat="1" ht="14.4" customHeight="1">
      <c r="A178" s="35"/>
      <c r="B178" s="36"/>
      <c r="C178" s="224" t="s">
        <v>251</v>
      </c>
      <c r="D178" s="224" t="s">
        <v>145</v>
      </c>
      <c r="E178" s="225" t="s">
        <v>252</v>
      </c>
      <c r="F178" s="226" t="s">
        <v>253</v>
      </c>
      <c r="G178" s="227" t="s">
        <v>148</v>
      </c>
      <c r="H178" s="228">
        <v>10</v>
      </c>
      <c r="I178" s="229"/>
      <c r="J178" s="230">
        <f>ROUND(I178*H178,2)</f>
        <v>0</v>
      </c>
      <c r="K178" s="231"/>
      <c r="L178" s="41"/>
      <c r="M178" s="232" t="s">
        <v>1</v>
      </c>
      <c r="N178" s="233" t="s">
        <v>43</v>
      </c>
      <c r="O178" s="88"/>
      <c r="P178" s="234">
        <f>O178*H178</f>
        <v>0</v>
      </c>
      <c r="Q178" s="234">
        <v>0</v>
      </c>
      <c r="R178" s="234">
        <f>Q178*H178</f>
        <v>0</v>
      </c>
      <c r="S178" s="234">
        <v>0</v>
      </c>
      <c r="T178" s="235">
        <f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236" t="s">
        <v>149</v>
      </c>
      <c r="AT178" s="236" t="s">
        <v>145</v>
      </c>
      <c r="AU178" s="236" t="s">
        <v>139</v>
      </c>
      <c r="AY178" s="14" t="s">
        <v>140</v>
      </c>
      <c r="BE178" s="237">
        <f>IF(N178="základná",J178,0)</f>
        <v>0</v>
      </c>
      <c r="BF178" s="237">
        <f>IF(N178="znížená",J178,0)</f>
        <v>0</v>
      </c>
      <c r="BG178" s="237">
        <f>IF(N178="zákl. prenesená",J178,0)</f>
        <v>0</v>
      </c>
      <c r="BH178" s="237">
        <f>IF(N178="zníž. prenesená",J178,0)</f>
        <v>0</v>
      </c>
      <c r="BI178" s="237">
        <f>IF(N178="nulová",J178,0)</f>
        <v>0</v>
      </c>
      <c r="BJ178" s="14" t="s">
        <v>90</v>
      </c>
      <c r="BK178" s="237">
        <f>ROUND(I178*H178,2)</f>
        <v>0</v>
      </c>
      <c r="BL178" s="14" t="s">
        <v>149</v>
      </c>
      <c r="BM178" s="236" t="s">
        <v>254</v>
      </c>
    </row>
    <row r="179" s="2" customFormat="1">
      <c r="A179" s="35"/>
      <c r="B179" s="36"/>
      <c r="C179" s="37"/>
      <c r="D179" s="238" t="s">
        <v>151</v>
      </c>
      <c r="E179" s="37"/>
      <c r="F179" s="239" t="s">
        <v>255</v>
      </c>
      <c r="G179" s="37"/>
      <c r="H179" s="37"/>
      <c r="I179" s="240"/>
      <c r="J179" s="37"/>
      <c r="K179" s="37"/>
      <c r="L179" s="41"/>
      <c r="M179" s="241"/>
      <c r="N179" s="242"/>
      <c r="O179" s="88"/>
      <c r="P179" s="88"/>
      <c r="Q179" s="88"/>
      <c r="R179" s="88"/>
      <c r="S179" s="88"/>
      <c r="T179" s="89"/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T179" s="14" t="s">
        <v>151</v>
      </c>
      <c r="AU179" s="14" t="s">
        <v>139</v>
      </c>
    </row>
    <row r="180" s="2" customFormat="1" ht="14.4" customHeight="1">
      <c r="A180" s="35"/>
      <c r="B180" s="36"/>
      <c r="C180" s="224" t="s">
        <v>208</v>
      </c>
      <c r="D180" s="224" t="s">
        <v>145</v>
      </c>
      <c r="E180" s="225" t="s">
        <v>256</v>
      </c>
      <c r="F180" s="226" t="s">
        <v>257</v>
      </c>
      <c r="G180" s="227" t="s">
        <v>148</v>
      </c>
      <c r="H180" s="228">
        <v>1</v>
      </c>
      <c r="I180" s="229"/>
      <c r="J180" s="230">
        <f>ROUND(I180*H180,2)</f>
        <v>0</v>
      </c>
      <c r="K180" s="231"/>
      <c r="L180" s="41"/>
      <c r="M180" s="232" t="s">
        <v>1</v>
      </c>
      <c r="N180" s="233" t="s">
        <v>43</v>
      </c>
      <c r="O180" s="88"/>
      <c r="P180" s="234">
        <f>O180*H180</f>
        <v>0</v>
      </c>
      <c r="Q180" s="234">
        <v>0</v>
      </c>
      <c r="R180" s="234">
        <f>Q180*H180</f>
        <v>0</v>
      </c>
      <c r="S180" s="234">
        <v>0</v>
      </c>
      <c r="T180" s="235">
        <f>S180*H180</f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236" t="s">
        <v>149</v>
      </c>
      <c r="AT180" s="236" t="s">
        <v>145</v>
      </c>
      <c r="AU180" s="236" t="s">
        <v>139</v>
      </c>
      <c r="AY180" s="14" t="s">
        <v>140</v>
      </c>
      <c r="BE180" s="237">
        <f>IF(N180="základná",J180,0)</f>
        <v>0</v>
      </c>
      <c r="BF180" s="237">
        <f>IF(N180="znížená",J180,0)</f>
        <v>0</v>
      </c>
      <c r="BG180" s="237">
        <f>IF(N180="zákl. prenesená",J180,0)</f>
        <v>0</v>
      </c>
      <c r="BH180" s="237">
        <f>IF(N180="zníž. prenesená",J180,0)</f>
        <v>0</v>
      </c>
      <c r="BI180" s="237">
        <f>IF(N180="nulová",J180,0)</f>
        <v>0</v>
      </c>
      <c r="BJ180" s="14" t="s">
        <v>90</v>
      </c>
      <c r="BK180" s="237">
        <f>ROUND(I180*H180,2)</f>
        <v>0</v>
      </c>
      <c r="BL180" s="14" t="s">
        <v>149</v>
      </c>
      <c r="BM180" s="236" t="s">
        <v>258</v>
      </c>
    </row>
    <row r="181" s="2" customFormat="1">
      <c r="A181" s="35"/>
      <c r="B181" s="36"/>
      <c r="C181" s="37"/>
      <c r="D181" s="238" t="s">
        <v>151</v>
      </c>
      <c r="E181" s="37"/>
      <c r="F181" s="239" t="s">
        <v>259</v>
      </c>
      <c r="G181" s="37"/>
      <c r="H181" s="37"/>
      <c r="I181" s="240"/>
      <c r="J181" s="37"/>
      <c r="K181" s="37"/>
      <c r="L181" s="41"/>
      <c r="M181" s="241"/>
      <c r="N181" s="242"/>
      <c r="O181" s="88"/>
      <c r="P181" s="88"/>
      <c r="Q181" s="88"/>
      <c r="R181" s="88"/>
      <c r="S181" s="88"/>
      <c r="T181" s="89"/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T181" s="14" t="s">
        <v>151</v>
      </c>
      <c r="AU181" s="14" t="s">
        <v>139</v>
      </c>
    </row>
    <row r="182" s="2" customFormat="1" ht="14.4" customHeight="1">
      <c r="A182" s="35"/>
      <c r="B182" s="36"/>
      <c r="C182" s="224" t="s">
        <v>260</v>
      </c>
      <c r="D182" s="224" t="s">
        <v>145</v>
      </c>
      <c r="E182" s="225" t="s">
        <v>261</v>
      </c>
      <c r="F182" s="226" t="s">
        <v>262</v>
      </c>
      <c r="G182" s="227" t="s">
        <v>159</v>
      </c>
      <c r="H182" s="228">
        <v>150</v>
      </c>
      <c r="I182" s="229"/>
      <c r="J182" s="230">
        <f>ROUND(I182*H182,2)</f>
        <v>0</v>
      </c>
      <c r="K182" s="231"/>
      <c r="L182" s="41"/>
      <c r="M182" s="232" t="s">
        <v>1</v>
      </c>
      <c r="N182" s="233" t="s">
        <v>43</v>
      </c>
      <c r="O182" s="88"/>
      <c r="P182" s="234">
        <f>O182*H182</f>
        <v>0</v>
      </c>
      <c r="Q182" s="234">
        <v>0</v>
      </c>
      <c r="R182" s="234">
        <f>Q182*H182</f>
        <v>0</v>
      </c>
      <c r="S182" s="234">
        <v>0</v>
      </c>
      <c r="T182" s="235">
        <f>S182*H182</f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236" t="s">
        <v>149</v>
      </c>
      <c r="AT182" s="236" t="s">
        <v>145</v>
      </c>
      <c r="AU182" s="236" t="s">
        <v>139</v>
      </c>
      <c r="AY182" s="14" t="s">
        <v>140</v>
      </c>
      <c r="BE182" s="237">
        <f>IF(N182="základná",J182,0)</f>
        <v>0</v>
      </c>
      <c r="BF182" s="237">
        <f>IF(N182="znížená",J182,0)</f>
        <v>0</v>
      </c>
      <c r="BG182" s="237">
        <f>IF(N182="zákl. prenesená",J182,0)</f>
        <v>0</v>
      </c>
      <c r="BH182" s="237">
        <f>IF(N182="zníž. prenesená",J182,0)</f>
        <v>0</v>
      </c>
      <c r="BI182" s="237">
        <f>IF(N182="nulová",J182,0)</f>
        <v>0</v>
      </c>
      <c r="BJ182" s="14" t="s">
        <v>90</v>
      </c>
      <c r="BK182" s="237">
        <f>ROUND(I182*H182,2)</f>
        <v>0</v>
      </c>
      <c r="BL182" s="14" t="s">
        <v>149</v>
      </c>
      <c r="BM182" s="236" t="s">
        <v>263</v>
      </c>
    </row>
    <row r="183" s="2" customFormat="1">
      <c r="A183" s="35"/>
      <c r="B183" s="36"/>
      <c r="C183" s="37"/>
      <c r="D183" s="238" t="s">
        <v>151</v>
      </c>
      <c r="E183" s="37"/>
      <c r="F183" s="239" t="s">
        <v>264</v>
      </c>
      <c r="G183" s="37"/>
      <c r="H183" s="37"/>
      <c r="I183" s="240"/>
      <c r="J183" s="37"/>
      <c r="K183" s="37"/>
      <c r="L183" s="41"/>
      <c r="M183" s="241"/>
      <c r="N183" s="242"/>
      <c r="O183" s="88"/>
      <c r="P183" s="88"/>
      <c r="Q183" s="88"/>
      <c r="R183" s="88"/>
      <c r="S183" s="88"/>
      <c r="T183" s="89"/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T183" s="14" t="s">
        <v>151</v>
      </c>
      <c r="AU183" s="14" t="s">
        <v>139</v>
      </c>
    </row>
    <row r="184" s="2" customFormat="1" ht="14.4" customHeight="1">
      <c r="A184" s="35"/>
      <c r="B184" s="36"/>
      <c r="C184" s="224" t="s">
        <v>212</v>
      </c>
      <c r="D184" s="224" t="s">
        <v>145</v>
      </c>
      <c r="E184" s="225" t="s">
        <v>265</v>
      </c>
      <c r="F184" s="226" t="s">
        <v>266</v>
      </c>
      <c r="G184" s="227" t="s">
        <v>148</v>
      </c>
      <c r="H184" s="228">
        <v>1</v>
      </c>
      <c r="I184" s="229"/>
      <c r="J184" s="230">
        <f>ROUND(I184*H184,2)</f>
        <v>0</v>
      </c>
      <c r="K184" s="231"/>
      <c r="L184" s="41"/>
      <c r="M184" s="232" t="s">
        <v>1</v>
      </c>
      <c r="N184" s="233" t="s">
        <v>43</v>
      </c>
      <c r="O184" s="88"/>
      <c r="P184" s="234">
        <f>O184*H184</f>
        <v>0</v>
      </c>
      <c r="Q184" s="234">
        <v>0</v>
      </c>
      <c r="R184" s="234">
        <f>Q184*H184</f>
        <v>0</v>
      </c>
      <c r="S184" s="234">
        <v>0</v>
      </c>
      <c r="T184" s="235">
        <f>S184*H184</f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236" t="s">
        <v>149</v>
      </c>
      <c r="AT184" s="236" t="s">
        <v>145</v>
      </c>
      <c r="AU184" s="236" t="s">
        <v>139</v>
      </c>
      <c r="AY184" s="14" t="s">
        <v>140</v>
      </c>
      <c r="BE184" s="237">
        <f>IF(N184="základná",J184,0)</f>
        <v>0</v>
      </c>
      <c r="BF184" s="237">
        <f>IF(N184="znížená",J184,0)</f>
        <v>0</v>
      </c>
      <c r="BG184" s="237">
        <f>IF(N184="zákl. prenesená",J184,0)</f>
        <v>0</v>
      </c>
      <c r="BH184" s="237">
        <f>IF(N184="zníž. prenesená",J184,0)</f>
        <v>0</v>
      </c>
      <c r="BI184" s="237">
        <f>IF(N184="nulová",J184,0)</f>
        <v>0</v>
      </c>
      <c r="BJ184" s="14" t="s">
        <v>90</v>
      </c>
      <c r="BK184" s="237">
        <f>ROUND(I184*H184,2)</f>
        <v>0</v>
      </c>
      <c r="BL184" s="14" t="s">
        <v>149</v>
      </c>
      <c r="BM184" s="236" t="s">
        <v>267</v>
      </c>
    </row>
    <row r="185" s="2" customFormat="1">
      <c r="A185" s="35"/>
      <c r="B185" s="36"/>
      <c r="C185" s="37"/>
      <c r="D185" s="238" t="s">
        <v>151</v>
      </c>
      <c r="E185" s="37"/>
      <c r="F185" s="239" t="s">
        <v>268</v>
      </c>
      <c r="G185" s="37"/>
      <c r="H185" s="37"/>
      <c r="I185" s="240"/>
      <c r="J185" s="37"/>
      <c r="K185" s="37"/>
      <c r="L185" s="41"/>
      <c r="M185" s="241"/>
      <c r="N185" s="242"/>
      <c r="O185" s="88"/>
      <c r="P185" s="88"/>
      <c r="Q185" s="88"/>
      <c r="R185" s="88"/>
      <c r="S185" s="88"/>
      <c r="T185" s="89"/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T185" s="14" t="s">
        <v>151</v>
      </c>
      <c r="AU185" s="14" t="s">
        <v>139</v>
      </c>
    </row>
    <row r="186" s="12" customFormat="1" ht="20.88" customHeight="1">
      <c r="A186" s="12"/>
      <c r="B186" s="208"/>
      <c r="C186" s="209"/>
      <c r="D186" s="210" t="s">
        <v>76</v>
      </c>
      <c r="E186" s="222" t="s">
        <v>269</v>
      </c>
      <c r="F186" s="222" t="s">
        <v>270</v>
      </c>
      <c r="G186" s="209"/>
      <c r="H186" s="209"/>
      <c r="I186" s="212"/>
      <c r="J186" s="223">
        <f>BK186</f>
        <v>0</v>
      </c>
      <c r="K186" s="209"/>
      <c r="L186" s="214"/>
      <c r="M186" s="215"/>
      <c r="N186" s="216"/>
      <c r="O186" s="216"/>
      <c r="P186" s="217">
        <f>SUM(P187:P200)</f>
        <v>0</v>
      </c>
      <c r="Q186" s="216"/>
      <c r="R186" s="217">
        <f>SUM(R187:R200)</f>
        <v>0</v>
      </c>
      <c r="S186" s="216"/>
      <c r="T186" s="218">
        <f>SUM(T187:T200)</f>
        <v>0</v>
      </c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R186" s="219" t="s">
        <v>84</v>
      </c>
      <c r="AT186" s="220" t="s">
        <v>76</v>
      </c>
      <c r="AU186" s="220" t="s">
        <v>90</v>
      </c>
      <c r="AY186" s="219" t="s">
        <v>140</v>
      </c>
      <c r="BK186" s="221">
        <f>SUM(BK187:BK200)</f>
        <v>0</v>
      </c>
    </row>
    <row r="187" s="2" customFormat="1" ht="24.15" customHeight="1">
      <c r="A187" s="35"/>
      <c r="B187" s="36"/>
      <c r="C187" s="224" t="s">
        <v>271</v>
      </c>
      <c r="D187" s="224" t="s">
        <v>145</v>
      </c>
      <c r="E187" s="225" t="s">
        <v>272</v>
      </c>
      <c r="F187" s="226" t="s">
        <v>273</v>
      </c>
      <c r="G187" s="227" t="s">
        <v>148</v>
      </c>
      <c r="H187" s="228">
        <v>6</v>
      </c>
      <c r="I187" s="229"/>
      <c r="J187" s="230">
        <f>ROUND(I187*H187,2)</f>
        <v>0</v>
      </c>
      <c r="K187" s="231"/>
      <c r="L187" s="41"/>
      <c r="M187" s="232" t="s">
        <v>1</v>
      </c>
      <c r="N187" s="233" t="s">
        <v>43</v>
      </c>
      <c r="O187" s="88"/>
      <c r="P187" s="234">
        <f>O187*H187</f>
        <v>0</v>
      </c>
      <c r="Q187" s="234">
        <v>0</v>
      </c>
      <c r="R187" s="234">
        <f>Q187*H187</f>
        <v>0</v>
      </c>
      <c r="S187" s="234">
        <v>0</v>
      </c>
      <c r="T187" s="235">
        <f>S187*H187</f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236" t="s">
        <v>149</v>
      </c>
      <c r="AT187" s="236" t="s">
        <v>145</v>
      </c>
      <c r="AU187" s="236" t="s">
        <v>139</v>
      </c>
      <c r="AY187" s="14" t="s">
        <v>140</v>
      </c>
      <c r="BE187" s="237">
        <f>IF(N187="základná",J187,0)</f>
        <v>0</v>
      </c>
      <c r="BF187" s="237">
        <f>IF(N187="znížená",J187,0)</f>
        <v>0</v>
      </c>
      <c r="BG187" s="237">
        <f>IF(N187="zákl. prenesená",J187,0)</f>
        <v>0</v>
      </c>
      <c r="BH187" s="237">
        <f>IF(N187="zníž. prenesená",J187,0)</f>
        <v>0</v>
      </c>
      <c r="BI187" s="237">
        <f>IF(N187="nulová",J187,0)</f>
        <v>0</v>
      </c>
      <c r="BJ187" s="14" t="s">
        <v>90</v>
      </c>
      <c r="BK187" s="237">
        <f>ROUND(I187*H187,2)</f>
        <v>0</v>
      </c>
      <c r="BL187" s="14" t="s">
        <v>149</v>
      </c>
      <c r="BM187" s="236" t="s">
        <v>274</v>
      </c>
    </row>
    <row r="188" s="2" customFormat="1">
      <c r="A188" s="35"/>
      <c r="B188" s="36"/>
      <c r="C188" s="37"/>
      <c r="D188" s="238" t="s">
        <v>151</v>
      </c>
      <c r="E188" s="37"/>
      <c r="F188" s="239" t="s">
        <v>275</v>
      </c>
      <c r="G188" s="37"/>
      <c r="H188" s="37"/>
      <c r="I188" s="240"/>
      <c r="J188" s="37"/>
      <c r="K188" s="37"/>
      <c r="L188" s="41"/>
      <c r="M188" s="241"/>
      <c r="N188" s="242"/>
      <c r="O188" s="88"/>
      <c r="P188" s="88"/>
      <c r="Q188" s="88"/>
      <c r="R188" s="88"/>
      <c r="S188" s="88"/>
      <c r="T188" s="89"/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T188" s="14" t="s">
        <v>151</v>
      </c>
      <c r="AU188" s="14" t="s">
        <v>139</v>
      </c>
    </row>
    <row r="189" s="2" customFormat="1" ht="14.4" customHeight="1">
      <c r="A189" s="35"/>
      <c r="B189" s="36"/>
      <c r="C189" s="224" t="s">
        <v>217</v>
      </c>
      <c r="D189" s="224" t="s">
        <v>145</v>
      </c>
      <c r="E189" s="225" t="s">
        <v>276</v>
      </c>
      <c r="F189" s="226" t="s">
        <v>277</v>
      </c>
      <c r="G189" s="227" t="s">
        <v>148</v>
      </c>
      <c r="H189" s="228">
        <v>10</v>
      </c>
      <c r="I189" s="229"/>
      <c r="J189" s="230">
        <f>ROUND(I189*H189,2)</f>
        <v>0</v>
      </c>
      <c r="K189" s="231"/>
      <c r="L189" s="41"/>
      <c r="M189" s="232" t="s">
        <v>1</v>
      </c>
      <c r="N189" s="233" t="s">
        <v>43</v>
      </c>
      <c r="O189" s="88"/>
      <c r="P189" s="234">
        <f>O189*H189</f>
        <v>0</v>
      </c>
      <c r="Q189" s="234">
        <v>0</v>
      </c>
      <c r="R189" s="234">
        <f>Q189*H189</f>
        <v>0</v>
      </c>
      <c r="S189" s="234">
        <v>0</v>
      </c>
      <c r="T189" s="235">
        <f>S189*H189</f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236" t="s">
        <v>149</v>
      </c>
      <c r="AT189" s="236" t="s">
        <v>145</v>
      </c>
      <c r="AU189" s="236" t="s">
        <v>139</v>
      </c>
      <c r="AY189" s="14" t="s">
        <v>140</v>
      </c>
      <c r="BE189" s="237">
        <f>IF(N189="základná",J189,0)</f>
        <v>0</v>
      </c>
      <c r="BF189" s="237">
        <f>IF(N189="znížená",J189,0)</f>
        <v>0</v>
      </c>
      <c r="BG189" s="237">
        <f>IF(N189="zákl. prenesená",J189,0)</f>
        <v>0</v>
      </c>
      <c r="BH189" s="237">
        <f>IF(N189="zníž. prenesená",J189,0)</f>
        <v>0</v>
      </c>
      <c r="BI189" s="237">
        <f>IF(N189="nulová",J189,0)</f>
        <v>0</v>
      </c>
      <c r="BJ189" s="14" t="s">
        <v>90</v>
      </c>
      <c r="BK189" s="237">
        <f>ROUND(I189*H189,2)</f>
        <v>0</v>
      </c>
      <c r="BL189" s="14" t="s">
        <v>149</v>
      </c>
      <c r="BM189" s="236" t="s">
        <v>278</v>
      </c>
    </row>
    <row r="190" s="2" customFormat="1">
      <c r="A190" s="35"/>
      <c r="B190" s="36"/>
      <c r="C190" s="37"/>
      <c r="D190" s="238" t="s">
        <v>151</v>
      </c>
      <c r="E190" s="37"/>
      <c r="F190" s="239" t="s">
        <v>279</v>
      </c>
      <c r="G190" s="37"/>
      <c r="H190" s="37"/>
      <c r="I190" s="240"/>
      <c r="J190" s="37"/>
      <c r="K190" s="37"/>
      <c r="L190" s="41"/>
      <c r="M190" s="241"/>
      <c r="N190" s="242"/>
      <c r="O190" s="88"/>
      <c r="P190" s="88"/>
      <c r="Q190" s="88"/>
      <c r="R190" s="88"/>
      <c r="S190" s="88"/>
      <c r="T190" s="89"/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T190" s="14" t="s">
        <v>151</v>
      </c>
      <c r="AU190" s="14" t="s">
        <v>139</v>
      </c>
    </row>
    <row r="191" s="2" customFormat="1" ht="24.15" customHeight="1">
      <c r="A191" s="35"/>
      <c r="B191" s="36"/>
      <c r="C191" s="224" t="s">
        <v>280</v>
      </c>
      <c r="D191" s="224" t="s">
        <v>145</v>
      </c>
      <c r="E191" s="225" t="s">
        <v>281</v>
      </c>
      <c r="F191" s="226" t="s">
        <v>282</v>
      </c>
      <c r="G191" s="227" t="s">
        <v>148</v>
      </c>
      <c r="H191" s="228">
        <v>5</v>
      </c>
      <c r="I191" s="229"/>
      <c r="J191" s="230">
        <f>ROUND(I191*H191,2)</f>
        <v>0</v>
      </c>
      <c r="K191" s="231"/>
      <c r="L191" s="41"/>
      <c r="M191" s="232" t="s">
        <v>1</v>
      </c>
      <c r="N191" s="233" t="s">
        <v>43</v>
      </c>
      <c r="O191" s="88"/>
      <c r="P191" s="234">
        <f>O191*H191</f>
        <v>0</v>
      </c>
      <c r="Q191" s="234">
        <v>0</v>
      </c>
      <c r="R191" s="234">
        <f>Q191*H191</f>
        <v>0</v>
      </c>
      <c r="S191" s="234">
        <v>0</v>
      </c>
      <c r="T191" s="235">
        <f>S191*H191</f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236" t="s">
        <v>149</v>
      </c>
      <c r="AT191" s="236" t="s">
        <v>145</v>
      </c>
      <c r="AU191" s="236" t="s">
        <v>139</v>
      </c>
      <c r="AY191" s="14" t="s">
        <v>140</v>
      </c>
      <c r="BE191" s="237">
        <f>IF(N191="základná",J191,0)</f>
        <v>0</v>
      </c>
      <c r="BF191" s="237">
        <f>IF(N191="znížená",J191,0)</f>
        <v>0</v>
      </c>
      <c r="BG191" s="237">
        <f>IF(N191="zákl. prenesená",J191,0)</f>
        <v>0</v>
      </c>
      <c r="BH191" s="237">
        <f>IF(N191="zníž. prenesená",J191,0)</f>
        <v>0</v>
      </c>
      <c r="BI191" s="237">
        <f>IF(N191="nulová",J191,0)</f>
        <v>0</v>
      </c>
      <c r="BJ191" s="14" t="s">
        <v>90</v>
      </c>
      <c r="BK191" s="237">
        <f>ROUND(I191*H191,2)</f>
        <v>0</v>
      </c>
      <c r="BL191" s="14" t="s">
        <v>149</v>
      </c>
      <c r="BM191" s="236" t="s">
        <v>283</v>
      </c>
    </row>
    <row r="192" s="2" customFormat="1">
      <c r="A192" s="35"/>
      <c r="B192" s="36"/>
      <c r="C192" s="37"/>
      <c r="D192" s="238" t="s">
        <v>151</v>
      </c>
      <c r="E192" s="37"/>
      <c r="F192" s="239" t="s">
        <v>284</v>
      </c>
      <c r="G192" s="37"/>
      <c r="H192" s="37"/>
      <c r="I192" s="240"/>
      <c r="J192" s="37"/>
      <c r="K192" s="37"/>
      <c r="L192" s="41"/>
      <c r="M192" s="241"/>
      <c r="N192" s="242"/>
      <c r="O192" s="88"/>
      <c r="P192" s="88"/>
      <c r="Q192" s="88"/>
      <c r="R192" s="88"/>
      <c r="S192" s="88"/>
      <c r="T192" s="89"/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T192" s="14" t="s">
        <v>151</v>
      </c>
      <c r="AU192" s="14" t="s">
        <v>139</v>
      </c>
    </row>
    <row r="193" s="2" customFormat="1" ht="24.15" customHeight="1">
      <c r="A193" s="35"/>
      <c r="B193" s="36"/>
      <c r="C193" s="224" t="s">
        <v>221</v>
      </c>
      <c r="D193" s="224" t="s">
        <v>145</v>
      </c>
      <c r="E193" s="225" t="s">
        <v>285</v>
      </c>
      <c r="F193" s="226" t="s">
        <v>286</v>
      </c>
      <c r="G193" s="227" t="s">
        <v>148</v>
      </c>
      <c r="H193" s="228">
        <v>5</v>
      </c>
      <c r="I193" s="229"/>
      <c r="J193" s="230">
        <f>ROUND(I193*H193,2)</f>
        <v>0</v>
      </c>
      <c r="K193" s="231"/>
      <c r="L193" s="41"/>
      <c r="M193" s="232" t="s">
        <v>1</v>
      </c>
      <c r="N193" s="233" t="s">
        <v>43</v>
      </c>
      <c r="O193" s="88"/>
      <c r="P193" s="234">
        <f>O193*H193</f>
        <v>0</v>
      </c>
      <c r="Q193" s="234">
        <v>0</v>
      </c>
      <c r="R193" s="234">
        <f>Q193*H193</f>
        <v>0</v>
      </c>
      <c r="S193" s="234">
        <v>0</v>
      </c>
      <c r="T193" s="235">
        <f>S193*H193</f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236" t="s">
        <v>149</v>
      </c>
      <c r="AT193" s="236" t="s">
        <v>145</v>
      </c>
      <c r="AU193" s="236" t="s">
        <v>139</v>
      </c>
      <c r="AY193" s="14" t="s">
        <v>140</v>
      </c>
      <c r="BE193" s="237">
        <f>IF(N193="základná",J193,0)</f>
        <v>0</v>
      </c>
      <c r="BF193" s="237">
        <f>IF(N193="znížená",J193,0)</f>
        <v>0</v>
      </c>
      <c r="BG193" s="237">
        <f>IF(N193="zákl. prenesená",J193,0)</f>
        <v>0</v>
      </c>
      <c r="BH193" s="237">
        <f>IF(N193="zníž. prenesená",J193,0)</f>
        <v>0</v>
      </c>
      <c r="BI193" s="237">
        <f>IF(N193="nulová",J193,0)</f>
        <v>0</v>
      </c>
      <c r="BJ193" s="14" t="s">
        <v>90</v>
      </c>
      <c r="BK193" s="237">
        <f>ROUND(I193*H193,2)</f>
        <v>0</v>
      </c>
      <c r="BL193" s="14" t="s">
        <v>149</v>
      </c>
      <c r="BM193" s="236" t="s">
        <v>287</v>
      </c>
    </row>
    <row r="194" s="2" customFormat="1">
      <c r="A194" s="35"/>
      <c r="B194" s="36"/>
      <c r="C194" s="37"/>
      <c r="D194" s="238" t="s">
        <v>151</v>
      </c>
      <c r="E194" s="37"/>
      <c r="F194" s="239" t="s">
        <v>288</v>
      </c>
      <c r="G194" s="37"/>
      <c r="H194" s="37"/>
      <c r="I194" s="240"/>
      <c r="J194" s="37"/>
      <c r="K194" s="37"/>
      <c r="L194" s="41"/>
      <c r="M194" s="241"/>
      <c r="N194" s="242"/>
      <c r="O194" s="88"/>
      <c r="P194" s="88"/>
      <c r="Q194" s="88"/>
      <c r="R194" s="88"/>
      <c r="S194" s="88"/>
      <c r="T194" s="89"/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T194" s="14" t="s">
        <v>151</v>
      </c>
      <c r="AU194" s="14" t="s">
        <v>139</v>
      </c>
    </row>
    <row r="195" s="2" customFormat="1" ht="14.4" customHeight="1">
      <c r="A195" s="35"/>
      <c r="B195" s="36"/>
      <c r="C195" s="224" t="s">
        <v>289</v>
      </c>
      <c r="D195" s="224" t="s">
        <v>145</v>
      </c>
      <c r="E195" s="225" t="s">
        <v>290</v>
      </c>
      <c r="F195" s="226" t="s">
        <v>291</v>
      </c>
      <c r="G195" s="227" t="s">
        <v>148</v>
      </c>
      <c r="H195" s="228">
        <v>1</v>
      </c>
      <c r="I195" s="229"/>
      <c r="J195" s="230">
        <f>ROUND(I195*H195,2)</f>
        <v>0</v>
      </c>
      <c r="K195" s="231"/>
      <c r="L195" s="41"/>
      <c r="M195" s="232" t="s">
        <v>1</v>
      </c>
      <c r="N195" s="233" t="s">
        <v>43</v>
      </c>
      <c r="O195" s="88"/>
      <c r="P195" s="234">
        <f>O195*H195</f>
        <v>0</v>
      </c>
      <c r="Q195" s="234">
        <v>0</v>
      </c>
      <c r="R195" s="234">
        <f>Q195*H195</f>
        <v>0</v>
      </c>
      <c r="S195" s="234">
        <v>0</v>
      </c>
      <c r="T195" s="235">
        <f>S195*H195</f>
        <v>0</v>
      </c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R195" s="236" t="s">
        <v>149</v>
      </c>
      <c r="AT195" s="236" t="s">
        <v>145</v>
      </c>
      <c r="AU195" s="236" t="s">
        <v>139</v>
      </c>
      <c r="AY195" s="14" t="s">
        <v>140</v>
      </c>
      <c r="BE195" s="237">
        <f>IF(N195="základná",J195,0)</f>
        <v>0</v>
      </c>
      <c r="BF195" s="237">
        <f>IF(N195="znížená",J195,0)</f>
        <v>0</v>
      </c>
      <c r="BG195" s="237">
        <f>IF(N195="zákl. prenesená",J195,0)</f>
        <v>0</v>
      </c>
      <c r="BH195" s="237">
        <f>IF(N195="zníž. prenesená",J195,0)</f>
        <v>0</v>
      </c>
      <c r="BI195" s="237">
        <f>IF(N195="nulová",J195,0)</f>
        <v>0</v>
      </c>
      <c r="BJ195" s="14" t="s">
        <v>90</v>
      </c>
      <c r="BK195" s="237">
        <f>ROUND(I195*H195,2)</f>
        <v>0</v>
      </c>
      <c r="BL195" s="14" t="s">
        <v>149</v>
      </c>
      <c r="BM195" s="236" t="s">
        <v>292</v>
      </c>
    </row>
    <row r="196" s="2" customFormat="1">
      <c r="A196" s="35"/>
      <c r="B196" s="36"/>
      <c r="C196" s="37"/>
      <c r="D196" s="238" t="s">
        <v>151</v>
      </c>
      <c r="E196" s="37"/>
      <c r="F196" s="239" t="s">
        <v>293</v>
      </c>
      <c r="G196" s="37"/>
      <c r="H196" s="37"/>
      <c r="I196" s="240"/>
      <c r="J196" s="37"/>
      <c r="K196" s="37"/>
      <c r="L196" s="41"/>
      <c r="M196" s="241"/>
      <c r="N196" s="242"/>
      <c r="O196" s="88"/>
      <c r="P196" s="88"/>
      <c r="Q196" s="88"/>
      <c r="R196" s="88"/>
      <c r="S196" s="88"/>
      <c r="T196" s="89"/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T196" s="14" t="s">
        <v>151</v>
      </c>
      <c r="AU196" s="14" t="s">
        <v>139</v>
      </c>
    </row>
    <row r="197" s="2" customFormat="1" ht="14.4" customHeight="1">
      <c r="A197" s="35"/>
      <c r="B197" s="36"/>
      <c r="C197" s="224" t="s">
        <v>226</v>
      </c>
      <c r="D197" s="224" t="s">
        <v>145</v>
      </c>
      <c r="E197" s="225" t="s">
        <v>294</v>
      </c>
      <c r="F197" s="226" t="s">
        <v>295</v>
      </c>
      <c r="G197" s="227" t="s">
        <v>148</v>
      </c>
      <c r="H197" s="228">
        <v>1</v>
      </c>
      <c r="I197" s="229"/>
      <c r="J197" s="230">
        <f>ROUND(I197*H197,2)</f>
        <v>0</v>
      </c>
      <c r="K197" s="231"/>
      <c r="L197" s="41"/>
      <c r="M197" s="232" t="s">
        <v>1</v>
      </c>
      <c r="N197" s="233" t="s">
        <v>43</v>
      </c>
      <c r="O197" s="88"/>
      <c r="P197" s="234">
        <f>O197*H197</f>
        <v>0</v>
      </c>
      <c r="Q197" s="234">
        <v>0</v>
      </c>
      <c r="R197" s="234">
        <f>Q197*H197</f>
        <v>0</v>
      </c>
      <c r="S197" s="234">
        <v>0</v>
      </c>
      <c r="T197" s="235">
        <f>S197*H197</f>
        <v>0</v>
      </c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R197" s="236" t="s">
        <v>149</v>
      </c>
      <c r="AT197" s="236" t="s">
        <v>145</v>
      </c>
      <c r="AU197" s="236" t="s">
        <v>139</v>
      </c>
      <c r="AY197" s="14" t="s">
        <v>140</v>
      </c>
      <c r="BE197" s="237">
        <f>IF(N197="základná",J197,0)</f>
        <v>0</v>
      </c>
      <c r="BF197" s="237">
        <f>IF(N197="znížená",J197,0)</f>
        <v>0</v>
      </c>
      <c r="BG197" s="237">
        <f>IF(N197="zákl. prenesená",J197,0)</f>
        <v>0</v>
      </c>
      <c r="BH197" s="237">
        <f>IF(N197="zníž. prenesená",J197,0)</f>
        <v>0</v>
      </c>
      <c r="BI197" s="237">
        <f>IF(N197="nulová",J197,0)</f>
        <v>0</v>
      </c>
      <c r="BJ197" s="14" t="s">
        <v>90</v>
      </c>
      <c r="BK197" s="237">
        <f>ROUND(I197*H197,2)</f>
        <v>0</v>
      </c>
      <c r="BL197" s="14" t="s">
        <v>149</v>
      </c>
      <c r="BM197" s="236" t="s">
        <v>296</v>
      </c>
    </row>
    <row r="198" s="2" customFormat="1">
      <c r="A198" s="35"/>
      <c r="B198" s="36"/>
      <c r="C198" s="37"/>
      <c r="D198" s="238" t="s">
        <v>151</v>
      </c>
      <c r="E198" s="37"/>
      <c r="F198" s="239" t="s">
        <v>297</v>
      </c>
      <c r="G198" s="37"/>
      <c r="H198" s="37"/>
      <c r="I198" s="240"/>
      <c r="J198" s="37"/>
      <c r="K198" s="37"/>
      <c r="L198" s="41"/>
      <c r="M198" s="241"/>
      <c r="N198" s="242"/>
      <c r="O198" s="88"/>
      <c r="P198" s="88"/>
      <c r="Q198" s="88"/>
      <c r="R198" s="88"/>
      <c r="S198" s="88"/>
      <c r="T198" s="89"/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T198" s="14" t="s">
        <v>151</v>
      </c>
      <c r="AU198" s="14" t="s">
        <v>139</v>
      </c>
    </row>
    <row r="199" s="2" customFormat="1" ht="14.4" customHeight="1">
      <c r="A199" s="35"/>
      <c r="B199" s="36"/>
      <c r="C199" s="224" t="s">
        <v>298</v>
      </c>
      <c r="D199" s="224" t="s">
        <v>145</v>
      </c>
      <c r="E199" s="225" t="s">
        <v>299</v>
      </c>
      <c r="F199" s="226" t="s">
        <v>300</v>
      </c>
      <c r="G199" s="227" t="s">
        <v>148</v>
      </c>
      <c r="H199" s="228">
        <v>1</v>
      </c>
      <c r="I199" s="229"/>
      <c r="J199" s="230">
        <f>ROUND(I199*H199,2)</f>
        <v>0</v>
      </c>
      <c r="K199" s="231"/>
      <c r="L199" s="41"/>
      <c r="M199" s="232" t="s">
        <v>1</v>
      </c>
      <c r="N199" s="233" t="s">
        <v>43</v>
      </c>
      <c r="O199" s="88"/>
      <c r="P199" s="234">
        <f>O199*H199</f>
        <v>0</v>
      </c>
      <c r="Q199" s="234">
        <v>0</v>
      </c>
      <c r="R199" s="234">
        <f>Q199*H199</f>
        <v>0</v>
      </c>
      <c r="S199" s="234">
        <v>0</v>
      </c>
      <c r="T199" s="235">
        <f>S199*H199</f>
        <v>0</v>
      </c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R199" s="236" t="s">
        <v>149</v>
      </c>
      <c r="AT199" s="236" t="s">
        <v>145</v>
      </c>
      <c r="AU199" s="236" t="s">
        <v>139</v>
      </c>
      <c r="AY199" s="14" t="s">
        <v>140</v>
      </c>
      <c r="BE199" s="237">
        <f>IF(N199="základná",J199,0)</f>
        <v>0</v>
      </c>
      <c r="BF199" s="237">
        <f>IF(N199="znížená",J199,0)</f>
        <v>0</v>
      </c>
      <c r="BG199" s="237">
        <f>IF(N199="zákl. prenesená",J199,0)</f>
        <v>0</v>
      </c>
      <c r="BH199" s="237">
        <f>IF(N199="zníž. prenesená",J199,0)</f>
        <v>0</v>
      </c>
      <c r="BI199" s="237">
        <f>IF(N199="nulová",J199,0)</f>
        <v>0</v>
      </c>
      <c r="BJ199" s="14" t="s">
        <v>90</v>
      </c>
      <c r="BK199" s="237">
        <f>ROUND(I199*H199,2)</f>
        <v>0</v>
      </c>
      <c r="BL199" s="14" t="s">
        <v>149</v>
      </c>
      <c r="BM199" s="236" t="s">
        <v>149</v>
      </c>
    </row>
    <row r="200" s="2" customFormat="1" ht="14.4" customHeight="1">
      <c r="A200" s="35"/>
      <c r="B200" s="36"/>
      <c r="C200" s="224" t="s">
        <v>230</v>
      </c>
      <c r="D200" s="224" t="s">
        <v>145</v>
      </c>
      <c r="E200" s="225" t="s">
        <v>301</v>
      </c>
      <c r="F200" s="226" t="s">
        <v>302</v>
      </c>
      <c r="G200" s="227" t="s">
        <v>148</v>
      </c>
      <c r="H200" s="228">
        <v>6</v>
      </c>
      <c r="I200" s="229"/>
      <c r="J200" s="230">
        <f>ROUND(I200*H200,2)</f>
        <v>0</v>
      </c>
      <c r="K200" s="231"/>
      <c r="L200" s="41"/>
      <c r="M200" s="232" t="s">
        <v>1</v>
      </c>
      <c r="N200" s="233" t="s">
        <v>43</v>
      </c>
      <c r="O200" s="88"/>
      <c r="P200" s="234">
        <f>O200*H200</f>
        <v>0</v>
      </c>
      <c r="Q200" s="234">
        <v>0</v>
      </c>
      <c r="R200" s="234">
        <f>Q200*H200</f>
        <v>0</v>
      </c>
      <c r="S200" s="234">
        <v>0</v>
      </c>
      <c r="T200" s="235">
        <f>S200*H200</f>
        <v>0</v>
      </c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R200" s="236" t="s">
        <v>149</v>
      </c>
      <c r="AT200" s="236" t="s">
        <v>145</v>
      </c>
      <c r="AU200" s="236" t="s">
        <v>139</v>
      </c>
      <c r="AY200" s="14" t="s">
        <v>140</v>
      </c>
      <c r="BE200" s="237">
        <f>IF(N200="základná",J200,0)</f>
        <v>0</v>
      </c>
      <c r="BF200" s="237">
        <f>IF(N200="znížená",J200,0)</f>
        <v>0</v>
      </c>
      <c r="BG200" s="237">
        <f>IF(N200="zákl. prenesená",J200,0)</f>
        <v>0</v>
      </c>
      <c r="BH200" s="237">
        <f>IF(N200="zníž. prenesená",J200,0)</f>
        <v>0</v>
      </c>
      <c r="BI200" s="237">
        <f>IF(N200="nulová",J200,0)</f>
        <v>0</v>
      </c>
      <c r="BJ200" s="14" t="s">
        <v>90</v>
      </c>
      <c r="BK200" s="237">
        <f>ROUND(I200*H200,2)</f>
        <v>0</v>
      </c>
      <c r="BL200" s="14" t="s">
        <v>149</v>
      </c>
      <c r="BM200" s="236" t="s">
        <v>303</v>
      </c>
    </row>
    <row r="201" s="12" customFormat="1" ht="20.88" customHeight="1">
      <c r="A201" s="12"/>
      <c r="B201" s="208"/>
      <c r="C201" s="209"/>
      <c r="D201" s="210" t="s">
        <v>76</v>
      </c>
      <c r="E201" s="222" t="s">
        <v>304</v>
      </c>
      <c r="F201" s="222" t="s">
        <v>305</v>
      </c>
      <c r="G201" s="209"/>
      <c r="H201" s="209"/>
      <c r="I201" s="212"/>
      <c r="J201" s="223">
        <f>BK201</f>
        <v>0</v>
      </c>
      <c r="K201" s="209"/>
      <c r="L201" s="214"/>
      <c r="M201" s="215"/>
      <c r="N201" s="216"/>
      <c r="O201" s="216"/>
      <c r="P201" s="217">
        <f>SUM(P202:P210)</f>
        <v>0</v>
      </c>
      <c r="Q201" s="216"/>
      <c r="R201" s="217">
        <f>SUM(R202:R210)</f>
        <v>0</v>
      </c>
      <c r="S201" s="216"/>
      <c r="T201" s="218">
        <f>SUM(T202:T210)</f>
        <v>0</v>
      </c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R201" s="219" t="s">
        <v>84</v>
      </c>
      <c r="AT201" s="220" t="s">
        <v>76</v>
      </c>
      <c r="AU201" s="220" t="s">
        <v>90</v>
      </c>
      <c r="AY201" s="219" t="s">
        <v>140</v>
      </c>
      <c r="BK201" s="221">
        <f>SUM(BK202:BK210)</f>
        <v>0</v>
      </c>
    </row>
    <row r="202" s="2" customFormat="1" ht="24.15" customHeight="1">
      <c r="A202" s="35"/>
      <c r="B202" s="36"/>
      <c r="C202" s="224" t="s">
        <v>306</v>
      </c>
      <c r="D202" s="224" t="s">
        <v>145</v>
      </c>
      <c r="E202" s="225" t="s">
        <v>307</v>
      </c>
      <c r="F202" s="226" t="s">
        <v>308</v>
      </c>
      <c r="G202" s="227" t="s">
        <v>148</v>
      </c>
      <c r="H202" s="228">
        <v>16</v>
      </c>
      <c r="I202" s="229"/>
      <c r="J202" s="230">
        <f>ROUND(I202*H202,2)</f>
        <v>0</v>
      </c>
      <c r="K202" s="231"/>
      <c r="L202" s="41"/>
      <c r="M202" s="232" t="s">
        <v>1</v>
      </c>
      <c r="N202" s="233" t="s">
        <v>43</v>
      </c>
      <c r="O202" s="88"/>
      <c r="P202" s="234">
        <f>O202*H202</f>
        <v>0</v>
      </c>
      <c r="Q202" s="234">
        <v>0</v>
      </c>
      <c r="R202" s="234">
        <f>Q202*H202</f>
        <v>0</v>
      </c>
      <c r="S202" s="234">
        <v>0</v>
      </c>
      <c r="T202" s="235">
        <f>S202*H202</f>
        <v>0</v>
      </c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236" t="s">
        <v>149</v>
      </c>
      <c r="AT202" s="236" t="s">
        <v>145</v>
      </c>
      <c r="AU202" s="236" t="s">
        <v>139</v>
      </c>
      <c r="AY202" s="14" t="s">
        <v>140</v>
      </c>
      <c r="BE202" s="237">
        <f>IF(N202="základná",J202,0)</f>
        <v>0</v>
      </c>
      <c r="BF202" s="237">
        <f>IF(N202="znížená",J202,0)</f>
        <v>0</v>
      </c>
      <c r="BG202" s="237">
        <f>IF(N202="zákl. prenesená",J202,0)</f>
        <v>0</v>
      </c>
      <c r="BH202" s="237">
        <f>IF(N202="zníž. prenesená",J202,0)</f>
        <v>0</v>
      </c>
      <c r="BI202" s="237">
        <f>IF(N202="nulová",J202,0)</f>
        <v>0</v>
      </c>
      <c r="BJ202" s="14" t="s">
        <v>90</v>
      </c>
      <c r="BK202" s="237">
        <f>ROUND(I202*H202,2)</f>
        <v>0</v>
      </c>
      <c r="BL202" s="14" t="s">
        <v>149</v>
      </c>
      <c r="BM202" s="236" t="s">
        <v>309</v>
      </c>
    </row>
    <row r="203" s="2" customFormat="1">
      <c r="A203" s="35"/>
      <c r="B203" s="36"/>
      <c r="C203" s="37"/>
      <c r="D203" s="238" t="s">
        <v>151</v>
      </c>
      <c r="E203" s="37"/>
      <c r="F203" s="239" t="s">
        <v>310</v>
      </c>
      <c r="G203" s="37"/>
      <c r="H203" s="37"/>
      <c r="I203" s="240"/>
      <c r="J203" s="37"/>
      <c r="K203" s="37"/>
      <c r="L203" s="41"/>
      <c r="M203" s="241"/>
      <c r="N203" s="242"/>
      <c r="O203" s="88"/>
      <c r="P203" s="88"/>
      <c r="Q203" s="88"/>
      <c r="R203" s="88"/>
      <c r="S203" s="88"/>
      <c r="T203" s="89"/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T203" s="14" t="s">
        <v>151</v>
      </c>
      <c r="AU203" s="14" t="s">
        <v>139</v>
      </c>
    </row>
    <row r="204" s="2" customFormat="1" ht="14.4" customHeight="1">
      <c r="A204" s="35"/>
      <c r="B204" s="36"/>
      <c r="C204" s="224" t="s">
        <v>245</v>
      </c>
      <c r="D204" s="224" t="s">
        <v>145</v>
      </c>
      <c r="E204" s="225" t="s">
        <v>311</v>
      </c>
      <c r="F204" s="226" t="s">
        <v>312</v>
      </c>
      <c r="G204" s="227" t="s">
        <v>148</v>
      </c>
      <c r="H204" s="228">
        <v>1</v>
      </c>
      <c r="I204" s="229"/>
      <c r="J204" s="230">
        <f>ROUND(I204*H204,2)</f>
        <v>0</v>
      </c>
      <c r="K204" s="231"/>
      <c r="L204" s="41"/>
      <c r="M204" s="232" t="s">
        <v>1</v>
      </c>
      <c r="N204" s="233" t="s">
        <v>43</v>
      </c>
      <c r="O204" s="88"/>
      <c r="P204" s="234">
        <f>O204*H204</f>
        <v>0</v>
      </c>
      <c r="Q204" s="234">
        <v>0</v>
      </c>
      <c r="R204" s="234">
        <f>Q204*H204</f>
        <v>0</v>
      </c>
      <c r="S204" s="234">
        <v>0</v>
      </c>
      <c r="T204" s="235">
        <f>S204*H204</f>
        <v>0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236" t="s">
        <v>149</v>
      </c>
      <c r="AT204" s="236" t="s">
        <v>145</v>
      </c>
      <c r="AU204" s="236" t="s">
        <v>139</v>
      </c>
      <c r="AY204" s="14" t="s">
        <v>140</v>
      </c>
      <c r="BE204" s="237">
        <f>IF(N204="základná",J204,0)</f>
        <v>0</v>
      </c>
      <c r="BF204" s="237">
        <f>IF(N204="znížená",J204,0)</f>
        <v>0</v>
      </c>
      <c r="BG204" s="237">
        <f>IF(N204="zákl. prenesená",J204,0)</f>
        <v>0</v>
      </c>
      <c r="BH204" s="237">
        <f>IF(N204="zníž. prenesená",J204,0)</f>
        <v>0</v>
      </c>
      <c r="BI204" s="237">
        <f>IF(N204="nulová",J204,0)</f>
        <v>0</v>
      </c>
      <c r="BJ204" s="14" t="s">
        <v>90</v>
      </c>
      <c r="BK204" s="237">
        <f>ROUND(I204*H204,2)</f>
        <v>0</v>
      </c>
      <c r="BL204" s="14" t="s">
        <v>149</v>
      </c>
      <c r="BM204" s="236" t="s">
        <v>313</v>
      </c>
    </row>
    <row r="205" s="2" customFormat="1" ht="24.15" customHeight="1">
      <c r="A205" s="35"/>
      <c r="B205" s="36"/>
      <c r="C205" s="224" t="s">
        <v>235</v>
      </c>
      <c r="D205" s="224" t="s">
        <v>145</v>
      </c>
      <c r="E205" s="225" t="s">
        <v>314</v>
      </c>
      <c r="F205" s="226" t="s">
        <v>315</v>
      </c>
      <c r="G205" s="227" t="s">
        <v>148</v>
      </c>
      <c r="H205" s="228">
        <v>12</v>
      </c>
      <c r="I205" s="229"/>
      <c r="J205" s="230">
        <f>ROUND(I205*H205,2)</f>
        <v>0</v>
      </c>
      <c r="K205" s="231"/>
      <c r="L205" s="41"/>
      <c r="M205" s="232" t="s">
        <v>1</v>
      </c>
      <c r="N205" s="233" t="s">
        <v>43</v>
      </c>
      <c r="O205" s="88"/>
      <c r="P205" s="234">
        <f>O205*H205</f>
        <v>0</v>
      </c>
      <c r="Q205" s="234">
        <v>0</v>
      </c>
      <c r="R205" s="234">
        <f>Q205*H205</f>
        <v>0</v>
      </c>
      <c r="S205" s="234">
        <v>0</v>
      </c>
      <c r="T205" s="235">
        <f>S205*H205</f>
        <v>0</v>
      </c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R205" s="236" t="s">
        <v>149</v>
      </c>
      <c r="AT205" s="236" t="s">
        <v>145</v>
      </c>
      <c r="AU205" s="236" t="s">
        <v>139</v>
      </c>
      <c r="AY205" s="14" t="s">
        <v>140</v>
      </c>
      <c r="BE205" s="237">
        <f>IF(N205="základná",J205,0)</f>
        <v>0</v>
      </c>
      <c r="BF205" s="237">
        <f>IF(N205="znížená",J205,0)</f>
        <v>0</v>
      </c>
      <c r="BG205" s="237">
        <f>IF(N205="zákl. prenesená",J205,0)</f>
        <v>0</v>
      </c>
      <c r="BH205" s="237">
        <f>IF(N205="zníž. prenesená",J205,0)</f>
        <v>0</v>
      </c>
      <c r="BI205" s="237">
        <f>IF(N205="nulová",J205,0)</f>
        <v>0</v>
      </c>
      <c r="BJ205" s="14" t="s">
        <v>90</v>
      </c>
      <c r="BK205" s="237">
        <f>ROUND(I205*H205,2)</f>
        <v>0</v>
      </c>
      <c r="BL205" s="14" t="s">
        <v>149</v>
      </c>
      <c r="BM205" s="236" t="s">
        <v>316</v>
      </c>
    </row>
    <row r="206" s="2" customFormat="1">
      <c r="A206" s="35"/>
      <c r="B206" s="36"/>
      <c r="C206" s="37"/>
      <c r="D206" s="238" t="s">
        <v>151</v>
      </c>
      <c r="E206" s="37"/>
      <c r="F206" s="239" t="s">
        <v>317</v>
      </c>
      <c r="G206" s="37"/>
      <c r="H206" s="37"/>
      <c r="I206" s="240"/>
      <c r="J206" s="37"/>
      <c r="K206" s="37"/>
      <c r="L206" s="41"/>
      <c r="M206" s="241"/>
      <c r="N206" s="242"/>
      <c r="O206" s="88"/>
      <c r="P206" s="88"/>
      <c r="Q206" s="88"/>
      <c r="R206" s="88"/>
      <c r="S206" s="88"/>
      <c r="T206" s="89"/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T206" s="14" t="s">
        <v>151</v>
      </c>
      <c r="AU206" s="14" t="s">
        <v>139</v>
      </c>
    </row>
    <row r="207" s="2" customFormat="1" ht="14.4" customHeight="1">
      <c r="A207" s="35"/>
      <c r="B207" s="36"/>
      <c r="C207" s="224" t="s">
        <v>318</v>
      </c>
      <c r="D207" s="224" t="s">
        <v>145</v>
      </c>
      <c r="E207" s="225" t="s">
        <v>319</v>
      </c>
      <c r="F207" s="226" t="s">
        <v>320</v>
      </c>
      <c r="G207" s="227" t="s">
        <v>148</v>
      </c>
      <c r="H207" s="228">
        <v>1</v>
      </c>
      <c r="I207" s="229"/>
      <c r="J207" s="230">
        <f>ROUND(I207*H207,2)</f>
        <v>0</v>
      </c>
      <c r="K207" s="231"/>
      <c r="L207" s="41"/>
      <c r="M207" s="232" t="s">
        <v>1</v>
      </c>
      <c r="N207" s="233" t="s">
        <v>43</v>
      </c>
      <c r="O207" s="88"/>
      <c r="P207" s="234">
        <f>O207*H207</f>
        <v>0</v>
      </c>
      <c r="Q207" s="234">
        <v>0</v>
      </c>
      <c r="R207" s="234">
        <f>Q207*H207</f>
        <v>0</v>
      </c>
      <c r="S207" s="234">
        <v>0</v>
      </c>
      <c r="T207" s="235">
        <f>S207*H207</f>
        <v>0</v>
      </c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R207" s="236" t="s">
        <v>149</v>
      </c>
      <c r="AT207" s="236" t="s">
        <v>145</v>
      </c>
      <c r="AU207" s="236" t="s">
        <v>139</v>
      </c>
      <c r="AY207" s="14" t="s">
        <v>140</v>
      </c>
      <c r="BE207" s="237">
        <f>IF(N207="základná",J207,0)</f>
        <v>0</v>
      </c>
      <c r="BF207" s="237">
        <f>IF(N207="znížená",J207,0)</f>
        <v>0</v>
      </c>
      <c r="BG207" s="237">
        <f>IF(N207="zákl. prenesená",J207,0)</f>
        <v>0</v>
      </c>
      <c r="BH207" s="237">
        <f>IF(N207="zníž. prenesená",J207,0)</f>
        <v>0</v>
      </c>
      <c r="BI207" s="237">
        <f>IF(N207="nulová",J207,0)</f>
        <v>0</v>
      </c>
      <c r="BJ207" s="14" t="s">
        <v>90</v>
      </c>
      <c r="BK207" s="237">
        <f>ROUND(I207*H207,2)</f>
        <v>0</v>
      </c>
      <c r="BL207" s="14" t="s">
        <v>149</v>
      </c>
      <c r="BM207" s="236" t="s">
        <v>321</v>
      </c>
    </row>
    <row r="208" s="2" customFormat="1">
      <c r="A208" s="35"/>
      <c r="B208" s="36"/>
      <c r="C208" s="37"/>
      <c r="D208" s="238" t="s">
        <v>151</v>
      </c>
      <c r="E208" s="37"/>
      <c r="F208" s="239" t="s">
        <v>322</v>
      </c>
      <c r="G208" s="37"/>
      <c r="H208" s="37"/>
      <c r="I208" s="240"/>
      <c r="J208" s="37"/>
      <c r="K208" s="37"/>
      <c r="L208" s="41"/>
      <c r="M208" s="241"/>
      <c r="N208" s="242"/>
      <c r="O208" s="88"/>
      <c r="P208" s="88"/>
      <c r="Q208" s="88"/>
      <c r="R208" s="88"/>
      <c r="S208" s="88"/>
      <c r="T208" s="89"/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T208" s="14" t="s">
        <v>151</v>
      </c>
      <c r="AU208" s="14" t="s">
        <v>139</v>
      </c>
    </row>
    <row r="209" s="2" customFormat="1" ht="24.15" customHeight="1">
      <c r="A209" s="35"/>
      <c r="B209" s="36"/>
      <c r="C209" s="224" t="s">
        <v>240</v>
      </c>
      <c r="D209" s="224" t="s">
        <v>145</v>
      </c>
      <c r="E209" s="225" t="s">
        <v>323</v>
      </c>
      <c r="F209" s="226" t="s">
        <v>324</v>
      </c>
      <c r="G209" s="227" t="s">
        <v>148</v>
      </c>
      <c r="H209" s="228">
        <v>1</v>
      </c>
      <c r="I209" s="229"/>
      <c r="J209" s="230">
        <f>ROUND(I209*H209,2)</f>
        <v>0</v>
      </c>
      <c r="K209" s="231"/>
      <c r="L209" s="41"/>
      <c r="M209" s="232" t="s">
        <v>1</v>
      </c>
      <c r="N209" s="233" t="s">
        <v>43</v>
      </c>
      <c r="O209" s="88"/>
      <c r="P209" s="234">
        <f>O209*H209</f>
        <v>0</v>
      </c>
      <c r="Q209" s="234">
        <v>0</v>
      </c>
      <c r="R209" s="234">
        <f>Q209*H209</f>
        <v>0</v>
      </c>
      <c r="S209" s="234">
        <v>0</v>
      </c>
      <c r="T209" s="235">
        <f>S209*H209</f>
        <v>0</v>
      </c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R209" s="236" t="s">
        <v>149</v>
      </c>
      <c r="AT209" s="236" t="s">
        <v>145</v>
      </c>
      <c r="AU209" s="236" t="s">
        <v>139</v>
      </c>
      <c r="AY209" s="14" t="s">
        <v>140</v>
      </c>
      <c r="BE209" s="237">
        <f>IF(N209="základná",J209,0)</f>
        <v>0</v>
      </c>
      <c r="BF209" s="237">
        <f>IF(N209="znížená",J209,0)</f>
        <v>0</v>
      </c>
      <c r="BG209" s="237">
        <f>IF(N209="zákl. prenesená",J209,0)</f>
        <v>0</v>
      </c>
      <c r="BH209" s="237">
        <f>IF(N209="zníž. prenesená",J209,0)</f>
        <v>0</v>
      </c>
      <c r="BI209" s="237">
        <f>IF(N209="nulová",J209,0)</f>
        <v>0</v>
      </c>
      <c r="BJ209" s="14" t="s">
        <v>90</v>
      </c>
      <c r="BK209" s="237">
        <f>ROUND(I209*H209,2)</f>
        <v>0</v>
      </c>
      <c r="BL209" s="14" t="s">
        <v>149</v>
      </c>
      <c r="BM209" s="236" t="s">
        <v>325</v>
      </c>
    </row>
    <row r="210" s="2" customFormat="1" ht="24.15" customHeight="1">
      <c r="A210" s="35"/>
      <c r="B210" s="36"/>
      <c r="C210" s="224" t="s">
        <v>326</v>
      </c>
      <c r="D210" s="224" t="s">
        <v>145</v>
      </c>
      <c r="E210" s="225" t="s">
        <v>327</v>
      </c>
      <c r="F210" s="226" t="s">
        <v>328</v>
      </c>
      <c r="G210" s="227" t="s">
        <v>148</v>
      </c>
      <c r="H210" s="228">
        <v>1</v>
      </c>
      <c r="I210" s="229"/>
      <c r="J210" s="230">
        <f>ROUND(I210*H210,2)</f>
        <v>0</v>
      </c>
      <c r="K210" s="231"/>
      <c r="L210" s="41"/>
      <c r="M210" s="243" t="s">
        <v>1</v>
      </c>
      <c r="N210" s="244" t="s">
        <v>43</v>
      </c>
      <c r="O210" s="245"/>
      <c r="P210" s="246">
        <f>O210*H210</f>
        <v>0</v>
      </c>
      <c r="Q210" s="246">
        <v>0</v>
      </c>
      <c r="R210" s="246">
        <f>Q210*H210</f>
        <v>0</v>
      </c>
      <c r="S210" s="246">
        <v>0</v>
      </c>
      <c r="T210" s="247">
        <f>S210*H210</f>
        <v>0</v>
      </c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R210" s="236" t="s">
        <v>149</v>
      </c>
      <c r="AT210" s="236" t="s">
        <v>145</v>
      </c>
      <c r="AU210" s="236" t="s">
        <v>139</v>
      </c>
      <c r="AY210" s="14" t="s">
        <v>140</v>
      </c>
      <c r="BE210" s="237">
        <f>IF(N210="základná",J210,0)</f>
        <v>0</v>
      </c>
      <c r="BF210" s="237">
        <f>IF(N210="znížená",J210,0)</f>
        <v>0</v>
      </c>
      <c r="BG210" s="237">
        <f>IF(N210="zákl. prenesená",J210,0)</f>
        <v>0</v>
      </c>
      <c r="BH210" s="237">
        <f>IF(N210="zníž. prenesená",J210,0)</f>
        <v>0</v>
      </c>
      <c r="BI210" s="237">
        <f>IF(N210="nulová",J210,0)</f>
        <v>0</v>
      </c>
      <c r="BJ210" s="14" t="s">
        <v>90</v>
      </c>
      <c r="BK210" s="237">
        <f>ROUND(I210*H210,2)</f>
        <v>0</v>
      </c>
      <c r="BL210" s="14" t="s">
        <v>149</v>
      </c>
      <c r="BM210" s="236" t="s">
        <v>329</v>
      </c>
    </row>
    <row r="211" s="2" customFormat="1" ht="6.96" customHeight="1">
      <c r="A211" s="35"/>
      <c r="B211" s="63"/>
      <c r="C211" s="64"/>
      <c r="D211" s="64"/>
      <c r="E211" s="64"/>
      <c r="F211" s="64"/>
      <c r="G211" s="64"/>
      <c r="H211" s="64"/>
      <c r="I211" s="64"/>
      <c r="J211" s="64"/>
      <c r="K211" s="64"/>
      <c r="L211" s="41"/>
      <c r="M211" s="35"/>
      <c r="O211" s="35"/>
      <c r="P211" s="35"/>
      <c r="Q211" s="35"/>
      <c r="R211" s="35"/>
      <c r="S211" s="35"/>
      <c r="T211" s="35"/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</row>
  </sheetData>
  <sheetProtection sheet="1" autoFilter="0" formatColumns="0" formatRows="0" objects="1" scenarios="1" spinCount="100000" saltValue="oAGo1YprYrMWzZs4nA7nhZHDV9z6rYNlxEd1e+gmzO9EG1D8SFENB6yC5EbK136WbXAMBogcnr7CFLY/K5rXGg==" hashValue="KknoBLUzDbiGdhocr9gMrT69kMUc4apivakXOqAkmHMcG07+nenbo3X4agN7DfYONstoPMgBm/r9caEaHWECTA==" algorithmName="SHA-512" password="CC35"/>
  <autoFilter ref="C127:K210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6:H116"/>
    <mergeCell ref="E118:H118"/>
    <mergeCell ref="E120:H120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94</v>
      </c>
    </row>
    <row r="3" s="1" customFormat="1" ht="6.96" customHeight="1">
      <c r="B3" s="143"/>
      <c r="C3" s="144"/>
      <c r="D3" s="144"/>
      <c r="E3" s="144"/>
      <c r="F3" s="144"/>
      <c r="G3" s="144"/>
      <c r="H3" s="144"/>
      <c r="I3" s="144"/>
      <c r="J3" s="144"/>
      <c r="K3" s="144"/>
      <c r="L3" s="17"/>
      <c r="AT3" s="14" t="s">
        <v>77</v>
      </c>
    </row>
    <row r="4" s="1" customFormat="1" ht="24.96" customHeight="1">
      <c r="B4" s="17"/>
      <c r="D4" s="145" t="s">
        <v>107</v>
      </c>
      <c r="L4" s="17"/>
      <c r="M4" s="146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47" t="s">
        <v>15</v>
      </c>
      <c r="L6" s="17"/>
    </row>
    <row r="7" s="1" customFormat="1" ht="16.5" customHeight="1">
      <c r="B7" s="17"/>
      <c r="E7" s="148" t="str">
        <f>'Rekapitulácia stavby'!K6</f>
        <v>Nerezové bazény a bazénové technológie</v>
      </c>
      <c r="F7" s="147"/>
      <c r="G7" s="147"/>
      <c r="H7" s="147"/>
      <c r="L7" s="17"/>
    </row>
    <row r="8" s="1" customFormat="1" ht="12" customHeight="1">
      <c r="B8" s="17"/>
      <c r="D8" s="147" t="s">
        <v>108</v>
      </c>
      <c r="L8" s="17"/>
    </row>
    <row r="9" s="2" customFormat="1" ht="23.25" customHeight="1">
      <c r="A9" s="35"/>
      <c r="B9" s="41"/>
      <c r="C9" s="35"/>
      <c r="D9" s="35"/>
      <c r="E9" s="148" t="s">
        <v>109</v>
      </c>
      <c r="F9" s="35"/>
      <c r="G9" s="35"/>
      <c r="H9" s="35"/>
      <c r="I9" s="35"/>
      <c r="J9" s="35"/>
      <c r="K9" s="35"/>
      <c r="L9" s="60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 ht="12" customHeight="1">
      <c r="A10" s="35"/>
      <c r="B10" s="41"/>
      <c r="C10" s="35"/>
      <c r="D10" s="147" t="s">
        <v>110</v>
      </c>
      <c r="E10" s="35"/>
      <c r="F10" s="35"/>
      <c r="G10" s="35"/>
      <c r="H10" s="35"/>
      <c r="I10" s="35"/>
      <c r="J10" s="35"/>
      <c r="K10" s="35"/>
      <c r="L10" s="60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6.5" customHeight="1">
      <c r="A11" s="35"/>
      <c r="B11" s="41"/>
      <c r="C11" s="35"/>
      <c r="D11" s="35"/>
      <c r="E11" s="149" t="s">
        <v>330</v>
      </c>
      <c r="F11" s="35"/>
      <c r="G11" s="35"/>
      <c r="H11" s="35"/>
      <c r="I11" s="35"/>
      <c r="J11" s="35"/>
      <c r="K11" s="35"/>
      <c r="L11" s="60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>
      <c r="A12" s="35"/>
      <c r="B12" s="41"/>
      <c r="C12" s="35"/>
      <c r="D12" s="35"/>
      <c r="E12" s="35"/>
      <c r="F12" s="35"/>
      <c r="G12" s="35"/>
      <c r="H12" s="35"/>
      <c r="I12" s="35"/>
      <c r="J12" s="35"/>
      <c r="K12" s="35"/>
      <c r="L12" s="60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2" customHeight="1">
      <c r="A13" s="35"/>
      <c r="B13" s="41"/>
      <c r="C13" s="35"/>
      <c r="D13" s="147" t="s">
        <v>17</v>
      </c>
      <c r="E13" s="35"/>
      <c r="F13" s="138" t="s">
        <v>1</v>
      </c>
      <c r="G13" s="35"/>
      <c r="H13" s="35"/>
      <c r="I13" s="147" t="s">
        <v>18</v>
      </c>
      <c r="J13" s="138" t="s">
        <v>1</v>
      </c>
      <c r="K13" s="35"/>
      <c r="L13" s="60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12" customHeight="1">
      <c r="A14" s="35"/>
      <c r="B14" s="41"/>
      <c r="C14" s="35"/>
      <c r="D14" s="147" t="s">
        <v>19</v>
      </c>
      <c r="E14" s="35"/>
      <c r="F14" s="138" t="s">
        <v>20</v>
      </c>
      <c r="G14" s="35"/>
      <c r="H14" s="35"/>
      <c r="I14" s="147" t="s">
        <v>21</v>
      </c>
      <c r="J14" s="150" t="str">
        <f>'Rekapitulácia stavby'!AN8</f>
        <v>26. 3. 2021</v>
      </c>
      <c r="K14" s="35"/>
      <c r="L14" s="60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0.8" customHeight="1">
      <c r="A15" s="35"/>
      <c r="B15" s="41"/>
      <c r="C15" s="35"/>
      <c r="D15" s="35"/>
      <c r="E15" s="35"/>
      <c r="F15" s="35"/>
      <c r="G15" s="35"/>
      <c r="H15" s="35"/>
      <c r="I15" s="35"/>
      <c r="J15" s="35"/>
      <c r="K15" s="35"/>
      <c r="L15" s="60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12" customHeight="1">
      <c r="A16" s="35"/>
      <c r="B16" s="41"/>
      <c r="C16" s="35"/>
      <c r="D16" s="147" t="s">
        <v>23</v>
      </c>
      <c r="E16" s="35"/>
      <c r="F16" s="35"/>
      <c r="G16" s="35"/>
      <c r="H16" s="35"/>
      <c r="I16" s="147" t="s">
        <v>24</v>
      </c>
      <c r="J16" s="138" t="s">
        <v>25</v>
      </c>
      <c r="K16" s="35"/>
      <c r="L16" s="60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8" customHeight="1">
      <c r="A17" s="35"/>
      <c r="B17" s="41"/>
      <c r="C17" s="35"/>
      <c r="D17" s="35"/>
      <c r="E17" s="138" t="s">
        <v>26</v>
      </c>
      <c r="F17" s="35"/>
      <c r="G17" s="35"/>
      <c r="H17" s="35"/>
      <c r="I17" s="147" t="s">
        <v>27</v>
      </c>
      <c r="J17" s="138" t="s">
        <v>28</v>
      </c>
      <c r="K17" s="35"/>
      <c r="L17" s="60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6.96" customHeight="1">
      <c r="A18" s="35"/>
      <c r="B18" s="41"/>
      <c r="C18" s="35"/>
      <c r="D18" s="35"/>
      <c r="E18" s="35"/>
      <c r="F18" s="35"/>
      <c r="G18" s="35"/>
      <c r="H18" s="35"/>
      <c r="I18" s="35"/>
      <c r="J18" s="35"/>
      <c r="K18" s="35"/>
      <c r="L18" s="60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12" customHeight="1">
      <c r="A19" s="35"/>
      <c r="B19" s="41"/>
      <c r="C19" s="35"/>
      <c r="D19" s="147" t="s">
        <v>29</v>
      </c>
      <c r="E19" s="35"/>
      <c r="F19" s="35"/>
      <c r="G19" s="35"/>
      <c r="H19" s="35"/>
      <c r="I19" s="147" t="s">
        <v>24</v>
      </c>
      <c r="J19" s="30" t="str">
        <f>'Rekapitulácia stavby'!AN13</f>
        <v>Vyplň údaj</v>
      </c>
      <c r="K19" s="35"/>
      <c r="L19" s="60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18" customHeight="1">
      <c r="A20" s="35"/>
      <c r="B20" s="41"/>
      <c r="C20" s="35"/>
      <c r="D20" s="35"/>
      <c r="E20" s="30" t="str">
        <f>'Rekapitulácia stavby'!E14</f>
        <v>Vyplň údaj</v>
      </c>
      <c r="F20" s="138"/>
      <c r="G20" s="138"/>
      <c r="H20" s="138"/>
      <c r="I20" s="147" t="s">
        <v>27</v>
      </c>
      <c r="J20" s="30" t="str">
        <f>'Rekapitulácia stavby'!AN14</f>
        <v>Vyplň údaj</v>
      </c>
      <c r="K20" s="35"/>
      <c r="L20" s="60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6.96" customHeight="1">
      <c r="A21" s="35"/>
      <c r="B21" s="41"/>
      <c r="C21" s="35"/>
      <c r="D21" s="35"/>
      <c r="E21" s="35"/>
      <c r="F21" s="35"/>
      <c r="G21" s="35"/>
      <c r="H21" s="35"/>
      <c r="I21" s="35"/>
      <c r="J21" s="35"/>
      <c r="K21" s="35"/>
      <c r="L21" s="60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12" customHeight="1">
      <c r="A22" s="35"/>
      <c r="B22" s="41"/>
      <c r="C22" s="35"/>
      <c r="D22" s="147" t="s">
        <v>31</v>
      </c>
      <c r="E22" s="35"/>
      <c r="F22" s="35"/>
      <c r="G22" s="35"/>
      <c r="H22" s="35"/>
      <c r="I22" s="147" t="s">
        <v>24</v>
      </c>
      <c r="J22" s="138" t="s">
        <v>1</v>
      </c>
      <c r="K22" s="35"/>
      <c r="L22" s="60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18" customHeight="1">
      <c r="A23" s="35"/>
      <c r="B23" s="41"/>
      <c r="C23" s="35"/>
      <c r="D23" s="35"/>
      <c r="E23" s="138" t="s">
        <v>32</v>
      </c>
      <c r="F23" s="35"/>
      <c r="G23" s="35"/>
      <c r="H23" s="35"/>
      <c r="I23" s="147" t="s">
        <v>27</v>
      </c>
      <c r="J23" s="138" t="s">
        <v>1</v>
      </c>
      <c r="K23" s="35"/>
      <c r="L23" s="60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6.96" customHeight="1">
      <c r="A24" s="35"/>
      <c r="B24" s="41"/>
      <c r="C24" s="35"/>
      <c r="D24" s="35"/>
      <c r="E24" s="35"/>
      <c r="F24" s="35"/>
      <c r="G24" s="35"/>
      <c r="H24" s="35"/>
      <c r="I24" s="35"/>
      <c r="J24" s="35"/>
      <c r="K24" s="35"/>
      <c r="L24" s="60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12" customHeight="1">
      <c r="A25" s="35"/>
      <c r="B25" s="41"/>
      <c r="C25" s="35"/>
      <c r="D25" s="147" t="s">
        <v>34</v>
      </c>
      <c r="E25" s="35"/>
      <c r="F25" s="35"/>
      <c r="G25" s="35"/>
      <c r="H25" s="35"/>
      <c r="I25" s="147" t="s">
        <v>24</v>
      </c>
      <c r="J25" s="138" t="s">
        <v>1</v>
      </c>
      <c r="K25" s="35"/>
      <c r="L25" s="60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18" customHeight="1">
      <c r="A26" s="35"/>
      <c r="B26" s="41"/>
      <c r="C26" s="35"/>
      <c r="D26" s="35"/>
      <c r="E26" s="138" t="s">
        <v>35</v>
      </c>
      <c r="F26" s="35"/>
      <c r="G26" s="35"/>
      <c r="H26" s="35"/>
      <c r="I26" s="147" t="s">
        <v>27</v>
      </c>
      <c r="J26" s="138" t="s">
        <v>1</v>
      </c>
      <c r="K26" s="35"/>
      <c r="L26" s="60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2" customFormat="1" ht="6.96" customHeight="1">
      <c r="A27" s="35"/>
      <c r="B27" s="41"/>
      <c r="C27" s="35"/>
      <c r="D27" s="35"/>
      <c r="E27" s="35"/>
      <c r="F27" s="35"/>
      <c r="G27" s="35"/>
      <c r="H27" s="35"/>
      <c r="I27" s="35"/>
      <c r="J27" s="35"/>
      <c r="K27" s="35"/>
      <c r="L27" s="60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="2" customFormat="1" ht="12" customHeight="1">
      <c r="A28" s="35"/>
      <c r="B28" s="41"/>
      <c r="C28" s="35"/>
      <c r="D28" s="147" t="s">
        <v>36</v>
      </c>
      <c r="E28" s="35"/>
      <c r="F28" s="35"/>
      <c r="G28" s="35"/>
      <c r="H28" s="35"/>
      <c r="I28" s="35"/>
      <c r="J28" s="35"/>
      <c r="K28" s="35"/>
      <c r="L28" s="60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8" customFormat="1" ht="16.5" customHeight="1">
      <c r="A29" s="151"/>
      <c r="B29" s="152"/>
      <c r="C29" s="151"/>
      <c r="D29" s="151"/>
      <c r="E29" s="153" t="s">
        <v>1</v>
      </c>
      <c r="F29" s="153"/>
      <c r="G29" s="153"/>
      <c r="H29" s="153"/>
      <c r="I29" s="151"/>
      <c r="J29" s="151"/>
      <c r="K29" s="151"/>
      <c r="L29" s="154"/>
      <c r="S29" s="151"/>
      <c r="T29" s="151"/>
      <c r="U29" s="151"/>
      <c r="V29" s="151"/>
      <c r="W29" s="151"/>
      <c r="X29" s="151"/>
      <c r="Y29" s="151"/>
      <c r="Z29" s="151"/>
      <c r="AA29" s="151"/>
      <c r="AB29" s="151"/>
      <c r="AC29" s="151"/>
      <c r="AD29" s="151"/>
      <c r="AE29" s="151"/>
    </row>
    <row r="30" s="2" customFormat="1" ht="6.96" customHeight="1">
      <c r="A30" s="35"/>
      <c r="B30" s="41"/>
      <c r="C30" s="35"/>
      <c r="D30" s="35"/>
      <c r="E30" s="35"/>
      <c r="F30" s="35"/>
      <c r="G30" s="35"/>
      <c r="H30" s="35"/>
      <c r="I30" s="35"/>
      <c r="J30" s="35"/>
      <c r="K30" s="35"/>
      <c r="L30" s="60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6.96" customHeight="1">
      <c r="A31" s="35"/>
      <c r="B31" s="41"/>
      <c r="C31" s="35"/>
      <c r="D31" s="155"/>
      <c r="E31" s="155"/>
      <c r="F31" s="155"/>
      <c r="G31" s="155"/>
      <c r="H31" s="155"/>
      <c r="I31" s="155"/>
      <c r="J31" s="155"/>
      <c r="K31" s="155"/>
      <c r="L31" s="60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25.44" customHeight="1">
      <c r="A32" s="35"/>
      <c r="B32" s="41"/>
      <c r="C32" s="35"/>
      <c r="D32" s="156" t="s">
        <v>37</v>
      </c>
      <c r="E32" s="35"/>
      <c r="F32" s="35"/>
      <c r="G32" s="35"/>
      <c r="H32" s="35"/>
      <c r="I32" s="35"/>
      <c r="J32" s="157">
        <f>ROUND(J122, 2)</f>
        <v>0</v>
      </c>
      <c r="K32" s="35"/>
      <c r="L32" s="60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6.96" customHeight="1">
      <c r="A33" s="35"/>
      <c r="B33" s="41"/>
      <c r="C33" s="35"/>
      <c r="D33" s="155"/>
      <c r="E33" s="155"/>
      <c r="F33" s="155"/>
      <c r="G33" s="155"/>
      <c r="H33" s="155"/>
      <c r="I33" s="155"/>
      <c r="J33" s="155"/>
      <c r="K33" s="155"/>
      <c r="L33" s="60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41"/>
      <c r="C34" s="35"/>
      <c r="D34" s="35"/>
      <c r="E34" s="35"/>
      <c r="F34" s="158" t="s">
        <v>39</v>
      </c>
      <c r="G34" s="35"/>
      <c r="H34" s="35"/>
      <c r="I34" s="158" t="s">
        <v>38</v>
      </c>
      <c r="J34" s="158" t="s">
        <v>40</v>
      </c>
      <c r="K34" s="35"/>
      <c r="L34" s="60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="2" customFormat="1" ht="14.4" customHeight="1">
      <c r="A35" s="35"/>
      <c r="B35" s="41"/>
      <c r="C35" s="35"/>
      <c r="D35" s="159" t="s">
        <v>41</v>
      </c>
      <c r="E35" s="147" t="s">
        <v>42</v>
      </c>
      <c r="F35" s="160">
        <f>ROUND((SUM(BE122:BE142)),  2)</f>
        <v>0</v>
      </c>
      <c r="G35" s="35"/>
      <c r="H35" s="35"/>
      <c r="I35" s="161">
        <v>0.20000000000000001</v>
      </c>
      <c r="J35" s="160">
        <f>ROUND(((SUM(BE122:BE142))*I35),  2)</f>
        <v>0</v>
      </c>
      <c r="K35" s="35"/>
      <c r="L35" s="60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="2" customFormat="1" ht="14.4" customHeight="1">
      <c r="A36" s="35"/>
      <c r="B36" s="41"/>
      <c r="C36" s="35"/>
      <c r="D36" s="35"/>
      <c r="E36" s="147" t="s">
        <v>43</v>
      </c>
      <c r="F36" s="160">
        <f>ROUND((SUM(BF122:BF142)),  2)</f>
        <v>0</v>
      </c>
      <c r="G36" s="35"/>
      <c r="H36" s="35"/>
      <c r="I36" s="161">
        <v>0.20000000000000001</v>
      </c>
      <c r="J36" s="160">
        <f>ROUND(((SUM(BF122:BF142))*I36),  2)</f>
        <v>0</v>
      </c>
      <c r="K36" s="35"/>
      <c r="L36" s="60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41"/>
      <c r="C37" s="35"/>
      <c r="D37" s="35"/>
      <c r="E37" s="147" t="s">
        <v>44</v>
      </c>
      <c r="F37" s="160">
        <f>ROUND((SUM(BG122:BG142)),  2)</f>
        <v>0</v>
      </c>
      <c r="G37" s="35"/>
      <c r="H37" s="35"/>
      <c r="I37" s="161">
        <v>0.20000000000000001</v>
      </c>
      <c r="J37" s="160">
        <f>0</f>
        <v>0</v>
      </c>
      <c r="K37" s="35"/>
      <c r="L37" s="60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hidden="1" s="2" customFormat="1" ht="14.4" customHeight="1">
      <c r="A38" s="35"/>
      <c r="B38" s="41"/>
      <c r="C38" s="35"/>
      <c r="D38" s="35"/>
      <c r="E38" s="147" t="s">
        <v>45</v>
      </c>
      <c r="F38" s="160">
        <f>ROUND((SUM(BH122:BH142)),  2)</f>
        <v>0</v>
      </c>
      <c r="G38" s="35"/>
      <c r="H38" s="35"/>
      <c r="I38" s="161">
        <v>0.20000000000000001</v>
      </c>
      <c r="J38" s="160">
        <f>0</f>
        <v>0</v>
      </c>
      <c r="K38" s="35"/>
      <c r="L38" s="60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hidden="1" s="2" customFormat="1" ht="14.4" customHeight="1">
      <c r="A39" s="35"/>
      <c r="B39" s="41"/>
      <c r="C39" s="35"/>
      <c r="D39" s="35"/>
      <c r="E39" s="147" t="s">
        <v>46</v>
      </c>
      <c r="F39" s="160">
        <f>ROUND((SUM(BI122:BI142)),  2)</f>
        <v>0</v>
      </c>
      <c r="G39" s="35"/>
      <c r="H39" s="35"/>
      <c r="I39" s="161">
        <v>0</v>
      </c>
      <c r="J39" s="160">
        <f>0</f>
        <v>0</v>
      </c>
      <c r="K39" s="35"/>
      <c r="L39" s="60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6.96" customHeight="1">
      <c r="A40" s="35"/>
      <c r="B40" s="41"/>
      <c r="C40" s="35"/>
      <c r="D40" s="35"/>
      <c r="E40" s="35"/>
      <c r="F40" s="35"/>
      <c r="G40" s="35"/>
      <c r="H40" s="35"/>
      <c r="I40" s="35"/>
      <c r="J40" s="35"/>
      <c r="K40" s="35"/>
      <c r="L40" s="60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2" customFormat="1" ht="25.44" customHeight="1">
      <c r="A41" s="35"/>
      <c r="B41" s="41"/>
      <c r="C41" s="162"/>
      <c r="D41" s="163" t="s">
        <v>47</v>
      </c>
      <c r="E41" s="164"/>
      <c r="F41" s="164"/>
      <c r="G41" s="165" t="s">
        <v>48</v>
      </c>
      <c r="H41" s="166" t="s">
        <v>49</v>
      </c>
      <c r="I41" s="164"/>
      <c r="J41" s="167">
        <f>SUM(J32:J39)</f>
        <v>0</v>
      </c>
      <c r="K41" s="168"/>
      <c r="L41" s="60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="2" customFormat="1" ht="14.4" customHeight="1">
      <c r="A42" s="35"/>
      <c r="B42" s="41"/>
      <c r="C42" s="35"/>
      <c r="D42" s="35"/>
      <c r="E42" s="35"/>
      <c r="F42" s="35"/>
      <c r="G42" s="35"/>
      <c r="H42" s="35"/>
      <c r="I42" s="35"/>
      <c r="J42" s="35"/>
      <c r="K42" s="35"/>
      <c r="L42" s="60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="1" customFormat="1" ht="14.4" customHeight="1">
      <c r="B43" s="17"/>
      <c r="L43" s="17"/>
    </row>
    <row r="44" s="1" customFormat="1" ht="14.4" customHeight="1">
      <c r="B44" s="17"/>
      <c r="L44" s="17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0"/>
      <c r="D50" s="169" t="s">
        <v>50</v>
      </c>
      <c r="E50" s="170"/>
      <c r="F50" s="170"/>
      <c r="G50" s="169" t="s">
        <v>51</v>
      </c>
      <c r="H50" s="170"/>
      <c r="I50" s="170"/>
      <c r="J50" s="170"/>
      <c r="K50" s="170"/>
      <c r="L50" s="60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71" t="s">
        <v>52</v>
      </c>
      <c r="E61" s="172"/>
      <c r="F61" s="173" t="s">
        <v>53</v>
      </c>
      <c r="G61" s="171" t="s">
        <v>52</v>
      </c>
      <c r="H61" s="172"/>
      <c r="I61" s="172"/>
      <c r="J61" s="174" t="s">
        <v>53</v>
      </c>
      <c r="K61" s="172"/>
      <c r="L61" s="60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69" t="s">
        <v>54</v>
      </c>
      <c r="E65" s="175"/>
      <c r="F65" s="175"/>
      <c r="G65" s="169" t="s">
        <v>55</v>
      </c>
      <c r="H65" s="175"/>
      <c r="I65" s="175"/>
      <c r="J65" s="175"/>
      <c r="K65" s="175"/>
      <c r="L65" s="60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71" t="s">
        <v>52</v>
      </c>
      <c r="E76" s="172"/>
      <c r="F76" s="173" t="s">
        <v>53</v>
      </c>
      <c r="G76" s="171" t="s">
        <v>52</v>
      </c>
      <c r="H76" s="172"/>
      <c r="I76" s="172"/>
      <c r="J76" s="174" t="s">
        <v>53</v>
      </c>
      <c r="K76" s="172"/>
      <c r="L76" s="60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76"/>
      <c r="C77" s="177"/>
      <c r="D77" s="177"/>
      <c r="E77" s="177"/>
      <c r="F77" s="177"/>
      <c r="G77" s="177"/>
      <c r="H77" s="177"/>
      <c r="I77" s="177"/>
      <c r="J77" s="177"/>
      <c r="K77" s="177"/>
      <c r="L77" s="60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78"/>
      <c r="C81" s="179"/>
      <c r="D81" s="179"/>
      <c r="E81" s="179"/>
      <c r="F81" s="179"/>
      <c r="G81" s="179"/>
      <c r="H81" s="179"/>
      <c r="I81" s="179"/>
      <c r="J81" s="179"/>
      <c r="K81" s="179"/>
      <c r="L81" s="60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112</v>
      </c>
      <c r="D82" s="37"/>
      <c r="E82" s="37"/>
      <c r="F82" s="37"/>
      <c r="G82" s="37"/>
      <c r="H82" s="37"/>
      <c r="I82" s="37"/>
      <c r="J82" s="37"/>
      <c r="K82" s="37"/>
      <c r="L82" s="60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0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60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16.5" customHeight="1">
      <c r="A85" s="35"/>
      <c r="B85" s="36"/>
      <c r="C85" s="37"/>
      <c r="D85" s="37"/>
      <c r="E85" s="180" t="str">
        <f>E7</f>
        <v>Nerezové bazény a bazénové technológie</v>
      </c>
      <c r="F85" s="29"/>
      <c r="G85" s="29"/>
      <c r="H85" s="29"/>
      <c r="I85" s="37"/>
      <c r="J85" s="37"/>
      <c r="K85" s="37"/>
      <c r="L85" s="60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1" customFormat="1" ht="12" customHeight="1">
      <c r="B86" s="18"/>
      <c r="C86" s="29" t="s">
        <v>108</v>
      </c>
      <c r="D86" s="19"/>
      <c r="E86" s="19"/>
      <c r="F86" s="19"/>
      <c r="G86" s="19"/>
      <c r="H86" s="19"/>
      <c r="I86" s="19"/>
      <c r="J86" s="19"/>
      <c r="K86" s="19"/>
      <c r="L86" s="17"/>
    </row>
    <row r="87" s="2" customFormat="1" ht="23.25" customHeight="1">
      <c r="A87" s="35"/>
      <c r="B87" s="36"/>
      <c r="C87" s="37"/>
      <c r="D87" s="37"/>
      <c r="E87" s="180" t="s">
        <v>109</v>
      </c>
      <c r="F87" s="37"/>
      <c r="G87" s="37"/>
      <c r="H87" s="37"/>
      <c r="I87" s="37"/>
      <c r="J87" s="37"/>
      <c r="K87" s="37"/>
      <c r="L87" s="60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="2" customFormat="1" ht="12" customHeight="1">
      <c r="A88" s="35"/>
      <c r="B88" s="36"/>
      <c r="C88" s="29" t="s">
        <v>110</v>
      </c>
      <c r="D88" s="37"/>
      <c r="E88" s="37"/>
      <c r="F88" s="37"/>
      <c r="G88" s="37"/>
      <c r="H88" s="37"/>
      <c r="I88" s="37"/>
      <c r="J88" s="37"/>
      <c r="K88" s="37"/>
      <c r="L88" s="60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="2" customFormat="1" ht="16.5" customHeight="1">
      <c r="A89" s="35"/>
      <c r="B89" s="36"/>
      <c r="C89" s="37"/>
      <c r="D89" s="37"/>
      <c r="E89" s="73" t="str">
        <f>E11</f>
        <v>02 - Technológia 25m plaveckého bazéna</v>
      </c>
      <c r="F89" s="37"/>
      <c r="G89" s="37"/>
      <c r="H89" s="37"/>
      <c r="I89" s="37"/>
      <c r="J89" s="37"/>
      <c r="K89" s="37"/>
      <c r="L89" s="60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6.96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60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2" customHeight="1">
      <c r="A91" s="35"/>
      <c r="B91" s="36"/>
      <c r="C91" s="29" t="s">
        <v>19</v>
      </c>
      <c r="D91" s="37"/>
      <c r="E91" s="37"/>
      <c r="F91" s="24" t="str">
        <f>F14</f>
        <v>Žiar nad Hronom</v>
      </c>
      <c r="G91" s="37"/>
      <c r="H91" s="37"/>
      <c r="I91" s="29" t="s">
        <v>21</v>
      </c>
      <c r="J91" s="76" t="str">
        <f>IF(J14="","",J14)</f>
        <v>26. 3. 2021</v>
      </c>
      <c r="K91" s="37"/>
      <c r="L91" s="60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6.96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60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25.65" customHeight="1">
      <c r="A93" s="35"/>
      <c r="B93" s="36"/>
      <c r="C93" s="29" t="s">
        <v>23</v>
      </c>
      <c r="D93" s="37"/>
      <c r="E93" s="37"/>
      <c r="F93" s="24" t="str">
        <f>E17</f>
        <v>Technické služby Žiar nad Hronom s.r.o.</v>
      </c>
      <c r="G93" s="37"/>
      <c r="H93" s="37"/>
      <c r="I93" s="29" t="s">
        <v>31</v>
      </c>
      <c r="J93" s="33" t="str">
        <f>E23</f>
        <v>Magic Design Henč s.r.o.</v>
      </c>
      <c r="K93" s="37"/>
      <c r="L93" s="60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15.15" customHeight="1">
      <c r="A94" s="35"/>
      <c r="B94" s="36"/>
      <c r="C94" s="29" t="s">
        <v>29</v>
      </c>
      <c r="D94" s="37"/>
      <c r="E94" s="37"/>
      <c r="F94" s="24" t="str">
        <f>IF(E20="","",E20)</f>
        <v>Vyplň údaj</v>
      </c>
      <c r="G94" s="37"/>
      <c r="H94" s="37"/>
      <c r="I94" s="29" t="s">
        <v>34</v>
      </c>
      <c r="J94" s="33" t="str">
        <f>E26</f>
        <v>Pilnik Vladimír</v>
      </c>
      <c r="K94" s="37"/>
      <c r="L94" s="60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10.32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60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29.28" customHeight="1">
      <c r="A96" s="35"/>
      <c r="B96" s="36"/>
      <c r="C96" s="181" t="s">
        <v>113</v>
      </c>
      <c r="D96" s="182"/>
      <c r="E96" s="182"/>
      <c r="F96" s="182"/>
      <c r="G96" s="182"/>
      <c r="H96" s="182"/>
      <c r="I96" s="182"/>
      <c r="J96" s="183" t="s">
        <v>114</v>
      </c>
      <c r="K96" s="182"/>
      <c r="L96" s="60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="2" customFormat="1" ht="10.32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60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="2" customFormat="1" ht="22.8" customHeight="1">
      <c r="A98" s="35"/>
      <c r="B98" s="36"/>
      <c r="C98" s="184" t="s">
        <v>115</v>
      </c>
      <c r="D98" s="37"/>
      <c r="E98" s="37"/>
      <c r="F98" s="37"/>
      <c r="G98" s="37"/>
      <c r="H98" s="37"/>
      <c r="I98" s="37"/>
      <c r="J98" s="107">
        <f>J122</f>
        <v>0</v>
      </c>
      <c r="K98" s="37"/>
      <c r="L98" s="60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4" t="s">
        <v>116</v>
      </c>
    </row>
    <row r="99" s="9" customFormat="1" ht="24.96" customHeight="1">
      <c r="A99" s="9"/>
      <c r="B99" s="185"/>
      <c r="C99" s="186"/>
      <c r="D99" s="187" t="s">
        <v>117</v>
      </c>
      <c r="E99" s="188"/>
      <c r="F99" s="188"/>
      <c r="G99" s="188"/>
      <c r="H99" s="188"/>
      <c r="I99" s="188"/>
      <c r="J99" s="189">
        <f>J123</f>
        <v>0</v>
      </c>
      <c r="K99" s="186"/>
      <c r="L99" s="190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191"/>
      <c r="C100" s="130"/>
      <c r="D100" s="192" t="s">
        <v>331</v>
      </c>
      <c r="E100" s="193"/>
      <c r="F100" s="193"/>
      <c r="G100" s="193"/>
      <c r="H100" s="193"/>
      <c r="I100" s="193"/>
      <c r="J100" s="194">
        <f>J124</f>
        <v>0</v>
      </c>
      <c r="K100" s="130"/>
      <c r="L100" s="195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2" customFormat="1" ht="21.84" customHeight="1">
      <c r="A101" s="35"/>
      <c r="B101" s="36"/>
      <c r="C101" s="37"/>
      <c r="D101" s="37"/>
      <c r="E101" s="37"/>
      <c r="F101" s="37"/>
      <c r="G101" s="37"/>
      <c r="H101" s="37"/>
      <c r="I101" s="37"/>
      <c r="J101" s="37"/>
      <c r="K101" s="37"/>
      <c r="L101" s="60"/>
      <c r="S101" s="35"/>
      <c r="T101" s="35"/>
      <c r="U101" s="35"/>
      <c r="V101" s="35"/>
      <c r="W101" s="35"/>
      <c r="X101" s="35"/>
      <c r="Y101" s="35"/>
      <c r="Z101" s="35"/>
      <c r="AA101" s="35"/>
      <c r="AB101" s="35"/>
      <c r="AC101" s="35"/>
      <c r="AD101" s="35"/>
      <c r="AE101" s="35"/>
    </row>
    <row r="102" s="2" customFormat="1" ht="6.96" customHeight="1">
      <c r="A102" s="35"/>
      <c r="B102" s="63"/>
      <c r="C102" s="64"/>
      <c r="D102" s="64"/>
      <c r="E102" s="64"/>
      <c r="F102" s="64"/>
      <c r="G102" s="64"/>
      <c r="H102" s="64"/>
      <c r="I102" s="64"/>
      <c r="J102" s="64"/>
      <c r="K102" s="64"/>
      <c r="L102" s="60"/>
      <c r="S102" s="35"/>
      <c r="T102" s="35"/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</row>
    <row r="106" s="2" customFormat="1" ht="6.96" customHeight="1">
      <c r="A106" s="35"/>
      <c r="B106" s="65"/>
      <c r="C106" s="66"/>
      <c r="D106" s="66"/>
      <c r="E106" s="66"/>
      <c r="F106" s="66"/>
      <c r="G106" s="66"/>
      <c r="H106" s="66"/>
      <c r="I106" s="66"/>
      <c r="J106" s="66"/>
      <c r="K106" s="66"/>
      <c r="L106" s="60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07" s="2" customFormat="1" ht="24.96" customHeight="1">
      <c r="A107" s="35"/>
      <c r="B107" s="36"/>
      <c r="C107" s="20" t="s">
        <v>125</v>
      </c>
      <c r="D107" s="37"/>
      <c r="E107" s="37"/>
      <c r="F107" s="37"/>
      <c r="G107" s="37"/>
      <c r="H107" s="37"/>
      <c r="I107" s="37"/>
      <c r="J107" s="37"/>
      <c r="K107" s="37"/>
      <c r="L107" s="60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08" s="2" customFormat="1" ht="6.96" customHeight="1">
      <c r="A108" s="35"/>
      <c r="B108" s="36"/>
      <c r="C108" s="37"/>
      <c r="D108" s="37"/>
      <c r="E108" s="37"/>
      <c r="F108" s="37"/>
      <c r="G108" s="37"/>
      <c r="H108" s="37"/>
      <c r="I108" s="37"/>
      <c r="J108" s="37"/>
      <c r="K108" s="37"/>
      <c r="L108" s="60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="2" customFormat="1" ht="12" customHeight="1">
      <c r="A109" s="35"/>
      <c r="B109" s="36"/>
      <c r="C109" s="29" t="s">
        <v>15</v>
      </c>
      <c r="D109" s="37"/>
      <c r="E109" s="37"/>
      <c r="F109" s="37"/>
      <c r="G109" s="37"/>
      <c r="H109" s="37"/>
      <c r="I109" s="37"/>
      <c r="J109" s="37"/>
      <c r="K109" s="37"/>
      <c r="L109" s="60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="2" customFormat="1" ht="16.5" customHeight="1">
      <c r="A110" s="35"/>
      <c r="B110" s="36"/>
      <c r="C110" s="37"/>
      <c r="D110" s="37"/>
      <c r="E110" s="180" t="str">
        <f>E7</f>
        <v>Nerezové bazény a bazénové technológie</v>
      </c>
      <c r="F110" s="29"/>
      <c r="G110" s="29"/>
      <c r="H110" s="29"/>
      <c r="I110" s="37"/>
      <c r="J110" s="37"/>
      <c r="K110" s="37"/>
      <c r="L110" s="60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1" customFormat="1" ht="12" customHeight="1">
      <c r="B111" s="18"/>
      <c r="C111" s="29" t="s">
        <v>108</v>
      </c>
      <c r="D111" s="19"/>
      <c r="E111" s="19"/>
      <c r="F111" s="19"/>
      <c r="G111" s="19"/>
      <c r="H111" s="19"/>
      <c r="I111" s="19"/>
      <c r="J111" s="19"/>
      <c r="K111" s="19"/>
      <c r="L111" s="17"/>
    </row>
    <row r="112" s="2" customFormat="1" ht="23.25" customHeight="1">
      <c r="A112" s="35"/>
      <c r="B112" s="36"/>
      <c r="C112" s="37"/>
      <c r="D112" s="37"/>
      <c r="E112" s="180" t="s">
        <v>109</v>
      </c>
      <c r="F112" s="37"/>
      <c r="G112" s="37"/>
      <c r="H112" s="37"/>
      <c r="I112" s="37"/>
      <c r="J112" s="37"/>
      <c r="K112" s="37"/>
      <c r="L112" s="60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2" customFormat="1" ht="12" customHeight="1">
      <c r="A113" s="35"/>
      <c r="B113" s="36"/>
      <c r="C113" s="29" t="s">
        <v>110</v>
      </c>
      <c r="D113" s="37"/>
      <c r="E113" s="37"/>
      <c r="F113" s="37"/>
      <c r="G113" s="37"/>
      <c r="H113" s="37"/>
      <c r="I113" s="37"/>
      <c r="J113" s="37"/>
      <c r="K113" s="37"/>
      <c r="L113" s="60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2" customFormat="1" ht="16.5" customHeight="1">
      <c r="A114" s="35"/>
      <c r="B114" s="36"/>
      <c r="C114" s="37"/>
      <c r="D114" s="37"/>
      <c r="E114" s="73" t="str">
        <f>E11</f>
        <v>02 - Technológia 25m plaveckého bazéna</v>
      </c>
      <c r="F114" s="37"/>
      <c r="G114" s="37"/>
      <c r="H114" s="37"/>
      <c r="I114" s="37"/>
      <c r="J114" s="37"/>
      <c r="K114" s="37"/>
      <c r="L114" s="60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2" customFormat="1" ht="6.96" customHeight="1">
      <c r="A115" s="35"/>
      <c r="B115" s="36"/>
      <c r="C115" s="37"/>
      <c r="D115" s="37"/>
      <c r="E115" s="37"/>
      <c r="F115" s="37"/>
      <c r="G115" s="37"/>
      <c r="H115" s="37"/>
      <c r="I115" s="37"/>
      <c r="J115" s="37"/>
      <c r="K115" s="37"/>
      <c r="L115" s="60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2" customFormat="1" ht="12" customHeight="1">
      <c r="A116" s="35"/>
      <c r="B116" s="36"/>
      <c r="C116" s="29" t="s">
        <v>19</v>
      </c>
      <c r="D116" s="37"/>
      <c r="E116" s="37"/>
      <c r="F116" s="24" t="str">
        <f>F14</f>
        <v>Žiar nad Hronom</v>
      </c>
      <c r="G116" s="37"/>
      <c r="H116" s="37"/>
      <c r="I116" s="29" t="s">
        <v>21</v>
      </c>
      <c r="J116" s="76" t="str">
        <f>IF(J14="","",J14)</f>
        <v>26. 3. 2021</v>
      </c>
      <c r="K116" s="37"/>
      <c r="L116" s="60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6.96" customHeight="1">
      <c r="A117" s="35"/>
      <c r="B117" s="36"/>
      <c r="C117" s="37"/>
      <c r="D117" s="37"/>
      <c r="E117" s="37"/>
      <c r="F117" s="37"/>
      <c r="G117" s="37"/>
      <c r="H117" s="37"/>
      <c r="I117" s="37"/>
      <c r="J117" s="37"/>
      <c r="K117" s="37"/>
      <c r="L117" s="60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25.65" customHeight="1">
      <c r="A118" s="35"/>
      <c r="B118" s="36"/>
      <c r="C118" s="29" t="s">
        <v>23</v>
      </c>
      <c r="D118" s="37"/>
      <c r="E118" s="37"/>
      <c r="F118" s="24" t="str">
        <f>E17</f>
        <v>Technické služby Žiar nad Hronom s.r.o.</v>
      </c>
      <c r="G118" s="37"/>
      <c r="H118" s="37"/>
      <c r="I118" s="29" t="s">
        <v>31</v>
      </c>
      <c r="J118" s="33" t="str">
        <f>E23</f>
        <v>Magic Design Henč s.r.o.</v>
      </c>
      <c r="K118" s="37"/>
      <c r="L118" s="60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15.15" customHeight="1">
      <c r="A119" s="35"/>
      <c r="B119" s="36"/>
      <c r="C119" s="29" t="s">
        <v>29</v>
      </c>
      <c r="D119" s="37"/>
      <c r="E119" s="37"/>
      <c r="F119" s="24" t="str">
        <f>IF(E20="","",E20)</f>
        <v>Vyplň údaj</v>
      </c>
      <c r="G119" s="37"/>
      <c r="H119" s="37"/>
      <c r="I119" s="29" t="s">
        <v>34</v>
      </c>
      <c r="J119" s="33" t="str">
        <f>E26</f>
        <v>Pilnik Vladimír</v>
      </c>
      <c r="K119" s="37"/>
      <c r="L119" s="60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10.32" customHeight="1">
      <c r="A120" s="35"/>
      <c r="B120" s="36"/>
      <c r="C120" s="37"/>
      <c r="D120" s="37"/>
      <c r="E120" s="37"/>
      <c r="F120" s="37"/>
      <c r="G120" s="37"/>
      <c r="H120" s="37"/>
      <c r="I120" s="37"/>
      <c r="J120" s="37"/>
      <c r="K120" s="37"/>
      <c r="L120" s="60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11" customFormat="1" ht="29.28" customHeight="1">
      <c r="A121" s="196"/>
      <c r="B121" s="197"/>
      <c r="C121" s="198" t="s">
        <v>126</v>
      </c>
      <c r="D121" s="199" t="s">
        <v>62</v>
      </c>
      <c r="E121" s="199" t="s">
        <v>58</v>
      </c>
      <c r="F121" s="199" t="s">
        <v>59</v>
      </c>
      <c r="G121" s="199" t="s">
        <v>127</v>
      </c>
      <c r="H121" s="199" t="s">
        <v>128</v>
      </c>
      <c r="I121" s="199" t="s">
        <v>129</v>
      </c>
      <c r="J121" s="200" t="s">
        <v>114</v>
      </c>
      <c r="K121" s="201" t="s">
        <v>130</v>
      </c>
      <c r="L121" s="202"/>
      <c r="M121" s="97" t="s">
        <v>1</v>
      </c>
      <c r="N121" s="98" t="s">
        <v>41</v>
      </c>
      <c r="O121" s="98" t="s">
        <v>131</v>
      </c>
      <c r="P121" s="98" t="s">
        <v>132</v>
      </c>
      <c r="Q121" s="98" t="s">
        <v>133</v>
      </c>
      <c r="R121" s="98" t="s">
        <v>134</v>
      </c>
      <c r="S121" s="98" t="s">
        <v>135</v>
      </c>
      <c r="T121" s="99" t="s">
        <v>136</v>
      </c>
      <c r="U121" s="196"/>
      <c r="V121" s="196"/>
      <c r="W121" s="196"/>
      <c r="X121" s="196"/>
      <c r="Y121" s="196"/>
      <c r="Z121" s="196"/>
      <c r="AA121" s="196"/>
      <c r="AB121" s="196"/>
      <c r="AC121" s="196"/>
      <c r="AD121" s="196"/>
      <c r="AE121" s="196"/>
    </row>
    <row r="122" s="2" customFormat="1" ht="22.8" customHeight="1">
      <c r="A122" s="35"/>
      <c r="B122" s="36"/>
      <c r="C122" s="104" t="s">
        <v>115</v>
      </c>
      <c r="D122" s="37"/>
      <c r="E122" s="37"/>
      <c r="F122" s="37"/>
      <c r="G122" s="37"/>
      <c r="H122" s="37"/>
      <c r="I122" s="37"/>
      <c r="J122" s="203">
        <f>BK122</f>
        <v>0</v>
      </c>
      <c r="K122" s="37"/>
      <c r="L122" s="41"/>
      <c r="M122" s="100"/>
      <c r="N122" s="204"/>
      <c r="O122" s="101"/>
      <c r="P122" s="205">
        <f>P123</f>
        <v>0</v>
      </c>
      <c r="Q122" s="101"/>
      <c r="R122" s="205">
        <f>R123</f>
        <v>0</v>
      </c>
      <c r="S122" s="101"/>
      <c r="T122" s="206">
        <f>T123</f>
        <v>0</v>
      </c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  <c r="AT122" s="14" t="s">
        <v>76</v>
      </c>
      <c r="AU122" s="14" t="s">
        <v>116</v>
      </c>
      <c r="BK122" s="207">
        <f>BK123</f>
        <v>0</v>
      </c>
    </row>
    <row r="123" s="12" customFormat="1" ht="25.92" customHeight="1">
      <c r="A123" s="12"/>
      <c r="B123" s="208"/>
      <c r="C123" s="209"/>
      <c r="D123" s="210" t="s">
        <v>76</v>
      </c>
      <c r="E123" s="211" t="s">
        <v>137</v>
      </c>
      <c r="F123" s="211" t="s">
        <v>138</v>
      </c>
      <c r="G123" s="209"/>
      <c r="H123" s="209"/>
      <c r="I123" s="212"/>
      <c r="J123" s="213">
        <f>BK123</f>
        <v>0</v>
      </c>
      <c r="K123" s="209"/>
      <c r="L123" s="214"/>
      <c r="M123" s="215"/>
      <c r="N123" s="216"/>
      <c r="O123" s="216"/>
      <c r="P123" s="217">
        <f>P124</f>
        <v>0</v>
      </c>
      <c r="Q123" s="216"/>
      <c r="R123" s="217">
        <f>R124</f>
        <v>0</v>
      </c>
      <c r="S123" s="216"/>
      <c r="T123" s="218">
        <f>T124</f>
        <v>0</v>
      </c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R123" s="219" t="s">
        <v>139</v>
      </c>
      <c r="AT123" s="220" t="s">
        <v>76</v>
      </c>
      <c r="AU123" s="220" t="s">
        <v>77</v>
      </c>
      <c r="AY123" s="219" t="s">
        <v>140</v>
      </c>
      <c r="BK123" s="221">
        <f>BK124</f>
        <v>0</v>
      </c>
    </row>
    <row r="124" s="12" customFormat="1" ht="22.8" customHeight="1">
      <c r="A124" s="12"/>
      <c r="B124" s="208"/>
      <c r="C124" s="209"/>
      <c r="D124" s="210" t="s">
        <v>76</v>
      </c>
      <c r="E124" s="222" t="s">
        <v>141</v>
      </c>
      <c r="F124" s="222" t="s">
        <v>332</v>
      </c>
      <c r="G124" s="209"/>
      <c r="H124" s="209"/>
      <c r="I124" s="212"/>
      <c r="J124" s="223">
        <f>BK124</f>
        <v>0</v>
      </c>
      <c r="K124" s="209"/>
      <c r="L124" s="214"/>
      <c r="M124" s="215"/>
      <c r="N124" s="216"/>
      <c r="O124" s="216"/>
      <c r="P124" s="217">
        <f>SUM(P125:P142)</f>
        <v>0</v>
      </c>
      <c r="Q124" s="216"/>
      <c r="R124" s="217">
        <f>SUM(R125:R142)</f>
        <v>0</v>
      </c>
      <c r="S124" s="216"/>
      <c r="T124" s="218">
        <f>SUM(T125:T142)</f>
        <v>0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219" t="s">
        <v>139</v>
      </c>
      <c r="AT124" s="220" t="s">
        <v>76</v>
      </c>
      <c r="AU124" s="220" t="s">
        <v>84</v>
      </c>
      <c r="AY124" s="219" t="s">
        <v>140</v>
      </c>
      <c r="BK124" s="221">
        <f>SUM(BK125:BK142)</f>
        <v>0</v>
      </c>
    </row>
    <row r="125" s="2" customFormat="1" ht="62.7" customHeight="1">
      <c r="A125" s="35"/>
      <c r="B125" s="36"/>
      <c r="C125" s="224" t="s">
        <v>84</v>
      </c>
      <c r="D125" s="224" t="s">
        <v>145</v>
      </c>
      <c r="E125" s="225" t="s">
        <v>333</v>
      </c>
      <c r="F125" s="226" t="s">
        <v>334</v>
      </c>
      <c r="G125" s="227" t="s">
        <v>335</v>
      </c>
      <c r="H125" s="228">
        <v>0</v>
      </c>
      <c r="I125" s="229"/>
      <c r="J125" s="230">
        <f>ROUND(I125*H125,2)</f>
        <v>0</v>
      </c>
      <c r="K125" s="231"/>
      <c r="L125" s="41"/>
      <c r="M125" s="232" t="s">
        <v>1</v>
      </c>
      <c r="N125" s="233" t="s">
        <v>43</v>
      </c>
      <c r="O125" s="88"/>
      <c r="P125" s="234">
        <f>O125*H125</f>
        <v>0</v>
      </c>
      <c r="Q125" s="234">
        <v>0</v>
      </c>
      <c r="R125" s="234">
        <f>Q125*H125</f>
        <v>0</v>
      </c>
      <c r="S125" s="234">
        <v>0</v>
      </c>
      <c r="T125" s="235">
        <f>S125*H125</f>
        <v>0</v>
      </c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R125" s="236" t="s">
        <v>149</v>
      </c>
      <c r="AT125" s="236" t="s">
        <v>145</v>
      </c>
      <c r="AU125" s="236" t="s">
        <v>90</v>
      </c>
      <c r="AY125" s="14" t="s">
        <v>140</v>
      </c>
      <c r="BE125" s="237">
        <f>IF(N125="základná",J125,0)</f>
        <v>0</v>
      </c>
      <c r="BF125" s="237">
        <f>IF(N125="znížená",J125,0)</f>
        <v>0</v>
      </c>
      <c r="BG125" s="237">
        <f>IF(N125="zákl. prenesená",J125,0)</f>
        <v>0</v>
      </c>
      <c r="BH125" s="237">
        <f>IF(N125="zníž. prenesená",J125,0)</f>
        <v>0</v>
      </c>
      <c r="BI125" s="237">
        <f>IF(N125="nulová",J125,0)</f>
        <v>0</v>
      </c>
      <c r="BJ125" s="14" t="s">
        <v>90</v>
      </c>
      <c r="BK125" s="237">
        <f>ROUND(I125*H125,2)</f>
        <v>0</v>
      </c>
      <c r="BL125" s="14" t="s">
        <v>149</v>
      </c>
      <c r="BM125" s="236" t="s">
        <v>90</v>
      </c>
    </row>
    <row r="126" s="2" customFormat="1">
      <c r="A126" s="35"/>
      <c r="B126" s="36"/>
      <c r="C126" s="37"/>
      <c r="D126" s="238" t="s">
        <v>151</v>
      </c>
      <c r="E126" s="37"/>
      <c r="F126" s="239" t="s">
        <v>336</v>
      </c>
      <c r="G126" s="37"/>
      <c r="H126" s="37"/>
      <c r="I126" s="240"/>
      <c r="J126" s="37"/>
      <c r="K126" s="37"/>
      <c r="L126" s="41"/>
      <c r="M126" s="241"/>
      <c r="N126" s="242"/>
      <c r="O126" s="88"/>
      <c r="P126" s="88"/>
      <c r="Q126" s="88"/>
      <c r="R126" s="88"/>
      <c r="S126" s="88"/>
      <c r="T126" s="89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T126" s="14" t="s">
        <v>151</v>
      </c>
      <c r="AU126" s="14" t="s">
        <v>90</v>
      </c>
    </row>
    <row r="127" s="2" customFormat="1" ht="14.4" customHeight="1">
      <c r="A127" s="35"/>
      <c r="B127" s="36"/>
      <c r="C127" s="224" t="s">
        <v>90</v>
      </c>
      <c r="D127" s="224" t="s">
        <v>145</v>
      </c>
      <c r="E127" s="225" t="s">
        <v>337</v>
      </c>
      <c r="F127" s="226" t="s">
        <v>338</v>
      </c>
      <c r="G127" s="227" t="s">
        <v>335</v>
      </c>
      <c r="H127" s="228">
        <v>171</v>
      </c>
      <c r="I127" s="229"/>
      <c r="J127" s="230">
        <f>ROUND(I127*H127,2)</f>
        <v>0</v>
      </c>
      <c r="K127" s="231"/>
      <c r="L127" s="41"/>
      <c r="M127" s="232" t="s">
        <v>1</v>
      </c>
      <c r="N127" s="233" t="s">
        <v>43</v>
      </c>
      <c r="O127" s="88"/>
      <c r="P127" s="234">
        <f>O127*H127</f>
        <v>0</v>
      </c>
      <c r="Q127" s="234">
        <v>0</v>
      </c>
      <c r="R127" s="234">
        <f>Q127*H127</f>
        <v>0</v>
      </c>
      <c r="S127" s="234">
        <v>0</v>
      </c>
      <c r="T127" s="235">
        <f>S127*H127</f>
        <v>0</v>
      </c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R127" s="236" t="s">
        <v>149</v>
      </c>
      <c r="AT127" s="236" t="s">
        <v>145</v>
      </c>
      <c r="AU127" s="236" t="s">
        <v>90</v>
      </c>
      <c r="AY127" s="14" t="s">
        <v>140</v>
      </c>
      <c r="BE127" s="237">
        <f>IF(N127="základná",J127,0)</f>
        <v>0</v>
      </c>
      <c r="BF127" s="237">
        <f>IF(N127="znížená",J127,0)</f>
        <v>0</v>
      </c>
      <c r="BG127" s="237">
        <f>IF(N127="zákl. prenesená",J127,0)</f>
        <v>0</v>
      </c>
      <c r="BH127" s="237">
        <f>IF(N127="zníž. prenesená",J127,0)</f>
        <v>0</v>
      </c>
      <c r="BI127" s="237">
        <f>IF(N127="nulová",J127,0)</f>
        <v>0</v>
      </c>
      <c r="BJ127" s="14" t="s">
        <v>90</v>
      </c>
      <c r="BK127" s="237">
        <f>ROUND(I127*H127,2)</f>
        <v>0</v>
      </c>
      <c r="BL127" s="14" t="s">
        <v>149</v>
      </c>
      <c r="BM127" s="236" t="s">
        <v>160</v>
      </c>
    </row>
    <row r="128" s="2" customFormat="1" ht="14.4" customHeight="1">
      <c r="A128" s="35"/>
      <c r="B128" s="36"/>
      <c r="C128" s="224" t="s">
        <v>139</v>
      </c>
      <c r="D128" s="224" t="s">
        <v>145</v>
      </c>
      <c r="E128" s="225" t="s">
        <v>339</v>
      </c>
      <c r="F128" s="226" t="s">
        <v>340</v>
      </c>
      <c r="G128" s="227" t="s">
        <v>335</v>
      </c>
      <c r="H128" s="228">
        <v>42</v>
      </c>
      <c r="I128" s="229"/>
      <c r="J128" s="230">
        <f>ROUND(I128*H128,2)</f>
        <v>0</v>
      </c>
      <c r="K128" s="231"/>
      <c r="L128" s="41"/>
      <c r="M128" s="232" t="s">
        <v>1</v>
      </c>
      <c r="N128" s="233" t="s">
        <v>43</v>
      </c>
      <c r="O128" s="88"/>
      <c r="P128" s="234">
        <f>O128*H128</f>
        <v>0</v>
      </c>
      <c r="Q128" s="234">
        <v>0</v>
      </c>
      <c r="R128" s="234">
        <f>Q128*H128</f>
        <v>0</v>
      </c>
      <c r="S128" s="234">
        <v>0</v>
      </c>
      <c r="T128" s="235">
        <f>S128*H128</f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R128" s="236" t="s">
        <v>149</v>
      </c>
      <c r="AT128" s="236" t="s">
        <v>145</v>
      </c>
      <c r="AU128" s="236" t="s">
        <v>90</v>
      </c>
      <c r="AY128" s="14" t="s">
        <v>140</v>
      </c>
      <c r="BE128" s="237">
        <f>IF(N128="základná",J128,0)</f>
        <v>0</v>
      </c>
      <c r="BF128" s="237">
        <f>IF(N128="znížená",J128,0)</f>
        <v>0</v>
      </c>
      <c r="BG128" s="237">
        <f>IF(N128="zákl. prenesená",J128,0)</f>
        <v>0</v>
      </c>
      <c r="BH128" s="237">
        <f>IF(N128="zníž. prenesená",J128,0)</f>
        <v>0</v>
      </c>
      <c r="BI128" s="237">
        <f>IF(N128="nulová",J128,0)</f>
        <v>0</v>
      </c>
      <c r="BJ128" s="14" t="s">
        <v>90</v>
      </c>
      <c r="BK128" s="237">
        <f>ROUND(I128*H128,2)</f>
        <v>0</v>
      </c>
      <c r="BL128" s="14" t="s">
        <v>149</v>
      </c>
      <c r="BM128" s="236" t="s">
        <v>166</v>
      </c>
    </row>
    <row r="129" s="2" customFormat="1" ht="62.7" customHeight="1">
      <c r="A129" s="35"/>
      <c r="B129" s="36"/>
      <c r="C129" s="224" t="s">
        <v>160</v>
      </c>
      <c r="D129" s="224" t="s">
        <v>145</v>
      </c>
      <c r="E129" s="225" t="s">
        <v>341</v>
      </c>
      <c r="F129" s="226" t="s">
        <v>342</v>
      </c>
      <c r="G129" s="227" t="s">
        <v>335</v>
      </c>
      <c r="H129" s="228">
        <v>1</v>
      </c>
      <c r="I129" s="229"/>
      <c r="J129" s="230">
        <f>ROUND(I129*H129,2)</f>
        <v>0</v>
      </c>
      <c r="K129" s="231"/>
      <c r="L129" s="41"/>
      <c r="M129" s="232" t="s">
        <v>1</v>
      </c>
      <c r="N129" s="233" t="s">
        <v>43</v>
      </c>
      <c r="O129" s="88"/>
      <c r="P129" s="234">
        <f>O129*H129</f>
        <v>0</v>
      </c>
      <c r="Q129" s="234">
        <v>0</v>
      </c>
      <c r="R129" s="234">
        <f>Q129*H129</f>
        <v>0</v>
      </c>
      <c r="S129" s="234">
        <v>0</v>
      </c>
      <c r="T129" s="235">
        <f>S129*H129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236" t="s">
        <v>149</v>
      </c>
      <c r="AT129" s="236" t="s">
        <v>145</v>
      </c>
      <c r="AU129" s="236" t="s">
        <v>90</v>
      </c>
      <c r="AY129" s="14" t="s">
        <v>140</v>
      </c>
      <c r="BE129" s="237">
        <f>IF(N129="základná",J129,0)</f>
        <v>0</v>
      </c>
      <c r="BF129" s="237">
        <f>IF(N129="znížená",J129,0)</f>
        <v>0</v>
      </c>
      <c r="BG129" s="237">
        <f>IF(N129="zákl. prenesená",J129,0)</f>
        <v>0</v>
      </c>
      <c r="BH129" s="237">
        <f>IF(N129="zníž. prenesená",J129,0)</f>
        <v>0</v>
      </c>
      <c r="BI129" s="237">
        <f>IF(N129="nulová",J129,0)</f>
        <v>0</v>
      </c>
      <c r="BJ129" s="14" t="s">
        <v>90</v>
      </c>
      <c r="BK129" s="237">
        <f>ROUND(I129*H129,2)</f>
        <v>0</v>
      </c>
      <c r="BL129" s="14" t="s">
        <v>149</v>
      </c>
      <c r="BM129" s="236" t="s">
        <v>171</v>
      </c>
    </row>
    <row r="130" s="2" customFormat="1" ht="37.8" customHeight="1">
      <c r="A130" s="35"/>
      <c r="B130" s="36"/>
      <c r="C130" s="224" t="s">
        <v>168</v>
      </c>
      <c r="D130" s="224" t="s">
        <v>145</v>
      </c>
      <c r="E130" s="225" t="s">
        <v>343</v>
      </c>
      <c r="F130" s="226" t="s">
        <v>344</v>
      </c>
      <c r="G130" s="227" t="s">
        <v>335</v>
      </c>
      <c r="H130" s="228">
        <v>2</v>
      </c>
      <c r="I130" s="229"/>
      <c r="J130" s="230">
        <f>ROUND(I130*H130,2)</f>
        <v>0</v>
      </c>
      <c r="K130" s="231"/>
      <c r="L130" s="41"/>
      <c r="M130" s="232" t="s">
        <v>1</v>
      </c>
      <c r="N130" s="233" t="s">
        <v>43</v>
      </c>
      <c r="O130" s="88"/>
      <c r="P130" s="234">
        <f>O130*H130</f>
        <v>0</v>
      </c>
      <c r="Q130" s="234">
        <v>0</v>
      </c>
      <c r="R130" s="234">
        <f>Q130*H130</f>
        <v>0</v>
      </c>
      <c r="S130" s="234">
        <v>0</v>
      </c>
      <c r="T130" s="235">
        <f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236" t="s">
        <v>149</v>
      </c>
      <c r="AT130" s="236" t="s">
        <v>145</v>
      </c>
      <c r="AU130" s="236" t="s">
        <v>90</v>
      </c>
      <c r="AY130" s="14" t="s">
        <v>140</v>
      </c>
      <c r="BE130" s="237">
        <f>IF(N130="základná",J130,0)</f>
        <v>0</v>
      </c>
      <c r="BF130" s="237">
        <f>IF(N130="znížená",J130,0)</f>
        <v>0</v>
      </c>
      <c r="BG130" s="237">
        <f>IF(N130="zákl. prenesená",J130,0)</f>
        <v>0</v>
      </c>
      <c r="BH130" s="237">
        <f>IF(N130="zníž. prenesená",J130,0)</f>
        <v>0</v>
      </c>
      <c r="BI130" s="237">
        <f>IF(N130="nulová",J130,0)</f>
        <v>0</v>
      </c>
      <c r="BJ130" s="14" t="s">
        <v>90</v>
      </c>
      <c r="BK130" s="237">
        <f>ROUND(I130*H130,2)</f>
        <v>0</v>
      </c>
      <c r="BL130" s="14" t="s">
        <v>149</v>
      </c>
      <c r="BM130" s="236" t="s">
        <v>175</v>
      </c>
    </row>
    <row r="131" s="2" customFormat="1" ht="62.7" customHeight="1">
      <c r="A131" s="35"/>
      <c r="B131" s="36"/>
      <c r="C131" s="224" t="s">
        <v>166</v>
      </c>
      <c r="D131" s="224" t="s">
        <v>145</v>
      </c>
      <c r="E131" s="225" t="s">
        <v>345</v>
      </c>
      <c r="F131" s="226" t="s">
        <v>346</v>
      </c>
      <c r="G131" s="227" t="s">
        <v>335</v>
      </c>
      <c r="H131" s="228">
        <v>3</v>
      </c>
      <c r="I131" s="229"/>
      <c r="J131" s="230">
        <f>ROUND(I131*H131,2)</f>
        <v>0</v>
      </c>
      <c r="K131" s="231"/>
      <c r="L131" s="41"/>
      <c r="M131" s="232" t="s">
        <v>1</v>
      </c>
      <c r="N131" s="233" t="s">
        <v>43</v>
      </c>
      <c r="O131" s="88"/>
      <c r="P131" s="234">
        <f>O131*H131</f>
        <v>0</v>
      </c>
      <c r="Q131" s="234">
        <v>0</v>
      </c>
      <c r="R131" s="234">
        <f>Q131*H131</f>
        <v>0</v>
      </c>
      <c r="S131" s="234">
        <v>0</v>
      </c>
      <c r="T131" s="235">
        <f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36" t="s">
        <v>149</v>
      </c>
      <c r="AT131" s="236" t="s">
        <v>145</v>
      </c>
      <c r="AU131" s="236" t="s">
        <v>90</v>
      </c>
      <c r="AY131" s="14" t="s">
        <v>140</v>
      </c>
      <c r="BE131" s="237">
        <f>IF(N131="základná",J131,0)</f>
        <v>0</v>
      </c>
      <c r="BF131" s="237">
        <f>IF(N131="znížená",J131,0)</f>
        <v>0</v>
      </c>
      <c r="BG131" s="237">
        <f>IF(N131="zákl. prenesená",J131,0)</f>
        <v>0</v>
      </c>
      <c r="BH131" s="237">
        <f>IF(N131="zníž. prenesená",J131,0)</f>
        <v>0</v>
      </c>
      <c r="BI131" s="237">
        <f>IF(N131="nulová",J131,0)</f>
        <v>0</v>
      </c>
      <c r="BJ131" s="14" t="s">
        <v>90</v>
      </c>
      <c r="BK131" s="237">
        <f>ROUND(I131*H131,2)</f>
        <v>0</v>
      </c>
      <c r="BL131" s="14" t="s">
        <v>149</v>
      </c>
      <c r="BM131" s="236" t="s">
        <v>180</v>
      </c>
    </row>
    <row r="132" s="2" customFormat="1" ht="62.7" customHeight="1">
      <c r="A132" s="35"/>
      <c r="B132" s="36"/>
      <c r="C132" s="224" t="s">
        <v>177</v>
      </c>
      <c r="D132" s="224" t="s">
        <v>145</v>
      </c>
      <c r="E132" s="225" t="s">
        <v>347</v>
      </c>
      <c r="F132" s="226" t="s">
        <v>348</v>
      </c>
      <c r="G132" s="227" t="s">
        <v>335</v>
      </c>
      <c r="H132" s="228">
        <v>4</v>
      </c>
      <c r="I132" s="229"/>
      <c r="J132" s="230">
        <f>ROUND(I132*H132,2)</f>
        <v>0</v>
      </c>
      <c r="K132" s="231"/>
      <c r="L132" s="41"/>
      <c r="M132" s="232" t="s">
        <v>1</v>
      </c>
      <c r="N132" s="233" t="s">
        <v>43</v>
      </c>
      <c r="O132" s="88"/>
      <c r="P132" s="234">
        <f>O132*H132</f>
        <v>0</v>
      </c>
      <c r="Q132" s="234">
        <v>0</v>
      </c>
      <c r="R132" s="234">
        <f>Q132*H132</f>
        <v>0</v>
      </c>
      <c r="S132" s="234">
        <v>0</v>
      </c>
      <c r="T132" s="235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36" t="s">
        <v>149</v>
      </c>
      <c r="AT132" s="236" t="s">
        <v>145</v>
      </c>
      <c r="AU132" s="236" t="s">
        <v>90</v>
      </c>
      <c r="AY132" s="14" t="s">
        <v>140</v>
      </c>
      <c r="BE132" s="237">
        <f>IF(N132="základná",J132,0)</f>
        <v>0</v>
      </c>
      <c r="BF132" s="237">
        <f>IF(N132="znížená",J132,0)</f>
        <v>0</v>
      </c>
      <c r="BG132" s="237">
        <f>IF(N132="zákl. prenesená",J132,0)</f>
        <v>0</v>
      </c>
      <c r="BH132" s="237">
        <f>IF(N132="zníž. prenesená",J132,0)</f>
        <v>0</v>
      </c>
      <c r="BI132" s="237">
        <f>IF(N132="nulová",J132,0)</f>
        <v>0</v>
      </c>
      <c r="BJ132" s="14" t="s">
        <v>90</v>
      </c>
      <c r="BK132" s="237">
        <f>ROUND(I132*H132,2)</f>
        <v>0</v>
      </c>
      <c r="BL132" s="14" t="s">
        <v>149</v>
      </c>
      <c r="BM132" s="236" t="s">
        <v>184</v>
      </c>
    </row>
    <row r="133" s="2" customFormat="1" ht="24.15" customHeight="1">
      <c r="A133" s="35"/>
      <c r="B133" s="36"/>
      <c r="C133" s="224" t="s">
        <v>171</v>
      </c>
      <c r="D133" s="224" t="s">
        <v>145</v>
      </c>
      <c r="E133" s="225" t="s">
        <v>349</v>
      </c>
      <c r="F133" s="226" t="s">
        <v>350</v>
      </c>
      <c r="G133" s="227" t="s">
        <v>335</v>
      </c>
      <c r="H133" s="228">
        <v>0</v>
      </c>
      <c r="I133" s="229"/>
      <c r="J133" s="230">
        <f>ROUND(I133*H133,2)</f>
        <v>0</v>
      </c>
      <c r="K133" s="231"/>
      <c r="L133" s="41"/>
      <c r="M133" s="232" t="s">
        <v>1</v>
      </c>
      <c r="N133" s="233" t="s">
        <v>43</v>
      </c>
      <c r="O133" s="88"/>
      <c r="P133" s="234">
        <f>O133*H133</f>
        <v>0</v>
      </c>
      <c r="Q133" s="234">
        <v>0</v>
      </c>
      <c r="R133" s="234">
        <f>Q133*H133</f>
        <v>0</v>
      </c>
      <c r="S133" s="234">
        <v>0</v>
      </c>
      <c r="T133" s="235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36" t="s">
        <v>149</v>
      </c>
      <c r="AT133" s="236" t="s">
        <v>145</v>
      </c>
      <c r="AU133" s="236" t="s">
        <v>90</v>
      </c>
      <c r="AY133" s="14" t="s">
        <v>140</v>
      </c>
      <c r="BE133" s="237">
        <f>IF(N133="základná",J133,0)</f>
        <v>0</v>
      </c>
      <c r="BF133" s="237">
        <f>IF(N133="znížená",J133,0)</f>
        <v>0</v>
      </c>
      <c r="BG133" s="237">
        <f>IF(N133="zákl. prenesená",J133,0)</f>
        <v>0</v>
      </c>
      <c r="BH133" s="237">
        <f>IF(N133="zníž. prenesená",J133,0)</f>
        <v>0</v>
      </c>
      <c r="BI133" s="237">
        <f>IF(N133="nulová",J133,0)</f>
        <v>0</v>
      </c>
      <c r="BJ133" s="14" t="s">
        <v>90</v>
      </c>
      <c r="BK133" s="237">
        <f>ROUND(I133*H133,2)</f>
        <v>0</v>
      </c>
      <c r="BL133" s="14" t="s">
        <v>149</v>
      </c>
      <c r="BM133" s="236" t="s">
        <v>189</v>
      </c>
    </row>
    <row r="134" s="2" customFormat="1">
      <c r="A134" s="35"/>
      <c r="B134" s="36"/>
      <c r="C134" s="37"/>
      <c r="D134" s="238" t="s">
        <v>151</v>
      </c>
      <c r="E134" s="37"/>
      <c r="F134" s="239" t="s">
        <v>351</v>
      </c>
      <c r="G134" s="37"/>
      <c r="H134" s="37"/>
      <c r="I134" s="240"/>
      <c r="J134" s="37"/>
      <c r="K134" s="37"/>
      <c r="L134" s="41"/>
      <c r="M134" s="241"/>
      <c r="N134" s="242"/>
      <c r="O134" s="88"/>
      <c r="P134" s="88"/>
      <c r="Q134" s="88"/>
      <c r="R134" s="88"/>
      <c r="S134" s="88"/>
      <c r="T134" s="89"/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T134" s="14" t="s">
        <v>151</v>
      </c>
      <c r="AU134" s="14" t="s">
        <v>90</v>
      </c>
    </row>
    <row r="135" s="2" customFormat="1" ht="14.4" customHeight="1">
      <c r="A135" s="35"/>
      <c r="B135" s="36"/>
      <c r="C135" s="224" t="s">
        <v>186</v>
      </c>
      <c r="D135" s="224" t="s">
        <v>145</v>
      </c>
      <c r="E135" s="225" t="s">
        <v>352</v>
      </c>
      <c r="F135" s="226" t="s">
        <v>353</v>
      </c>
      <c r="G135" s="227" t="s">
        <v>335</v>
      </c>
      <c r="H135" s="228">
        <v>1</v>
      </c>
      <c r="I135" s="229"/>
      <c r="J135" s="230">
        <f>ROUND(I135*H135,2)</f>
        <v>0</v>
      </c>
      <c r="K135" s="231"/>
      <c r="L135" s="41"/>
      <c r="M135" s="232" t="s">
        <v>1</v>
      </c>
      <c r="N135" s="233" t="s">
        <v>43</v>
      </c>
      <c r="O135" s="88"/>
      <c r="P135" s="234">
        <f>O135*H135</f>
        <v>0</v>
      </c>
      <c r="Q135" s="234">
        <v>0</v>
      </c>
      <c r="R135" s="234">
        <f>Q135*H135</f>
        <v>0</v>
      </c>
      <c r="S135" s="234">
        <v>0</v>
      </c>
      <c r="T135" s="235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36" t="s">
        <v>149</v>
      </c>
      <c r="AT135" s="236" t="s">
        <v>145</v>
      </c>
      <c r="AU135" s="236" t="s">
        <v>90</v>
      </c>
      <c r="AY135" s="14" t="s">
        <v>140</v>
      </c>
      <c r="BE135" s="237">
        <f>IF(N135="základná",J135,0)</f>
        <v>0</v>
      </c>
      <c r="BF135" s="237">
        <f>IF(N135="znížená",J135,0)</f>
        <v>0</v>
      </c>
      <c r="BG135" s="237">
        <f>IF(N135="zákl. prenesená",J135,0)</f>
        <v>0</v>
      </c>
      <c r="BH135" s="237">
        <f>IF(N135="zníž. prenesená",J135,0)</f>
        <v>0</v>
      </c>
      <c r="BI135" s="237">
        <f>IF(N135="nulová",J135,0)</f>
        <v>0</v>
      </c>
      <c r="BJ135" s="14" t="s">
        <v>90</v>
      </c>
      <c r="BK135" s="237">
        <f>ROUND(I135*H135,2)</f>
        <v>0</v>
      </c>
      <c r="BL135" s="14" t="s">
        <v>149</v>
      </c>
      <c r="BM135" s="236" t="s">
        <v>195</v>
      </c>
    </row>
    <row r="136" s="2" customFormat="1" ht="62.7" customHeight="1">
      <c r="A136" s="35"/>
      <c r="B136" s="36"/>
      <c r="C136" s="224" t="s">
        <v>175</v>
      </c>
      <c r="D136" s="224" t="s">
        <v>145</v>
      </c>
      <c r="E136" s="225" t="s">
        <v>354</v>
      </c>
      <c r="F136" s="226" t="s">
        <v>355</v>
      </c>
      <c r="G136" s="227" t="s">
        <v>335</v>
      </c>
      <c r="H136" s="228">
        <v>1</v>
      </c>
      <c r="I136" s="229"/>
      <c r="J136" s="230">
        <f>ROUND(I136*H136,2)</f>
        <v>0</v>
      </c>
      <c r="K136" s="231"/>
      <c r="L136" s="41"/>
      <c r="M136" s="232" t="s">
        <v>1</v>
      </c>
      <c r="N136" s="233" t="s">
        <v>43</v>
      </c>
      <c r="O136" s="88"/>
      <c r="P136" s="234">
        <f>O136*H136</f>
        <v>0</v>
      </c>
      <c r="Q136" s="234">
        <v>0</v>
      </c>
      <c r="R136" s="234">
        <f>Q136*H136</f>
        <v>0</v>
      </c>
      <c r="S136" s="234">
        <v>0</v>
      </c>
      <c r="T136" s="235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36" t="s">
        <v>149</v>
      </c>
      <c r="AT136" s="236" t="s">
        <v>145</v>
      </c>
      <c r="AU136" s="236" t="s">
        <v>90</v>
      </c>
      <c r="AY136" s="14" t="s">
        <v>140</v>
      </c>
      <c r="BE136" s="237">
        <f>IF(N136="základná",J136,0)</f>
        <v>0</v>
      </c>
      <c r="BF136" s="237">
        <f>IF(N136="znížená",J136,0)</f>
        <v>0</v>
      </c>
      <c r="BG136" s="237">
        <f>IF(N136="zákl. prenesená",J136,0)</f>
        <v>0</v>
      </c>
      <c r="BH136" s="237">
        <f>IF(N136="zníž. prenesená",J136,0)</f>
        <v>0</v>
      </c>
      <c r="BI136" s="237">
        <f>IF(N136="nulová",J136,0)</f>
        <v>0</v>
      </c>
      <c r="BJ136" s="14" t="s">
        <v>90</v>
      </c>
      <c r="BK136" s="237">
        <f>ROUND(I136*H136,2)</f>
        <v>0</v>
      </c>
      <c r="BL136" s="14" t="s">
        <v>149</v>
      </c>
      <c r="BM136" s="236" t="s">
        <v>7</v>
      </c>
    </row>
    <row r="137" s="2" customFormat="1" ht="37.8" customHeight="1">
      <c r="A137" s="35"/>
      <c r="B137" s="36"/>
      <c r="C137" s="224" t="s">
        <v>197</v>
      </c>
      <c r="D137" s="224" t="s">
        <v>145</v>
      </c>
      <c r="E137" s="225" t="s">
        <v>356</v>
      </c>
      <c r="F137" s="226" t="s">
        <v>357</v>
      </c>
      <c r="G137" s="227" t="s">
        <v>335</v>
      </c>
      <c r="H137" s="228">
        <v>1</v>
      </c>
      <c r="I137" s="229"/>
      <c r="J137" s="230">
        <f>ROUND(I137*H137,2)</f>
        <v>0</v>
      </c>
      <c r="K137" s="231"/>
      <c r="L137" s="41"/>
      <c r="M137" s="232" t="s">
        <v>1</v>
      </c>
      <c r="N137" s="233" t="s">
        <v>43</v>
      </c>
      <c r="O137" s="88"/>
      <c r="P137" s="234">
        <f>O137*H137</f>
        <v>0</v>
      </c>
      <c r="Q137" s="234">
        <v>0</v>
      </c>
      <c r="R137" s="234">
        <f>Q137*H137</f>
        <v>0</v>
      </c>
      <c r="S137" s="234">
        <v>0</v>
      </c>
      <c r="T137" s="235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36" t="s">
        <v>149</v>
      </c>
      <c r="AT137" s="236" t="s">
        <v>145</v>
      </c>
      <c r="AU137" s="236" t="s">
        <v>90</v>
      </c>
      <c r="AY137" s="14" t="s">
        <v>140</v>
      </c>
      <c r="BE137" s="237">
        <f>IF(N137="základná",J137,0)</f>
        <v>0</v>
      </c>
      <c r="BF137" s="237">
        <f>IF(N137="znížená",J137,0)</f>
        <v>0</v>
      </c>
      <c r="BG137" s="237">
        <f>IF(N137="zákl. prenesená",J137,0)</f>
        <v>0</v>
      </c>
      <c r="BH137" s="237">
        <f>IF(N137="zníž. prenesená",J137,0)</f>
        <v>0</v>
      </c>
      <c r="BI137" s="237">
        <f>IF(N137="nulová",J137,0)</f>
        <v>0</v>
      </c>
      <c r="BJ137" s="14" t="s">
        <v>90</v>
      </c>
      <c r="BK137" s="237">
        <f>ROUND(I137*H137,2)</f>
        <v>0</v>
      </c>
      <c r="BL137" s="14" t="s">
        <v>149</v>
      </c>
      <c r="BM137" s="236" t="s">
        <v>203</v>
      </c>
    </row>
    <row r="138" s="2" customFormat="1" ht="14.4" customHeight="1">
      <c r="A138" s="35"/>
      <c r="B138" s="36"/>
      <c r="C138" s="224" t="s">
        <v>180</v>
      </c>
      <c r="D138" s="224" t="s">
        <v>145</v>
      </c>
      <c r="E138" s="225" t="s">
        <v>358</v>
      </c>
      <c r="F138" s="226" t="s">
        <v>359</v>
      </c>
      <c r="G138" s="227" t="s">
        <v>335</v>
      </c>
      <c r="H138" s="228">
        <v>1</v>
      </c>
      <c r="I138" s="229"/>
      <c r="J138" s="230">
        <f>ROUND(I138*H138,2)</f>
        <v>0</v>
      </c>
      <c r="K138" s="231"/>
      <c r="L138" s="41"/>
      <c r="M138" s="232" t="s">
        <v>1</v>
      </c>
      <c r="N138" s="233" t="s">
        <v>43</v>
      </c>
      <c r="O138" s="88"/>
      <c r="P138" s="234">
        <f>O138*H138</f>
        <v>0</v>
      </c>
      <c r="Q138" s="234">
        <v>0</v>
      </c>
      <c r="R138" s="234">
        <f>Q138*H138</f>
        <v>0</v>
      </c>
      <c r="S138" s="234">
        <v>0</v>
      </c>
      <c r="T138" s="235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36" t="s">
        <v>149</v>
      </c>
      <c r="AT138" s="236" t="s">
        <v>145</v>
      </c>
      <c r="AU138" s="236" t="s">
        <v>90</v>
      </c>
      <c r="AY138" s="14" t="s">
        <v>140</v>
      </c>
      <c r="BE138" s="237">
        <f>IF(N138="základná",J138,0)</f>
        <v>0</v>
      </c>
      <c r="BF138" s="237">
        <f>IF(N138="znížená",J138,0)</f>
        <v>0</v>
      </c>
      <c r="BG138" s="237">
        <f>IF(N138="zákl. prenesená",J138,0)</f>
        <v>0</v>
      </c>
      <c r="BH138" s="237">
        <f>IF(N138="zníž. prenesená",J138,0)</f>
        <v>0</v>
      </c>
      <c r="BI138" s="237">
        <f>IF(N138="nulová",J138,0)</f>
        <v>0</v>
      </c>
      <c r="BJ138" s="14" t="s">
        <v>90</v>
      </c>
      <c r="BK138" s="237">
        <f>ROUND(I138*H138,2)</f>
        <v>0</v>
      </c>
      <c r="BL138" s="14" t="s">
        <v>149</v>
      </c>
      <c r="BM138" s="236" t="s">
        <v>208</v>
      </c>
    </row>
    <row r="139" s="2" customFormat="1" ht="24.15" customHeight="1">
      <c r="A139" s="35"/>
      <c r="B139" s="36"/>
      <c r="C139" s="224" t="s">
        <v>205</v>
      </c>
      <c r="D139" s="224" t="s">
        <v>145</v>
      </c>
      <c r="E139" s="225" t="s">
        <v>360</v>
      </c>
      <c r="F139" s="226" t="s">
        <v>361</v>
      </c>
      <c r="G139" s="227" t="s">
        <v>335</v>
      </c>
      <c r="H139" s="228">
        <v>1</v>
      </c>
      <c r="I139" s="229"/>
      <c r="J139" s="230">
        <f>ROUND(I139*H139,2)</f>
        <v>0</v>
      </c>
      <c r="K139" s="231"/>
      <c r="L139" s="41"/>
      <c r="M139" s="232" t="s">
        <v>1</v>
      </c>
      <c r="N139" s="233" t="s">
        <v>43</v>
      </c>
      <c r="O139" s="88"/>
      <c r="P139" s="234">
        <f>O139*H139</f>
        <v>0</v>
      </c>
      <c r="Q139" s="234">
        <v>0</v>
      </c>
      <c r="R139" s="234">
        <f>Q139*H139</f>
        <v>0</v>
      </c>
      <c r="S139" s="234">
        <v>0</v>
      </c>
      <c r="T139" s="235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36" t="s">
        <v>149</v>
      </c>
      <c r="AT139" s="236" t="s">
        <v>145</v>
      </c>
      <c r="AU139" s="236" t="s">
        <v>90</v>
      </c>
      <c r="AY139" s="14" t="s">
        <v>140</v>
      </c>
      <c r="BE139" s="237">
        <f>IF(N139="základná",J139,0)</f>
        <v>0</v>
      </c>
      <c r="BF139" s="237">
        <f>IF(N139="znížená",J139,0)</f>
        <v>0</v>
      </c>
      <c r="BG139" s="237">
        <f>IF(N139="zákl. prenesená",J139,0)</f>
        <v>0</v>
      </c>
      <c r="BH139" s="237">
        <f>IF(N139="zníž. prenesená",J139,0)</f>
        <v>0</v>
      </c>
      <c r="BI139" s="237">
        <f>IF(N139="nulová",J139,0)</f>
        <v>0</v>
      </c>
      <c r="BJ139" s="14" t="s">
        <v>90</v>
      </c>
      <c r="BK139" s="237">
        <f>ROUND(I139*H139,2)</f>
        <v>0</v>
      </c>
      <c r="BL139" s="14" t="s">
        <v>149</v>
      </c>
      <c r="BM139" s="236" t="s">
        <v>212</v>
      </c>
    </row>
    <row r="140" s="2" customFormat="1" ht="14.4" customHeight="1">
      <c r="A140" s="35"/>
      <c r="B140" s="36"/>
      <c r="C140" s="224" t="s">
        <v>184</v>
      </c>
      <c r="D140" s="224" t="s">
        <v>145</v>
      </c>
      <c r="E140" s="225" t="s">
        <v>362</v>
      </c>
      <c r="F140" s="226" t="s">
        <v>363</v>
      </c>
      <c r="G140" s="227" t="s">
        <v>335</v>
      </c>
      <c r="H140" s="228">
        <v>1</v>
      </c>
      <c r="I140" s="229"/>
      <c r="J140" s="230">
        <f>ROUND(I140*H140,2)</f>
        <v>0</v>
      </c>
      <c r="K140" s="231"/>
      <c r="L140" s="41"/>
      <c r="M140" s="232" t="s">
        <v>1</v>
      </c>
      <c r="N140" s="233" t="s">
        <v>43</v>
      </c>
      <c r="O140" s="88"/>
      <c r="P140" s="234">
        <f>O140*H140</f>
        <v>0</v>
      </c>
      <c r="Q140" s="234">
        <v>0</v>
      </c>
      <c r="R140" s="234">
        <f>Q140*H140</f>
        <v>0</v>
      </c>
      <c r="S140" s="234">
        <v>0</v>
      </c>
      <c r="T140" s="235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36" t="s">
        <v>149</v>
      </c>
      <c r="AT140" s="236" t="s">
        <v>145</v>
      </c>
      <c r="AU140" s="236" t="s">
        <v>90</v>
      </c>
      <c r="AY140" s="14" t="s">
        <v>140</v>
      </c>
      <c r="BE140" s="237">
        <f>IF(N140="základná",J140,0)</f>
        <v>0</v>
      </c>
      <c r="BF140" s="237">
        <f>IF(N140="znížená",J140,0)</f>
        <v>0</v>
      </c>
      <c r="BG140" s="237">
        <f>IF(N140="zákl. prenesená",J140,0)</f>
        <v>0</v>
      </c>
      <c r="BH140" s="237">
        <f>IF(N140="zníž. prenesená",J140,0)</f>
        <v>0</v>
      </c>
      <c r="BI140" s="237">
        <f>IF(N140="nulová",J140,0)</f>
        <v>0</v>
      </c>
      <c r="BJ140" s="14" t="s">
        <v>90</v>
      </c>
      <c r="BK140" s="237">
        <f>ROUND(I140*H140,2)</f>
        <v>0</v>
      </c>
      <c r="BL140" s="14" t="s">
        <v>149</v>
      </c>
      <c r="BM140" s="236" t="s">
        <v>217</v>
      </c>
    </row>
    <row r="141" s="2" customFormat="1" ht="14.4" customHeight="1">
      <c r="A141" s="35"/>
      <c r="B141" s="36"/>
      <c r="C141" s="224" t="s">
        <v>214</v>
      </c>
      <c r="D141" s="224" t="s">
        <v>145</v>
      </c>
      <c r="E141" s="225" t="s">
        <v>364</v>
      </c>
      <c r="F141" s="226" t="s">
        <v>365</v>
      </c>
      <c r="G141" s="227" t="s">
        <v>335</v>
      </c>
      <c r="H141" s="228">
        <v>1</v>
      </c>
      <c r="I141" s="229"/>
      <c r="J141" s="230">
        <f>ROUND(I141*H141,2)</f>
        <v>0</v>
      </c>
      <c r="K141" s="231"/>
      <c r="L141" s="41"/>
      <c r="M141" s="232" t="s">
        <v>1</v>
      </c>
      <c r="N141" s="233" t="s">
        <v>43</v>
      </c>
      <c r="O141" s="88"/>
      <c r="P141" s="234">
        <f>O141*H141</f>
        <v>0</v>
      </c>
      <c r="Q141" s="234">
        <v>0</v>
      </c>
      <c r="R141" s="234">
        <f>Q141*H141</f>
        <v>0</v>
      </c>
      <c r="S141" s="234">
        <v>0</v>
      </c>
      <c r="T141" s="235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36" t="s">
        <v>149</v>
      </c>
      <c r="AT141" s="236" t="s">
        <v>145</v>
      </c>
      <c r="AU141" s="236" t="s">
        <v>90</v>
      </c>
      <c r="AY141" s="14" t="s">
        <v>140</v>
      </c>
      <c r="BE141" s="237">
        <f>IF(N141="základná",J141,0)</f>
        <v>0</v>
      </c>
      <c r="BF141" s="237">
        <f>IF(N141="znížená",J141,0)</f>
        <v>0</v>
      </c>
      <c r="BG141" s="237">
        <f>IF(N141="zákl. prenesená",J141,0)</f>
        <v>0</v>
      </c>
      <c r="BH141" s="237">
        <f>IF(N141="zníž. prenesená",J141,0)</f>
        <v>0</v>
      </c>
      <c r="BI141" s="237">
        <f>IF(N141="nulová",J141,0)</f>
        <v>0</v>
      </c>
      <c r="BJ141" s="14" t="s">
        <v>90</v>
      </c>
      <c r="BK141" s="237">
        <f>ROUND(I141*H141,2)</f>
        <v>0</v>
      </c>
      <c r="BL141" s="14" t="s">
        <v>149</v>
      </c>
      <c r="BM141" s="236" t="s">
        <v>221</v>
      </c>
    </row>
    <row r="142" s="2" customFormat="1" ht="14.4" customHeight="1">
      <c r="A142" s="35"/>
      <c r="B142" s="36"/>
      <c r="C142" s="224" t="s">
        <v>189</v>
      </c>
      <c r="D142" s="224" t="s">
        <v>145</v>
      </c>
      <c r="E142" s="225" t="s">
        <v>366</v>
      </c>
      <c r="F142" s="226" t="s">
        <v>367</v>
      </c>
      <c r="G142" s="227" t="s">
        <v>368</v>
      </c>
      <c r="H142" s="228">
        <v>1</v>
      </c>
      <c r="I142" s="229"/>
      <c r="J142" s="230">
        <f>ROUND(I142*H142,2)</f>
        <v>0</v>
      </c>
      <c r="K142" s="231"/>
      <c r="L142" s="41"/>
      <c r="M142" s="243" t="s">
        <v>1</v>
      </c>
      <c r="N142" s="244" t="s">
        <v>43</v>
      </c>
      <c r="O142" s="245"/>
      <c r="P142" s="246">
        <f>O142*H142</f>
        <v>0</v>
      </c>
      <c r="Q142" s="246">
        <v>0</v>
      </c>
      <c r="R142" s="246">
        <f>Q142*H142</f>
        <v>0</v>
      </c>
      <c r="S142" s="246">
        <v>0</v>
      </c>
      <c r="T142" s="247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36" t="s">
        <v>149</v>
      </c>
      <c r="AT142" s="236" t="s">
        <v>145</v>
      </c>
      <c r="AU142" s="236" t="s">
        <v>90</v>
      </c>
      <c r="AY142" s="14" t="s">
        <v>140</v>
      </c>
      <c r="BE142" s="237">
        <f>IF(N142="základná",J142,0)</f>
        <v>0</v>
      </c>
      <c r="BF142" s="237">
        <f>IF(N142="znížená",J142,0)</f>
        <v>0</v>
      </c>
      <c r="BG142" s="237">
        <f>IF(N142="zákl. prenesená",J142,0)</f>
        <v>0</v>
      </c>
      <c r="BH142" s="237">
        <f>IF(N142="zníž. prenesená",J142,0)</f>
        <v>0</v>
      </c>
      <c r="BI142" s="237">
        <f>IF(N142="nulová",J142,0)</f>
        <v>0</v>
      </c>
      <c r="BJ142" s="14" t="s">
        <v>90</v>
      </c>
      <c r="BK142" s="237">
        <f>ROUND(I142*H142,2)</f>
        <v>0</v>
      </c>
      <c r="BL142" s="14" t="s">
        <v>149</v>
      </c>
      <c r="BM142" s="236" t="s">
        <v>226</v>
      </c>
    </row>
    <row r="143" s="2" customFormat="1" ht="6.96" customHeight="1">
      <c r="A143" s="35"/>
      <c r="B143" s="63"/>
      <c r="C143" s="64"/>
      <c r="D143" s="64"/>
      <c r="E143" s="64"/>
      <c r="F143" s="64"/>
      <c r="G143" s="64"/>
      <c r="H143" s="64"/>
      <c r="I143" s="64"/>
      <c r="J143" s="64"/>
      <c r="K143" s="64"/>
      <c r="L143" s="41"/>
      <c r="M143" s="35"/>
      <c r="O143" s="35"/>
      <c r="P143" s="35"/>
      <c r="Q143" s="35"/>
      <c r="R143" s="35"/>
      <c r="S143" s="35"/>
      <c r="T143" s="35"/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</row>
  </sheetData>
  <sheetProtection sheet="1" autoFilter="0" formatColumns="0" formatRows="0" objects="1" scenarios="1" spinCount="100000" saltValue="CRahDU109bUDkUuHPMP11ZOvI1TdTa9RcDGHe+tBjhBLi+l9ZCfTLc8PGp9e2a/WAf2AuxJ1gO6lbK5t9H5UIw==" hashValue="pKgq9eQikGXnP0VcGQ5QOdRtW8CCKb57phHBN9CRRzsvNksKJrvHR5K6c4wMwp7YZIZs5yPe21qG2c/swHSKKA==" algorithmName="SHA-512" password="CC35"/>
  <autoFilter ref="C121:K142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0:H110"/>
    <mergeCell ref="E112:H112"/>
    <mergeCell ref="E114:H114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100</v>
      </c>
    </row>
    <row r="3" s="1" customFormat="1" ht="6.96" customHeight="1">
      <c r="B3" s="143"/>
      <c r="C3" s="144"/>
      <c r="D3" s="144"/>
      <c r="E3" s="144"/>
      <c r="F3" s="144"/>
      <c r="G3" s="144"/>
      <c r="H3" s="144"/>
      <c r="I3" s="144"/>
      <c r="J3" s="144"/>
      <c r="K3" s="144"/>
      <c r="L3" s="17"/>
      <c r="AT3" s="14" t="s">
        <v>77</v>
      </c>
    </row>
    <row r="4" s="1" customFormat="1" ht="24.96" customHeight="1">
      <c r="B4" s="17"/>
      <c r="D4" s="145" t="s">
        <v>107</v>
      </c>
      <c r="L4" s="17"/>
      <c r="M4" s="146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47" t="s">
        <v>15</v>
      </c>
      <c r="L6" s="17"/>
    </row>
    <row r="7" s="1" customFormat="1" ht="16.5" customHeight="1">
      <c r="B7" s="17"/>
      <c r="E7" s="148" t="str">
        <f>'Rekapitulácia stavby'!K6</f>
        <v>Nerezové bazény a bazénové technológie</v>
      </c>
      <c r="F7" s="147"/>
      <c r="G7" s="147"/>
      <c r="H7" s="147"/>
      <c r="L7" s="17"/>
    </row>
    <row r="8" s="1" customFormat="1" ht="12" customHeight="1">
      <c r="B8" s="17"/>
      <c r="D8" s="147" t="s">
        <v>108</v>
      </c>
      <c r="L8" s="17"/>
    </row>
    <row r="9" s="2" customFormat="1" ht="16.5" customHeight="1">
      <c r="A9" s="35"/>
      <c r="B9" s="41"/>
      <c r="C9" s="35"/>
      <c r="D9" s="35"/>
      <c r="E9" s="148" t="s">
        <v>369</v>
      </c>
      <c r="F9" s="35"/>
      <c r="G9" s="35"/>
      <c r="H9" s="35"/>
      <c r="I9" s="35"/>
      <c r="J9" s="35"/>
      <c r="K9" s="35"/>
      <c r="L9" s="60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 ht="12" customHeight="1">
      <c r="A10" s="35"/>
      <c r="B10" s="41"/>
      <c r="C10" s="35"/>
      <c r="D10" s="147" t="s">
        <v>110</v>
      </c>
      <c r="E10" s="35"/>
      <c r="F10" s="35"/>
      <c r="G10" s="35"/>
      <c r="H10" s="35"/>
      <c r="I10" s="35"/>
      <c r="J10" s="35"/>
      <c r="K10" s="35"/>
      <c r="L10" s="60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6.5" customHeight="1">
      <c r="A11" s="35"/>
      <c r="B11" s="41"/>
      <c r="C11" s="35"/>
      <c r="D11" s="35"/>
      <c r="E11" s="149" t="s">
        <v>370</v>
      </c>
      <c r="F11" s="35"/>
      <c r="G11" s="35"/>
      <c r="H11" s="35"/>
      <c r="I11" s="35"/>
      <c r="J11" s="35"/>
      <c r="K11" s="35"/>
      <c r="L11" s="60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>
      <c r="A12" s="35"/>
      <c r="B12" s="41"/>
      <c r="C12" s="35"/>
      <c r="D12" s="35"/>
      <c r="E12" s="35"/>
      <c r="F12" s="35"/>
      <c r="G12" s="35"/>
      <c r="H12" s="35"/>
      <c r="I12" s="35"/>
      <c r="J12" s="35"/>
      <c r="K12" s="35"/>
      <c r="L12" s="60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2" customHeight="1">
      <c r="A13" s="35"/>
      <c r="B13" s="41"/>
      <c r="C13" s="35"/>
      <c r="D13" s="147" t="s">
        <v>17</v>
      </c>
      <c r="E13" s="35"/>
      <c r="F13" s="138" t="s">
        <v>1</v>
      </c>
      <c r="G13" s="35"/>
      <c r="H13" s="35"/>
      <c r="I13" s="147" t="s">
        <v>18</v>
      </c>
      <c r="J13" s="138" t="s">
        <v>1</v>
      </c>
      <c r="K13" s="35"/>
      <c r="L13" s="60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12" customHeight="1">
      <c r="A14" s="35"/>
      <c r="B14" s="41"/>
      <c r="C14" s="35"/>
      <c r="D14" s="147" t="s">
        <v>19</v>
      </c>
      <c r="E14" s="35"/>
      <c r="F14" s="138" t="s">
        <v>20</v>
      </c>
      <c r="G14" s="35"/>
      <c r="H14" s="35"/>
      <c r="I14" s="147" t="s">
        <v>21</v>
      </c>
      <c r="J14" s="150" t="str">
        <f>'Rekapitulácia stavby'!AN8</f>
        <v>26. 3. 2021</v>
      </c>
      <c r="K14" s="35"/>
      <c r="L14" s="60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0.8" customHeight="1">
      <c r="A15" s="35"/>
      <c r="B15" s="41"/>
      <c r="C15" s="35"/>
      <c r="D15" s="35"/>
      <c r="E15" s="35"/>
      <c r="F15" s="35"/>
      <c r="G15" s="35"/>
      <c r="H15" s="35"/>
      <c r="I15" s="35"/>
      <c r="J15" s="35"/>
      <c r="K15" s="35"/>
      <c r="L15" s="60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12" customHeight="1">
      <c r="A16" s="35"/>
      <c r="B16" s="41"/>
      <c r="C16" s="35"/>
      <c r="D16" s="147" t="s">
        <v>23</v>
      </c>
      <c r="E16" s="35"/>
      <c r="F16" s="35"/>
      <c r="G16" s="35"/>
      <c r="H16" s="35"/>
      <c r="I16" s="147" t="s">
        <v>24</v>
      </c>
      <c r="J16" s="138" t="s">
        <v>25</v>
      </c>
      <c r="K16" s="35"/>
      <c r="L16" s="60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8" customHeight="1">
      <c r="A17" s="35"/>
      <c r="B17" s="41"/>
      <c r="C17" s="35"/>
      <c r="D17" s="35"/>
      <c r="E17" s="138" t="s">
        <v>26</v>
      </c>
      <c r="F17" s="35"/>
      <c r="G17" s="35"/>
      <c r="H17" s="35"/>
      <c r="I17" s="147" t="s">
        <v>27</v>
      </c>
      <c r="J17" s="138" t="s">
        <v>28</v>
      </c>
      <c r="K17" s="35"/>
      <c r="L17" s="60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6.96" customHeight="1">
      <c r="A18" s="35"/>
      <c r="B18" s="41"/>
      <c r="C18" s="35"/>
      <c r="D18" s="35"/>
      <c r="E18" s="35"/>
      <c r="F18" s="35"/>
      <c r="G18" s="35"/>
      <c r="H18" s="35"/>
      <c r="I18" s="35"/>
      <c r="J18" s="35"/>
      <c r="K18" s="35"/>
      <c r="L18" s="60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12" customHeight="1">
      <c r="A19" s="35"/>
      <c r="B19" s="41"/>
      <c r="C19" s="35"/>
      <c r="D19" s="147" t="s">
        <v>29</v>
      </c>
      <c r="E19" s="35"/>
      <c r="F19" s="35"/>
      <c r="G19" s="35"/>
      <c r="H19" s="35"/>
      <c r="I19" s="147" t="s">
        <v>24</v>
      </c>
      <c r="J19" s="30" t="str">
        <f>'Rekapitulácia stavby'!AN13</f>
        <v>Vyplň údaj</v>
      </c>
      <c r="K19" s="35"/>
      <c r="L19" s="60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18" customHeight="1">
      <c r="A20" s="35"/>
      <c r="B20" s="41"/>
      <c r="C20" s="35"/>
      <c r="D20" s="35"/>
      <c r="E20" s="30" t="str">
        <f>'Rekapitulácia stavby'!E14</f>
        <v>Vyplň údaj</v>
      </c>
      <c r="F20" s="138"/>
      <c r="G20" s="138"/>
      <c r="H20" s="138"/>
      <c r="I20" s="147" t="s">
        <v>27</v>
      </c>
      <c r="J20" s="30" t="str">
        <f>'Rekapitulácia stavby'!AN14</f>
        <v>Vyplň údaj</v>
      </c>
      <c r="K20" s="35"/>
      <c r="L20" s="60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6.96" customHeight="1">
      <c r="A21" s="35"/>
      <c r="B21" s="41"/>
      <c r="C21" s="35"/>
      <c r="D21" s="35"/>
      <c r="E21" s="35"/>
      <c r="F21" s="35"/>
      <c r="G21" s="35"/>
      <c r="H21" s="35"/>
      <c r="I21" s="35"/>
      <c r="J21" s="35"/>
      <c r="K21" s="35"/>
      <c r="L21" s="60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12" customHeight="1">
      <c r="A22" s="35"/>
      <c r="B22" s="41"/>
      <c r="C22" s="35"/>
      <c r="D22" s="147" t="s">
        <v>31</v>
      </c>
      <c r="E22" s="35"/>
      <c r="F22" s="35"/>
      <c r="G22" s="35"/>
      <c r="H22" s="35"/>
      <c r="I22" s="147" t="s">
        <v>24</v>
      </c>
      <c r="J22" s="138" t="s">
        <v>1</v>
      </c>
      <c r="K22" s="35"/>
      <c r="L22" s="60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18" customHeight="1">
      <c r="A23" s="35"/>
      <c r="B23" s="41"/>
      <c r="C23" s="35"/>
      <c r="D23" s="35"/>
      <c r="E23" s="138" t="s">
        <v>32</v>
      </c>
      <c r="F23" s="35"/>
      <c r="G23" s="35"/>
      <c r="H23" s="35"/>
      <c r="I23" s="147" t="s">
        <v>27</v>
      </c>
      <c r="J23" s="138" t="s">
        <v>1</v>
      </c>
      <c r="K23" s="35"/>
      <c r="L23" s="60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6.96" customHeight="1">
      <c r="A24" s="35"/>
      <c r="B24" s="41"/>
      <c r="C24" s="35"/>
      <c r="D24" s="35"/>
      <c r="E24" s="35"/>
      <c r="F24" s="35"/>
      <c r="G24" s="35"/>
      <c r="H24" s="35"/>
      <c r="I24" s="35"/>
      <c r="J24" s="35"/>
      <c r="K24" s="35"/>
      <c r="L24" s="60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12" customHeight="1">
      <c r="A25" s="35"/>
      <c r="B25" s="41"/>
      <c r="C25" s="35"/>
      <c r="D25" s="147" t="s">
        <v>34</v>
      </c>
      <c r="E25" s="35"/>
      <c r="F25" s="35"/>
      <c r="G25" s="35"/>
      <c r="H25" s="35"/>
      <c r="I25" s="147" t="s">
        <v>24</v>
      </c>
      <c r="J25" s="138" t="s">
        <v>1</v>
      </c>
      <c r="K25" s="35"/>
      <c r="L25" s="60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18" customHeight="1">
      <c r="A26" s="35"/>
      <c r="B26" s="41"/>
      <c r="C26" s="35"/>
      <c r="D26" s="35"/>
      <c r="E26" s="138" t="s">
        <v>35</v>
      </c>
      <c r="F26" s="35"/>
      <c r="G26" s="35"/>
      <c r="H26" s="35"/>
      <c r="I26" s="147" t="s">
        <v>27</v>
      </c>
      <c r="J26" s="138" t="s">
        <v>1</v>
      </c>
      <c r="K26" s="35"/>
      <c r="L26" s="60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2" customFormat="1" ht="6.96" customHeight="1">
      <c r="A27" s="35"/>
      <c r="B27" s="41"/>
      <c r="C27" s="35"/>
      <c r="D27" s="35"/>
      <c r="E27" s="35"/>
      <c r="F27" s="35"/>
      <c r="G27" s="35"/>
      <c r="H27" s="35"/>
      <c r="I27" s="35"/>
      <c r="J27" s="35"/>
      <c r="K27" s="35"/>
      <c r="L27" s="60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="2" customFormat="1" ht="12" customHeight="1">
      <c r="A28" s="35"/>
      <c r="B28" s="41"/>
      <c r="C28" s="35"/>
      <c r="D28" s="147" t="s">
        <v>36</v>
      </c>
      <c r="E28" s="35"/>
      <c r="F28" s="35"/>
      <c r="G28" s="35"/>
      <c r="H28" s="35"/>
      <c r="I28" s="35"/>
      <c r="J28" s="35"/>
      <c r="K28" s="35"/>
      <c r="L28" s="60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8" customFormat="1" ht="16.5" customHeight="1">
      <c r="A29" s="151"/>
      <c r="B29" s="152"/>
      <c r="C29" s="151"/>
      <c r="D29" s="151"/>
      <c r="E29" s="153" t="s">
        <v>1</v>
      </c>
      <c r="F29" s="153"/>
      <c r="G29" s="153"/>
      <c r="H29" s="153"/>
      <c r="I29" s="151"/>
      <c r="J29" s="151"/>
      <c r="K29" s="151"/>
      <c r="L29" s="154"/>
      <c r="S29" s="151"/>
      <c r="T29" s="151"/>
      <c r="U29" s="151"/>
      <c r="V29" s="151"/>
      <c r="W29" s="151"/>
      <c r="X29" s="151"/>
      <c r="Y29" s="151"/>
      <c r="Z29" s="151"/>
      <c r="AA29" s="151"/>
      <c r="AB29" s="151"/>
      <c r="AC29" s="151"/>
      <c r="AD29" s="151"/>
      <c r="AE29" s="151"/>
    </row>
    <row r="30" s="2" customFormat="1" ht="6.96" customHeight="1">
      <c r="A30" s="35"/>
      <c r="B30" s="41"/>
      <c r="C30" s="35"/>
      <c r="D30" s="35"/>
      <c r="E30" s="35"/>
      <c r="F30" s="35"/>
      <c r="G30" s="35"/>
      <c r="H30" s="35"/>
      <c r="I30" s="35"/>
      <c r="J30" s="35"/>
      <c r="K30" s="35"/>
      <c r="L30" s="60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6.96" customHeight="1">
      <c r="A31" s="35"/>
      <c r="B31" s="41"/>
      <c r="C31" s="35"/>
      <c r="D31" s="155"/>
      <c r="E31" s="155"/>
      <c r="F31" s="155"/>
      <c r="G31" s="155"/>
      <c r="H31" s="155"/>
      <c r="I31" s="155"/>
      <c r="J31" s="155"/>
      <c r="K31" s="155"/>
      <c r="L31" s="60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25.44" customHeight="1">
      <c r="A32" s="35"/>
      <c r="B32" s="41"/>
      <c r="C32" s="35"/>
      <c r="D32" s="156" t="s">
        <v>37</v>
      </c>
      <c r="E32" s="35"/>
      <c r="F32" s="35"/>
      <c r="G32" s="35"/>
      <c r="H32" s="35"/>
      <c r="I32" s="35"/>
      <c r="J32" s="157">
        <f>ROUND(J128, 2)</f>
        <v>0</v>
      </c>
      <c r="K32" s="35"/>
      <c r="L32" s="60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6.96" customHeight="1">
      <c r="A33" s="35"/>
      <c r="B33" s="41"/>
      <c r="C33" s="35"/>
      <c r="D33" s="155"/>
      <c r="E33" s="155"/>
      <c r="F33" s="155"/>
      <c r="G33" s="155"/>
      <c r="H33" s="155"/>
      <c r="I33" s="155"/>
      <c r="J33" s="155"/>
      <c r="K33" s="155"/>
      <c r="L33" s="60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41"/>
      <c r="C34" s="35"/>
      <c r="D34" s="35"/>
      <c r="E34" s="35"/>
      <c r="F34" s="158" t="s">
        <v>39</v>
      </c>
      <c r="G34" s="35"/>
      <c r="H34" s="35"/>
      <c r="I34" s="158" t="s">
        <v>38</v>
      </c>
      <c r="J34" s="158" t="s">
        <v>40</v>
      </c>
      <c r="K34" s="35"/>
      <c r="L34" s="60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="2" customFormat="1" ht="14.4" customHeight="1">
      <c r="A35" s="35"/>
      <c r="B35" s="41"/>
      <c r="C35" s="35"/>
      <c r="D35" s="159" t="s">
        <v>41</v>
      </c>
      <c r="E35" s="147" t="s">
        <v>42</v>
      </c>
      <c r="F35" s="160">
        <f>ROUND((SUM(BE128:BE196)),  2)</f>
        <v>0</v>
      </c>
      <c r="G35" s="35"/>
      <c r="H35" s="35"/>
      <c r="I35" s="161">
        <v>0.20000000000000001</v>
      </c>
      <c r="J35" s="160">
        <f>ROUND(((SUM(BE128:BE196))*I35),  2)</f>
        <v>0</v>
      </c>
      <c r="K35" s="35"/>
      <c r="L35" s="60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="2" customFormat="1" ht="14.4" customHeight="1">
      <c r="A36" s="35"/>
      <c r="B36" s="41"/>
      <c r="C36" s="35"/>
      <c r="D36" s="35"/>
      <c r="E36" s="147" t="s">
        <v>43</v>
      </c>
      <c r="F36" s="160">
        <f>ROUND((SUM(BF128:BF196)),  2)</f>
        <v>0</v>
      </c>
      <c r="G36" s="35"/>
      <c r="H36" s="35"/>
      <c r="I36" s="161">
        <v>0.20000000000000001</v>
      </c>
      <c r="J36" s="160">
        <f>ROUND(((SUM(BF128:BF196))*I36),  2)</f>
        <v>0</v>
      </c>
      <c r="K36" s="35"/>
      <c r="L36" s="60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41"/>
      <c r="C37" s="35"/>
      <c r="D37" s="35"/>
      <c r="E37" s="147" t="s">
        <v>44</v>
      </c>
      <c r="F37" s="160">
        <f>ROUND((SUM(BG128:BG196)),  2)</f>
        <v>0</v>
      </c>
      <c r="G37" s="35"/>
      <c r="H37" s="35"/>
      <c r="I37" s="161">
        <v>0.20000000000000001</v>
      </c>
      <c r="J37" s="160">
        <f>0</f>
        <v>0</v>
      </c>
      <c r="K37" s="35"/>
      <c r="L37" s="60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hidden="1" s="2" customFormat="1" ht="14.4" customHeight="1">
      <c r="A38" s="35"/>
      <c r="B38" s="41"/>
      <c r="C38" s="35"/>
      <c r="D38" s="35"/>
      <c r="E38" s="147" t="s">
        <v>45</v>
      </c>
      <c r="F38" s="160">
        <f>ROUND((SUM(BH128:BH196)),  2)</f>
        <v>0</v>
      </c>
      <c r="G38" s="35"/>
      <c r="H38" s="35"/>
      <c r="I38" s="161">
        <v>0.20000000000000001</v>
      </c>
      <c r="J38" s="160">
        <f>0</f>
        <v>0</v>
      </c>
      <c r="K38" s="35"/>
      <c r="L38" s="60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hidden="1" s="2" customFormat="1" ht="14.4" customHeight="1">
      <c r="A39" s="35"/>
      <c r="B39" s="41"/>
      <c r="C39" s="35"/>
      <c r="D39" s="35"/>
      <c r="E39" s="147" t="s">
        <v>46</v>
      </c>
      <c r="F39" s="160">
        <f>ROUND((SUM(BI128:BI196)),  2)</f>
        <v>0</v>
      </c>
      <c r="G39" s="35"/>
      <c r="H39" s="35"/>
      <c r="I39" s="161">
        <v>0</v>
      </c>
      <c r="J39" s="160">
        <f>0</f>
        <v>0</v>
      </c>
      <c r="K39" s="35"/>
      <c r="L39" s="60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6.96" customHeight="1">
      <c r="A40" s="35"/>
      <c r="B40" s="41"/>
      <c r="C40" s="35"/>
      <c r="D40" s="35"/>
      <c r="E40" s="35"/>
      <c r="F40" s="35"/>
      <c r="G40" s="35"/>
      <c r="H40" s="35"/>
      <c r="I40" s="35"/>
      <c r="J40" s="35"/>
      <c r="K40" s="35"/>
      <c r="L40" s="60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2" customFormat="1" ht="25.44" customHeight="1">
      <c r="A41" s="35"/>
      <c r="B41" s="41"/>
      <c r="C41" s="162"/>
      <c r="D41" s="163" t="s">
        <v>47</v>
      </c>
      <c r="E41" s="164"/>
      <c r="F41" s="164"/>
      <c r="G41" s="165" t="s">
        <v>48</v>
      </c>
      <c r="H41" s="166" t="s">
        <v>49</v>
      </c>
      <c r="I41" s="164"/>
      <c r="J41" s="167">
        <f>SUM(J32:J39)</f>
        <v>0</v>
      </c>
      <c r="K41" s="168"/>
      <c r="L41" s="60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="2" customFormat="1" ht="14.4" customHeight="1">
      <c r="A42" s="35"/>
      <c r="B42" s="41"/>
      <c r="C42" s="35"/>
      <c r="D42" s="35"/>
      <c r="E42" s="35"/>
      <c r="F42" s="35"/>
      <c r="G42" s="35"/>
      <c r="H42" s="35"/>
      <c r="I42" s="35"/>
      <c r="J42" s="35"/>
      <c r="K42" s="35"/>
      <c r="L42" s="60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="1" customFormat="1" ht="14.4" customHeight="1">
      <c r="B43" s="17"/>
      <c r="L43" s="17"/>
    </row>
    <row r="44" s="1" customFormat="1" ht="14.4" customHeight="1">
      <c r="B44" s="17"/>
      <c r="L44" s="17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0"/>
      <c r="D50" s="169" t="s">
        <v>50</v>
      </c>
      <c r="E50" s="170"/>
      <c r="F50" s="170"/>
      <c r="G50" s="169" t="s">
        <v>51</v>
      </c>
      <c r="H50" s="170"/>
      <c r="I50" s="170"/>
      <c r="J50" s="170"/>
      <c r="K50" s="170"/>
      <c r="L50" s="60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71" t="s">
        <v>52</v>
      </c>
      <c r="E61" s="172"/>
      <c r="F61" s="173" t="s">
        <v>53</v>
      </c>
      <c r="G61" s="171" t="s">
        <v>52</v>
      </c>
      <c r="H61" s="172"/>
      <c r="I61" s="172"/>
      <c r="J61" s="174" t="s">
        <v>53</v>
      </c>
      <c r="K61" s="172"/>
      <c r="L61" s="60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69" t="s">
        <v>54</v>
      </c>
      <c r="E65" s="175"/>
      <c r="F65" s="175"/>
      <c r="G65" s="169" t="s">
        <v>55</v>
      </c>
      <c r="H65" s="175"/>
      <c r="I65" s="175"/>
      <c r="J65" s="175"/>
      <c r="K65" s="175"/>
      <c r="L65" s="60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71" t="s">
        <v>52</v>
      </c>
      <c r="E76" s="172"/>
      <c r="F76" s="173" t="s">
        <v>53</v>
      </c>
      <c r="G76" s="171" t="s">
        <v>52</v>
      </c>
      <c r="H76" s="172"/>
      <c r="I76" s="172"/>
      <c r="J76" s="174" t="s">
        <v>53</v>
      </c>
      <c r="K76" s="172"/>
      <c r="L76" s="60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76"/>
      <c r="C77" s="177"/>
      <c r="D77" s="177"/>
      <c r="E77" s="177"/>
      <c r="F77" s="177"/>
      <c r="G77" s="177"/>
      <c r="H77" s="177"/>
      <c r="I77" s="177"/>
      <c r="J77" s="177"/>
      <c r="K77" s="177"/>
      <c r="L77" s="60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78"/>
      <c r="C81" s="179"/>
      <c r="D81" s="179"/>
      <c r="E81" s="179"/>
      <c r="F81" s="179"/>
      <c r="G81" s="179"/>
      <c r="H81" s="179"/>
      <c r="I81" s="179"/>
      <c r="J81" s="179"/>
      <c r="K81" s="179"/>
      <c r="L81" s="60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112</v>
      </c>
      <c r="D82" s="37"/>
      <c r="E82" s="37"/>
      <c r="F82" s="37"/>
      <c r="G82" s="37"/>
      <c r="H82" s="37"/>
      <c r="I82" s="37"/>
      <c r="J82" s="37"/>
      <c r="K82" s="37"/>
      <c r="L82" s="60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0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60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16.5" customHeight="1">
      <c r="A85" s="35"/>
      <c r="B85" s="36"/>
      <c r="C85" s="37"/>
      <c r="D85" s="37"/>
      <c r="E85" s="180" t="str">
        <f>E7</f>
        <v>Nerezové bazény a bazénové technológie</v>
      </c>
      <c r="F85" s="29"/>
      <c r="G85" s="29"/>
      <c r="H85" s="29"/>
      <c r="I85" s="37"/>
      <c r="J85" s="37"/>
      <c r="K85" s="37"/>
      <c r="L85" s="60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1" customFormat="1" ht="12" customHeight="1">
      <c r="B86" s="18"/>
      <c r="C86" s="29" t="s">
        <v>108</v>
      </c>
      <c r="D86" s="19"/>
      <c r="E86" s="19"/>
      <c r="F86" s="19"/>
      <c r="G86" s="19"/>
      <c r="H86" s="19"/>
      <c r="I86" s="19"/>
      <c r="J86" s="19"/>
      <c r="K86" s="19"/>
      <c r="L86" s="17"/>
    </row>
    <row r="87" s="2" customFormat="1" ht="16.5" customHeight="1">
      <c r="A87" s="35"/>
      <c r="B87" s="36"/>
      <c r="C87" s="37"/>
      <c r="D87" s="37"/>
      <c r="E87" s="180" t="s">
        <v>369</v>
      </c>
      <c r="F87" s="37"/>
      <c r="G87" s="37"/>
      <c r="H87" s="37"/>
      <c r="I87" s="37"/>
      <c r="J87" s="37"/>
      <c r="K87" s="37"/>
      <c r="L87" s="60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="2" customFormat="1" ht="12" customHeight="1">
      <c r="A88" s="35"/>
      <c r="B88" s="36"/>
      <c r="C88" s="29" t="s">
        <v>110</v>
      </c>
      <c r="D88" s="37"/>
      <c r="E88" s="37"/>
      <c r="F88" s="37"/>
      <c r="G88" s="37"/>
      <c r="H88" s="37"/>
      <c r="I88" s="37"/>
      <c r="J88" s="37"/>
      <c r="K88" s="37"/>
      <c r="L88" s="60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="2" customFormat="1" ht="16.5" customHeight="1">
      <c r="A89" s="35"/>
      <c r="B89" s="36"/>
      <c r="C89" s="37"/>
      <c r="D89" s="37"/>
      <c r="E89" s="73" t="str">
        <f>E11</f>
        <v>04 - Nerezový neplavecký a detský bazén</v>
      </c>
      <c r="F89" s="37"/>
      <c r="G89" s="37"/>
      <c r="H89" s="37"/>
      <c r="I89" s="37"/>
      <c r="J89" s="37"/>
      <c r="K89" s="37"/>
      <c r="L89" s="60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6.96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60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2" customHeight="1">
      <c r="A91" s="35"/>
      <c r="B91" s="36"/>
      <c r="C91" s="29" t="s">
        <v>19</v>
      </c>
      <c r="D91" s="37"/>
      <c r="E91" s="37"/>
      <c r="F91" s="24" t="str">
        <f>F14</f>
        <v>Žiar nad Hronom</v>
      </c>
      <c r="G91" s="37"/>
      <c r="H91" s="37"/>
      <c r="I91" s="29" t="s">
        <v>21</v>
      </c>
      <c r="J91" s="76" t="str">
        <f>IF(J14="","",J14)</f>
        <v>26. 3. 2021</v>
      </c>
      <c r="K91" s="37"/>
      <c r="L91" s="60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6.96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60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25.65" customHeight="1">
      <c r="A93" s="35"/>
      <c r="B93" s="36"/>
      <c r="C93" s="29" t="s">
        <v>23</v>
      </c>
      <c r="D93" s="37"/>
      <c r="E93" s="37"/>
      <c r="F93" s="24" t="str">
        <f>E17</f>
        <v>Technické služby Žiar nad Hronom s.r.o.</v>
      </c>
      <c r="G93" s="37"/>
      <c r="H93" s="37"/>
      <c r="I93" s="29" t="s">
        <v>31</v>
      </c>
      <c r="J93" s="33" t="str">
        <f>E23</f>
        <v>Magic Design Henč s.r.o.</v>
      </c>
      <c r="K93" s="37"/>
      <c r="L93" s="60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15.15" customHeight="1">
      <c r="A94" s="35"/>
      <c r="B94" s="36"/>
      <c r="C94" s="29" t="s">
        <v>29</v>
      </c>
      <c r="D94" s="37"/>
      <c r="E94" s="37"/>
      <c r="F94" s="24" t="str">
        <f>IF(E20="","",E20)</f>
        <v>Vyplň údaj</v>
      </c>
      <c r="G94" s="37"/>
      <c r="H94" s="37"/>
      <c r="I94" s="29" t="s">
        <v>34</v>
      </c>
      <c r="J94" s="33" t="str">
        <f>E26</f>
        <v>Pilnik Vladimír</v>
      </c>
      <c r="K94" s="37"/>
      <c r="L94" s="60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10.32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60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29.28" customHeight="1">
      <c r="A96" s="35"/>
      <c r="B96" s="36"/>
      <c r="C96" s="181" t="s">
        <v>113</v>
      </c>
      <c r="D96" s="182"/>
      <c r="E96" s="182"/>
      <c r="F96" s="182"/>
      <c r="G96" s="182"/>
      <c r="H96" s="182"/>
      <c r="I96" s="182"/>
      <c r="J96" s="183" t="s">
        <v>114</v>
      </c>
      <c r="K96" s="182"/>
      <c r="L96" s="60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="2" customFormat="1" ht="10.32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60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="2" customFormat="1" ht="22.8" customHeight="1">
      <c r="A98" s="35"/>
      <c r="B98" s="36"/>
      <c r="C98" s="184" t="s">
        <v>115</v>
      </c>
      <c r="D98" s="37"/>
      <c r="E98" s="37"/>
      <c r="F98" s="37"/>
      <c r="G98" s="37"/>
      <c r="H98" s="37"/>
      <c r="I98" s="37"/>
      <c r="J98" s="107">
        <f>J128</f>
        <v>0</v>
      </c>
      <c r="K98" s="37"/>
      <c r="L98" s="60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4" t="s">
        <v>116</v>
      </c>
    </row>
    <row r="99" s="9" customFormat="1" ht="24.96" customHeight="1">
      <c r="A99" s="9"/>
      <c r="B99" s="185"/>
      <c r="C99" s="186"/>
      <c r="D99" s="187" t="s">
        <v>117</v>
      </c>
      <c r="E99" s="188"/>
      <c r="F99" s="188"/>
      <c r="G99" s="188"/>
      <c r="H99" s="188"/>
      <c r="I99" s="188"/>
      <c r="J99" s="189">
        <f>J129</f>
        <v>0</v>
      </c>
      <c r="K99" s="186"/>
      <c r="L99" s="190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191"/>
      <c r="C100" s="130"/>
      <c r="D100" s="192" t="s">
        <v>118</v>
      </c>
      <c r="E100" s="193"/>
      <c r="F100" s="193"/>
      <c r="G100" s="193"/>
      <c r="H100" s="193"/>
      <c r="I100" s="193"/>
      <c r="J100" s="194">
        <f>J130</f>
        <v>0</v>
      </c>
      <c r="K100" s="130"/>
      <c r="L100" s="195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4.88" customHeight="1">
      <c r="A101" s="10"/>
      <c r="B101" s="191"/>
      <c r="C101" s="130"/>
      <c r="D101" s="192" t="s">
        <v>371</v>
      </c>
      <c r="E101" s="193"/>
      <c r="F101" s="193"/>
      <c r="G101" s="193"/>
      <c r="H101" s="193"/>
      <c r="I101" s="193"/>
      <c r="J101" s="194">
        <f>J131</f>
        <v>0</v>
      </c>
      <c r="K101" s="130"/>
      <c r="L101" s="195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4.88" customHeight="1">
      <c r="A102" s="10"/>
      <c r="B102" s="191"/>
      <c r="C102" s="130"/>
      <c r="D102" s="192" t="s">
        <v>372</v>
      </c>
      <c r="E102" s="193"/>
      <c r="F102" s="193"/>
      <c r="G102" s="193"/>
      <c r="H102" s="193"/>
      <c r="I102" s="193"/>
      <c r="J102" s="194">
        <f>J138</f>
        <v>0</v>
      </c>
      <c r="K102" s="130"/>
      <c r="L102" s="195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4.88" customHeight="1">
      <c r="A103" s="10"/>
      <c r="B103" s="191"/>
      <c r="C103" s="130"/>
      <c r="D103" s="192" t="s">
        <v>373</v>
      </c>
      <c r="E103" s="193"/>
      <c r="F103" s="193"/>
      <c r="G103" s="193"/>
      <c r="H103" s="193"/>
      <c r="I103" s="193"/>
      <c r="J103" s="194">
        <f>J152</f>
        <v>0</v>
      </c>
      <c r="K103" s="130"/>
      <c r="L103" s="195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4.88" customHeight="1">
      <c r="A104" s="10"/>
      <c r="B104" s="191"/>
      <c r="C104" s="130"/>
      <c r="D104" s="192" t="s">
        <v>374</v>
      </c>
      <c r="E104" s="193"/>
      <c r="F104" s="193"/>
      <c r="G104" s="193"/>
      <c r="H104" s="193"/>
      <c r="I104" s="193"/>
      <c r="J104" s="194">
        <f>J174</f>
        <v>0</v>
      </c>
      <c r="K104" s="130"/>
      <c r="L104" s="195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4.88" customHeight="1">
      <c r="A105" s="10"/>
      <c r="B105" s="191"/>
      <c r="C105" s="130"/>
      <c r="D105" s="192" t="s">
        <v>375</v>
      </c>
      <c r="E105" s="193"/>
      <c r="F105" s="193"/>
      <c r="G105" s="193"/>
      <c r="H105" s="193"/>
      <c r="I105" s="193"/>
      <c r="J105" s="194">
        <f>J181</f>
        <v>0</v>
      </c>
      <c r="K105" s="130"/>
      <c r="L105" s="195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4.88" customHeight="1">
      <c r="A106" s="10"/>
      <c r="B106" s="191"/>
      <c r="C106" s="130"/>
      <c r="D106" s="192" t="s">
        <v>376</v>
      </c>
      <c r="E106" s="193"/>
      <c r="F106" s="193"/>
      <c r="G106" s="193"/>
      <c r="H106" s="193"/>
      <c r="I106" s="193"/>
      <c r="J106" s="194">
        <f>J195</f>
        <v>0</v>
      </c>
      <c r="K106" s="130"/>
      <c r="L106" s="195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2" customFormat="1" ht="21.84" customHeight="1">
      <c r="A107" s="35"/>
      <c r="B107" s="36"/>
      <c r="C107" s="37"/>
      <c r="D107" s="37"/>
      <c r="E107" s="37"/>
      <c r="F107" s="37"/>
      <c r="G107" s="37"/>
      <c r="H107" s="37"/>
      <c r="I107" s="37"/>
      <c r="J107" s="37"/>
      <c r="K107" s="37"/>
      <c r="L107" s="60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08" s="2" customFormat="1" ht="6.96" customHeight="1">
      <c r="A108" s="35"/>
      <c r="B108" s="63"/>
      <c r="C108" s="64"/>
      <c r="D108" s="64"/>
      <c r="E108" s="64"/>
      <c r="F108" s="64"/>
      <c r="G108" s="64"/>
      <c r="H108" s="64"/>
      <c r="I108" s="64"/>
      <c r="J108" s="64"/>
      <c r="K108" s="64"/>
      <c r="L108" s="60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12" s="2" customFormat="1" ht="6.96" customHeight="1">
      <c r="A112" s="35"/>
      <c r="B112" s="65"/>
      <c r="C112" s="66"/>
      <c r="D112" s="66"/>
      <c r="E112" s="66"/>
      <c r="F112" s="66"/>
      <c r="G112" s="66"/>
      <c r="H112" s="66"/>
      <c r="I112" s="66"/>
      <c r="J112" s="66"/>
      <c r="K112" s="66"/>
      <c r="L112" s="60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2" customFormat="1" ht="24.96" customHeight="1">
      <c r="A113" s="35"/>
      <c r="B113" s="36"/>
      <c r="C113" s="20" t="s">
        <v>125</v>
      </c>
      <c r="D113" s="37"/>
      <c r="E113" s="37"/>
      <c r="F113" s="37"/>
      <c r="G113" s="37"/>
      <c r="H113" s="37"/>
      <c r="I113" s="37"/>
      <c r="J113" s="37"/>
      <c r="K113" s="37"/>
      <c r="L113" s="60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2" customFormat="1" ht="6.96" customHeight="1">
      <c r="A114" s="35"/>
      <c r="B114" s="36"/>
      <c r="C114" s="37"/>
      <c r="D114" s="37"/>
      <c r="E114" s="37"/>
      <c r="F114" s="37"/>
      <c r="G114" s="37"/>
      <c r="H114" s="37"/>
      <c r="I114" s="37"/>
      <c r="J114" s="37"/>
      <c r="K114" s="37"/>
      <c r="L114" s="60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2" customFormat="1" ht="12" customHeight="1">
      <c r="A115" s="35"/>
      <c r="B115" s="36"/>
      <c r="C115" s="29" t="s">
        <v>15</v>
      </c>
      <c r="D115" s="37"/>
      <c r="E115" s="37"/>
      <c r="F115" s="37"/>
      <c r="G115" s="37"/>
      <c r="H115" s="37"/>
      <c r="I115" s="37"/>
      <c r="J115" s="37"/>
      <c r="K115" s="37"/>
      <c r="L115" s="60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2" customFormat="1" ht="16.5" customHeight="1">
      <c r="A116" s="35"/>
      <c r="B116" s="36"/>
      <c r="C116" s="37"/>
      <c r="D116" s="37"/>
      <c r="E116" s="180" t="str">
        <f>E7</f>
        <v>Nerezové bazény a bazénové technológie</v>
      </c>
      <c r="F116" s="29"/>
      <c r="G116" s="29"/>
      <c r="H116" s="29"/>
      <c r="I116" s="37"/>
      <c r="J116" s="37"/>
      <c r="K116" s="37"/>
      <c r="L116" s="60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1" customFormat="1" ht="12" customHeight="1">
      <c r="B117" s="18"/>
      <c r="C117" s="29" t="s">
        <v>108</v>
      </c>
      <c r="D117" s="19"/>
      <c r="E117" s="19"/>
      <c r="F117" s="19"/>
      <c r="G117" s="19"/>
      <c r="H117" s="19"/>
      <c r="I117" s="19"/>
      <c r="J117" s="19"/>
      <c r="K117" s="19"/>
      <c r="L117" s="17"/>
    </row>
    <row r="118" s="2" customFormat="1" ht="16.5" customHeight="1">
      <c r="A118" s="35"/>
      <c r="B118" s="36"/>
      <c r="C118" s="37"/>
      <c r="D118" s="37"/>
      <c r="E118" s="180" t="s">
        <v>369</v>
      </c>
      <c r="F118" s="37"/>
      <c r="G118" s="37"/>
      <c r="H118" s="37"/>
      <c r="I118" s="37"/>
      <c r="J118" s="37"/>
      <c r="K118" s="37"/>
      <c r="L118" s="60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12" customHeight="1">
      <c r="A119" s="35"/>
      <c r="B119" s="36"/>
      <c r="C119" s="29" t="s">
        <v>110</v>
      </c>
      <c r="D119" s="37"/>
      <c r="E119" s="37"/>
      <c r="F119" s="37"/>
      <c r="G119" s="37"/>
      <c r="H119" s="37"/>
      <c r="I119" s="37"/>
      <c r="J119" s="37"/>
      <c r="K119" s="37"/>
      <c r="L119" s="60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16.5" customHeight="1">
      <c r="A120" s="35"/>
      <c r="B120" s="36"/>
      <c r="C120" s="37"/>
      <c r="D120" s="37"/>
      <c r="E120" s="73" t="str">
        <f>E11</f>
        <v>04 - Nerezový neplavecký a detský bazén</v>
      </c>
      <c r="F120" s="37"/>
      <c r="G120" s="37"/>
      <c r="H120" s="37"/>
      <c r="I120" s="37"/>
      <c r="J120" s="37"/>
      <c r="K120" s="37"/>
      <c r="L120" s="60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2" customFormat="1" ht="6.96" customHeight="1">
      <c r="A121" s="35"/>
      <c r="B121" s="36"/>
      <c r="C121" s="37"/>
      <c r="D121" s="37"/>
      <c r="E121" s="37"/>
      <c r="F121" s="37"/>
      <c r="G121" s="37"/>
      <c r="H121" s="37"/>
      <c r="I121" s="37"/>
      <c r="J121" s="37"/>
      <c r="K121" s="37"/>
      <c r="L121" s="60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="2" customFormat="1" ht="12" customHeight="1">
      <c r="A122" s="35"/>
      <c r="B122" s="36"/>
      <c r="C122" s="29" t="s">
        <v>19</v>
      </c>
      <c r="D122" s="37"/>
      <c r="E122" s="37"/>
      <c r="F122" s="24" t="str">
        <f>F14</f>
        <v>Žiar nad Hronom</v>
      </c>
      <c r="G122" s="37"/>
      <c r="H122" s="37"/>
      <c r="I122" s="29" t="s">
        <v>21</v>
      </c>
      <c r="J122" s="76" t="str">
        <f>IF(J14="","",J14)</f>
        <v>26. 3. 2021</v>
      </c>
      <c r="K122" s="37"/>
      <c r="L122" s="60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="2" customFormat="1" ht="6.96" customHeight="1">
      <c r="A123" s="35"/>
      <c r="B123" s="36"/>
      <c r="C123" s="37"/>
      <c r="D123" s="37"/>
      <c r="E123" s="37"/>
      <c r="F123" s="37"/>
      <c r="G123" s="37"/>
      <c r="H123" s="37"/>
      <c r="I123" s="37"/>
      <c r="J123" s="37"/>
      <c r="K123" s="37"/>
      <c r="L123" s="60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="2" customFormat="1" ht="25.65" customHeight="1">
      <c r="A124" s="35"/>
      <c r="B124" s="36"/>
      <c r="C124" s="29" t="s">
        <v>23</v>
      </c>
      <c r="D124" s="37"/>
      <c r="E124" s="37"/>
      <c r="F124" s="24" t="str">
        <f>E17</f>
        <v>Technické služby Žiar nad Hronom s.r.o.</v>
      </c>
      <c r="G124" s="37"/>
      <c r="H124" s="37"/>
      <c r="I124" s="29" t="s">
        <v>31</v>
      </c>
      <c r="J124" s="33" t="str">
        <f>E23</f>
        <v>Magic Design Henč s.r.o.</v>
      </c>
      <c r="K124" s="37"/>
      <c r="L124" s="60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="2" customFormat="1" ht="15.15" customHeight="1">
      <c r="A125" s="35"/>
      <c r="B125" s="36"/>
      <c r="C125" s="29" t="s">
        <v>29</v>
      </c>
      <c r="D125" s="37"/>
      <c r="E125" s="37"/>
      <c r="F125" s="24" t="str">
        <f>IF(E20="","",E20)</f>
        <v>Vyplň údaj</v>
      </c>
      <c r="G125" s="37"/>
      <c r="H125" s="37"/>
      <c r="I125" s="29" t="s">
        <v>34</v>
      </c>
      <c r="J125" s="33" t="str">
        <f>E26</f>
        <v>Pilnik Vladimír</v>
      </c>
      <c r="K125" s="37"/>
      <c r="L125" s="60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="2" customFormat="1" ht="10.32" customHeight="1">
      <c r="A126" s="35"/>
      <c r="B126" s="36"/>
      <c r="C126" s="37"/>
      <c r="D126" s="37"/>
      <c r="E126" s="37"/>
      <c r="F126" s="37"/>
      <c r="G126" s="37"/>
      <c r="H126" s="37"/>
      <c r="I126" s="37"/>
      <c r="J126" s="37"/>
      <c r="K126" s="37"/>
      <c r="L126" s="60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="11" customFormat="1" ht="29.28" customHeight="1">
      <c r="A127" s="196"/>
      <c r="B127" s="197"/>
      <c r="C127" s="198" t="s">
        <v>126</v>
      </c>
      <c r="D127" s="199" t="s">
        <v>62</v>
      </c>
      <c r="E127" s="199" t="s">
        <v>58</v>
      </c>
      <c r="F127" s="199" t="s">
        <v>59</v>
      </c>
      <c r="G127" s="199" t="s">
        <v>127</v>
      </c>
      <c r="H127" s="199" t="s">
        <v>128</v>
      </c>
      <c r="I127" s="199" t="s">
        <v>129</v>
      </c>
      <c r="J127" s="200" t="s">
        <v>114</v>
      </c>
      <c r="K127" s="201" t="s">
        <v>130</v>
      </c>
      <c r="L127" s="202"/>
      <c r="M127" s="97" t="s">
        <v>1</v>
      </c>
      <c r="N127" s="98" t="s">
        <v>41</v>
      </c>
      <c r="O127" s="98" t="s">
        <v>131</v>
      </c>
      <c r="P127" s="98" t="s">
        <v>132</v>
      </c>
      <c r="Q127" s="98" t="s">
        <v>133</v>
      </c>
      <c r="R127" s="98" t="s">
        <v>134</v>
      </c>
      <c r="S127" s="98" t="s">
        <v>135</v>
      </c>
      <c r="T127" s="99" t="s">
        <v>136</v>
      </c>
      <c r="U127" s="196"/>
      <c r="V127" s="196"/>
      <c r="W127" s="196"/>
      <c r="X127" s="196"/>
      <c r="Y127" s="196"/>
      <c r="Z127" s="196"/>
      <c r="AA127" s="196"/>
      <c r="AB127" s="196"/>
      <c r="AC127" s="196"/>
      <c r="AD127" s="196"/>
      <c r="AE127" s="196"/>
    </row>
    <row r="128" s="2" customFormat="1" ht="22.8" customHeight="1">
      <c r="A128" s="35"/>
      <c r="B128" s="36"/>
      <c r="C128" s="104" t="s">
        <v>115</v>
      </c>
      <c r="D128" s="37"/>
      <c r="E128" s="37"/>
      <c r="F128" s="37"/>
      <c r="G128" s="37"/>
      <c r="H128" s="37"/>
      <c r="I128" s="37"/>
      <c r="J128" s="203">
        <f>BK128</f>
        <v>0</v>
      </c>
      <c r="K128" s="37"/>
      <c r="L128" s="41"/>
      <c r="M128" s="100"/>
      <c r="N128" s="204"/>
      <c r="O128" s="101"/>
      <c r="P128" s="205">
        <f>P129</f>
        <v>0</v>
      </c>
      <c r="Q128" s="101"/>
      <c r="R128" s="205">
        <f>R129</f>
        <v>0</v>
      </c>
      <c r="S128" s="101"/>
      <c r="T128" s="206">
        <f>T129</f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T128" s="14" t="s">
        <v>76</v>
      </c>
      <c r="AU128" s="14" t="s">
        <v>116</v>
      </c>
      <c r="BK128" s="207">
        <f>BK129</f>
        <v>0</v>
      </c>
    </row>
    <row r="129" s="12" customFormat="1" ht="25.92" customHeight="1">
      <c r="A129" s="12"/>
      <c r="B129" s="208"/>
      <c r="C129" s="209"/>
      <c r="D129" s="210" t="s">
        <v>76</v>
      </c>
      <c r="E129" s="211" t="s">
        <v>137</v>
      </c>
      <c r="F129" s="211" t="s">
        <v>138</v>
      </c>
      <c r="G129" s="209"/>
      <c r="H129" s="209"/>
      <c r="I129" s="212"/>
      <c r="J129" s="213">
        <f>BK129</f>
        <v>0</v>
      </c>
      <c r="K129" s="209"/>
      <c r="L129" s="214"/>
      <c r="M129" s="215"/>
      <c r="N129" s="216"/>
      <c r="O129" s="216"/>
      <c r="P129" s="217">
        <f>P130</f>
        <v>0</v>
      </c>
      <c r="Q129" s="216"/>
      <c r="R129" s="217">
        <f>R130</f>
        <v>0</v>
      </c>
      <c r="S129" s="216"/>
      <c r="T129" s="218">
        <f>T130</f>
        <v>0</v>
      </c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R129" s="219" t="s">
        <v>139</v>
      </c>
      <c r="AT129" s="220" t="s">
        <v>76</v>
      </c>
      <c r="AU129" s="220" t="s">
        <v>77</v>
      </c>
      <c r="AY129" s="219" t="s">
        <v>140</v>
      </c>
      <c r="BK129" s="221">
        <f>BK130</f>
        <v>0</v>
      </c>
    </row>
    <row r="130" s="12" customFormat="1" ht="22.8" customHeight="1">
      <c r="A130" s="12"/>
      <c r="B130" s="208"/>
      <c r="C130" s="209"/>
      <c r="D130" s="210" t="s">
        <v>76</v>
      </c>
      <c r="E130" s="222" t="s">
        <v>141</v>
      </c>
      <c r="F130" s="222" t="s">
        <v>142</v>
      </c>
      <c r="G130" s="209"/>
      <c r="H130" s="209"/>
      <c r="I130" s="212"/>
      <c r="J130" s="223">
        <f>BK130</f>
        <v>0</v>
      </c>
      <c r="K130" s="209"/>
      <c r="L130" s="214"/>
      <c r="M130" s="215"/>
      <c r="N130" s="216"/>
      <c r="O130" s="216"/>
      <c r="P130" s="217">
        <f>P131+P138+P152+P174+P181+P195</f>
        <v>0</v>
      </c>
      <c r="Q130" s="216"/>
      <c r="R130" s="217">
        <f>R131+R138+R152+R174+R181+R195</f>
        <v>0</v>
      </c>
      <c r="S130" s="216"/>
      <c r="T130" s="218">
        <f>T131+T138+T152+T174+T181+T195</f>
        <v>0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219" t="s">
        <v>139</v>
      </c>
      <c r="AT130" s="220" t="s">
        <v>76</v>
      </c>
      <c r="AU130" s="220" t="s">
        <v>84</v>
      </c>
      <c r="AY130" s="219" t="s">
        <v>140</v>
      </c>
      <c r="BK130" s="221">
        <f>BK131+BK138+BK152+BK174+BK181+BK195</f>
        <v>0</v>
      </c>
    </row>
    <row r="131" s="12" customFormat="1" ht="20.88" customHeight="1">
      <c r="A131" s="12"/>
      <c r="B131" s="208"/>
      <c r="C131" s="209"/>
      <c r="D131" s="210" t="s">
        <v>76</v>
      </c>
      <c r="E131" s="222" t="s">
        <v>377</v>
      </c>
      <c r="F131" s="222" t="s">
        <v>378</v>
      </c>
      <c r="G131" s="209"/>
      <c r="H131" s="209"/>
      <c r="I131" s="212"/>
      <c r="J131" s="223">
        <f>BK131</f>
        <v>0</v>
      </c>
      <c r="K131" s="209"/>
      <c r="L131" s="214"/>
      <c r="M131" s="215"/>
      <c r="N131" s="216"/>
      <c r="O131" s="216"/>
      <c r="P131" s="217">
        <f>SUM(P132:P137)</f>
        <v>0</v>
      </c>
      <c r="Q131" s="216"/>
      <c r="R131" s="217">
        <f>SUM(R132:R137)</f>
        <v>0</v>
      </c>
      <c r="S131" s="216"/>
      <c r="T131" s="218">
        <f>SUM(T132:T137)</f>
        <v>0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R131" s="219" t="s">
        <v>84</v>
      </c>
      <c r="AT131" s="220" t="s">
        <v>76</v>
      </c>
      <c r="AU131" s="220" t="s">
        <v>90</v>
      </c>
      <c r="AY131" s="219" t="s">
        <v>140</v>
      </c>
      <c r="BK131" s="221">
        <f>SUM(BK132:BK137)</f>
        <v>0</v>
      </c>
    </row>
    <row r="132" s="2" customFormat="1" ht="14.4" customHeight="1">
      <c r="A132" s="35"/>
      <c r="B132" s="36"/>
      <c r="C132" s="224" t="s">
        <v>84</v>
      </c>
      <c r="D132" s="224" t="s">
        <v>145</v>
      </c>
      <c r="E132" s="225" t="s">
        <v>146</v>
      </c>
      <c r="F132" s="226" t="s">
        <v>379</v>
      </c>
      <c r="G132" s="227" t="s">
        <v>148</v>
      </c>
      <c r="H132" s="228">
        <v>1</v>
      </c>
      <c r="I132" s="229"/>
      <c r="J132" s="230">
        <f>ROUND(I132*H132,2)</f>
        <v>0</v>
      </c>
      <c r="K132" s="231"/>
      <c r="L132" s="41"/>
      <c r="M132" s="232" t="s">
        <v>1</v>
      </c>
      <c r="N132" s="233" t="s">
        <v>43</v>
      </c>
      <c r="O132" s="88"/>
      <c r="P132" s="234">
        <f>O132*H132</f>
        <v>0</v>
      </c>
      <c r="Q132" s="234">
        <v>0</v>
      </c>
      <c r="R132" s="234">
        <f>Q132*H132</f>
        <v>0</v>
      </c>
      <c r="S132" s="234">
        <v>0</v>
      </c>
      <c r="T132" s="235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36" t="s">
        <v>149</v>
      </c>
      <c r="AT132" s="236" t="s">
        <v>145</v>
      </c>
      <c r="AU132" s="236" t="s">
        <v>139</v>
      </c>
      <c r="AY132" s="14" t="s">
        <v>140</v>
      </c>
      <c r="BE132" s="237">
        <f>IF(N132="základná",J132,0)</f>
        <v>0</v>
      </c>
      <c r="BF132" s="237">
        <f>IF(N132="znížená",J132,0)</f>
        <v>0</v>
      </c>
      <c r="BG132" s="237">
        <f>IF(N132="zákl. prenesená",J132,0)</f>
        <v>0</v>
      </c>
      <c r="BH132" s="237">
        <f>IF(N132="zníž. prenesená",J132,0)</f>
        <v>0</v>
      </c>
      <c r="BI132" s="237">
        <f>IF(N132="nulová",J132,0)</f>
        <v>0</v>
      </c>
      <c r="BJ132" s="14" t="s">
        <v>90</v>
      </c>
      <c r="BK132" s="237">
        <f>ROUND(I132*H132,2)</f>
        <v>0</v>
      </c>
      <c r="BL132" s="14" t="s">
        <v>149</v>
      </c>
      <c r="BM132" s="236" t="s">
        <v>90</v>
      </c>
    </row>
    <row r="133" s="2" customFormat="1">
      <c r="A133" s="35"/>
      <c r="B133" s="36"/>
      <c r="C133" s="37"/>
      <c r="D133" s="238" t="s">
        <v>151</v>
      </c>
      <c r="E133" s="37"/>
      <c r="F133" s="239" t="s">
        <v>380</v>
      </c>
      <c r="G133" s="37"/>
      <c r="H133" s="37"/>
      <c r="I133" s="240"/>
      <c r="J133" s="37"/>
      <c r="K133" s="37"/>
      <c r="L133" s="41"/>
      <c r="M133" s="241"/>
      <c r="N133" s="242"/>
      <c r="O133" s="88"/>
      <c r="P133" s="88"/>
      <c r="Q133" s="88"/>
      <c r="R133" s="88"/>
      <c r="S133" s="88"/>
      <c r="T133" s="89"/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T133" s="14" t="s">
        <v>151</v>
      </c>
      <c r="AU133" s="14" t="s">
        <v>139</v>
      </c>
    </row>
    <row r="134" s="2" customFormat="1" ht="14.4" customHeight="1">
      <c r="A134" s="35"/>
      <c r="B134" s="36"/>
      <c r="C134" s="224" t="s">
        <v>90</v>
      </c>
      <c r="D134" s="224" t="s">
        <v>145</v>
      </c>
      <c r="E134" s="225" t="s">
        <v>153</v>
      </c>
      <c r="F134" s="226" t="s">
        <v>154</v>
      </c>
      <c r="G134" s="227" t="s">
        <v>155</v>
      </c>
      <c r="H134" s="228">
        <v>72.400000000000006</v>
      </c>
      <c r="I134" s="229"/>
      <c r="J134" s="230">
        <f>ROUND(I134*H134,2)</f>
        <v>0</v>
      </c>
      <c r="K134" s="231"/>
      <c r="L134" s="41"/>
      <c r="M134" s="232" t="s">
        <v>1</v>
      </c>
      <c r="N134" s="233" t="s">
        <v>43</v>
      </c>
      <c r="O134" s="88"/>
      <c r="P134" s="234">
        <f>O134*H134</f>
        <v>0</v>
      </c>
      <c r="Q134" s="234">
        <v>0</v>
      </c>
      <c r="R134" s="234">
        <f>Q134*H134</f>
        <v>0</v>
      </c>
      <c r="S134" s="234">
        <v>0</v>
      </c>
      <c r="T134" s="235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36" t="s">
        <v>149</v>
      </c>
      <c r="AT134" s="236" t="s">
        <v>145</v>
      </c>
      <c r="AU134" s="236" t="s">
        <v>139</v>
      </c>
      <c r="AY134" s="14" t="s">
        <v>140</v>
      </c>
      <c r="BE134" s="237">
        <f>IF(N134="základná",J134,0)</f>
        <v>0</v>
      </c>
      <c r="BF134" s="237">
        <f>IF(N134="znížená",J134,0)</f>
        <v>0</v>
      </c>
      <c r="BG134" s="237">
        <f>IF(N134="zákl. prenesená",J134,0)</f>
        <v>0</v>
      </c>
      <c r="BH134" s="237">
        <f>IF(N134="zníž. prenesená",J134,0)</f>
        <v>0</v>
      </c>
      <c r="BI134" s="237">
        <f>IF(N134="nulová",J134,0)</f>
        <v>0</v>
      </c>
      <c r="BJ134" s="14" t="s">
        <v>90</v>
      </c>
      <c r="BK134" s="237">
        <f>ROUND(I134*H134,2)</f>
        <v>0</v>
      </c>
      <c r="BL134" s="14" t="s">
        <v>149</v>
      </c>
      <c r="BM134" s="236" t="s">
        <v>160</v>
      </c>
    </row>
    <row r="135" s="2" customFormat="1">
      <c r="A135" s="35"/>
      <c r="B135" s="36"/>
      <c r="C135" s="37"/>
      <c r="D135" s="238" t="s">
        <v>151</v>
      </c>
      <c r="E135" s="37"/>
      <c r="F135" s="239" t="s">
        <v>381</v>
      </c>
      <c r="G135" s="37"/>
      <c r="H135" s="37"/>
      <c r="I135" s="240"/>
      <c r="J135" s="37"/>
      <c r="K135" s="37"/>
      <c r="L135" s="41"/>
      <c r="M135" s="241"/>
      <c r="N135" s="242"/>
      <c r="O135" s="88"/>
      <c r="P135" s="88"/>
      <c r="Q135" s="88"/>
      <c r="R135" s="88"/>
      <c r="S135" s="88"/>
      <c r="T135" s="89"/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T135" s="14" t="s">
        <v>151</v>
      </c>
      <c r="AU135" s="14" t="s">
        <v>139</v>
      </c>
    </row>
    <row r="136" s="2" customFormat="1" ht="14.4" customHeight="1">
      <c r="A136" s="35"/>
      <c r="B136" s="36"/>
      <c r="C136" s="224" t="s">
        <v>139</v>
      </c>
      <c r="D136" s="224" t="s">
        <v>145</v>
      </c>
      <c r="E136" s="225" t="s">
        <v>157</v>
      </c>
      <c r="F136" s="226" t="s">
        <v>382</v>
      </c>
      <c r="G136" s="227" t="s">
        <v>148</v>
      </c>
      <c r="H136" s="228">
        <v>1</v>
      </c>
      <c r="I136" s="229"/>
      <c r="J136" s="230">
        <f>ROUND(I136*H136,2)</f>
        <v>0</v>
      </c>
      <c r="K136" s="231"/>
      <c r="L136" s="41"/>
      <c r="M136" s="232" t="s">
        <v>1</v>
      </c>
      <c r="N136" s="233" t="s">
        <v>43</v>
      </c>
      <c r="O136" s="88"/>
      <c r="P136" s="234">
        <f>O136*H136</f>
        <v>0</v>
      </c>
      <c r="Q136" s="234">
        <v>0</v>
      </c>
      <c r="R136" s="234">
        <f>Q136*H136</f>
        <v>0</v>
      </c>
      <c r="S136" s="234">
        <v>0</v>
      </c>
      <c r="T136" s="235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36" t="s">
        <v>149</v>
      </c>
      <c r="AT136" s="236" t="s">
        <v>145</v>
      </c>
      <c r="AU136" s="236" t="s">
        <v>139</v>
      </c>
      <c r="AY136" s="14" t="s">
        <v>140</v>
      </c>
      <c r="BE136" s="237">
        <f>IF(N136="základná",J136,0)</f>
        <v>0</v>
      </c>
      <c r="BF136" s="237">
        <f>IF(N136="znížená",J136,0)</f>
        <v>0</v>
      </c>
      <c r="BG136" s="237">
        <f>IF(N136="zákl. prenesená",J136,0)</f>
        <v>0</v>
      </c>
      <c r="BH136" s="237">
        <f>IF(N136="zníž. prenesená",J136,0)</f>
        <v>0</v>
      </c>
      <c r="BI136" s="237">
        <f>IF(N136="nulová",J136,0)</f>
        <v>0</v>
      </c>
      <c r="BJ136" s="14" t="s">
        <v>90</v>
      </c>
      <c r="BK136" s="237">
        <f>ROUND(I136*H136,2)</f>
        <v>0</v>
      </c>
      <c r="BL136" s="14" t="s">
        <v>149</v>
      </c>
      <c r="BM136" s="236" t="s">
        <v>166</v>
      </c>
    </row>
    <row r="137" s="2" customFormat="1">
      <c r="A137" s="35"/>
      <c r="B137" s="36"/>
      <c r="C137" s="37"/>
      <c r="D137" s="238" t="s">
        <v>151</v>
      </c>
      <c r="E137" s="37"/>
      <c r="F137" s="239" t="s">
        <v>383</v>
      </c>
      <c r="G137" s="37"/>
      <c r="H137" s="37"/>
      <c r="I137" s="240"/>
      <c r="J137" s="37"/>
      <c r="K137" s="37"/>
      <c r="L137" s="41"/>
      <c r="M137" s="241"/>
      <c r="N137" s="242"/>
      <c r="O137" s="88"/>
      <c r="P137" s="88"/>
      <c r="Q137" s="88"/>
      <c r="R137" s="88"/>
      <c r="S137" s="88"/>
      <c r="T137" s="89"/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T137" s="14" t="s">
        <v>151</v>
      </c>
      <c r="AU137" s="14" t="s">
        <v>139</v>
      </c>
    </row>
    <row r="138" s="12" customFormat="1" ht="20.88" customHeight="1">
      <c r="A138" s="12"/>
      <c r="B138" s="208"/>
      <c r="C138" s="209"/>
      <c r="D138" s="210" t="s">
        <v>76</v>
      </c>
      <c r="E138" s="222" t="s">
        <v>143</v>
      </c>
      <c r="F138" s="222" t="s">
        <v>163</v>
      </c>
      <c r="G138" s="209"/>
      <c r="H138" s="209"/>
      <c r="I138" s="212"/>
      <c r="J138" s="223">
        <f>BK138</f>
        <v>0</v>
      </c>
      <c r="K138" s="209"/>
      <c r="L138" s="214"/>
      <c r="M138" s="215"/>
      <c r="N138" s="216"/>
      <c r="O138" s="216"/>
      <c r="P138" s="217">
        <f>SUM(P139:P151)</f>
        <v>0</v>
      </c>
      <c r="Q138" s="216"/>
      <c r="R138" s="217">
        <f>SUM(R139:R151)</f>
        <v>0</v>
      </c>
      <c r="S138" s="216"/>
      <c r="T138" s="218">
        <f>SUM(T139:T151)</f>
        <v>0</v>
      </c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R138" s="219" t="s">
        <v>84</v>
      </c>
      <c r="AT138" s="220" t="s">
        <v>76</v>
      </c>
      <c r="AU138" s="220" t="s">
        <v>90</v>
      </c>
      <c r="AY138" s="219" t="s">
        <v>140</v>
      </c>
      <c r="BK138" s="221">
        <f>SUM(BK139:BK151)</f>
        <v>0</v>
      </c>
    </row>
    <row r="139" s="2" customFormat="1" ht="24.15" customHeight="1">
      <c r="A139" s="35"/>
      <c r="B139" s="36"/>
      <c r="C139" s="224" t="s">
        <v>160</v>
      </c>
      <c r="D139" s="224" t="s">
        <v>145</v>
      </c>
      <c r="E139" s="225" t="s">
        <v>164</v>
      </c>
      <c r="F139" s="226" t="s">
        <v>384</v>
      </c>
      <c r="G139" s="227" t="s">
        <v>148</v>
      </c>
      <c r="H139" s="228">
        <v>1</v>
      </c>
      <c r="I139" s="229"/>
      <c r="J139" s="230">
        <f>ROUND(I139*H139,2)</f>
        <v>0</v>
      </c>
      <c r="K139" s="231"/>
      <c r="L139" s="41"/>
      <c r="M139" s="232" t="s">
        <v>1</v>
      </c>
      <c r="N139" s="233" t="s">
        <v>43</v>
      </c>
      <c r="O139" s="88"/>
      <c r="P139" s="234">
        <f>O139*H139</f>
        <v>0</v>
      </c>
      <c r="Q139" s="234">
        <v>0</v>
      </c>
      <c r="R139" s="234">
        <f>Q139*H139</f>
        <v>0</v>
      </c>
      <c r="S139" s="234">
        <v>0</v>
      </c>
      <c r="T139" s="235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36" t="s">
        <v>149</v>
      </c>
      <c r="AT139" s="236" t="s">
        <v>145</v>
      </c>
      <c r="AU139" s="236" t="s">
        <v>139</v>
      </c>
      <c r="AY139" s="14" t="s">
        <v>140</v>
      </c>
      <c r="BE139" s="237">
        <f>IF(N139="základná",J139,0)</f>
        <v>0</v>
      </c>
      <c r="BF139" s="237">
        <f>IF(N139="znížená",J139,0)</f>
        <v>0</v>
      </c>
      <c r="BG139" s="237">
        <f>IF(N139="zákl. prenesená",J139,0)</f>
        <v>0</v>
      </c>
      <c r="BH139" s="237">
        <f>IF(N139="zníž. prenesená",J139,0)</f>
        <v>0</v>
      </c>
      <c r="BI139" s="237">
        <f>IF(N139="nulová",J139,0)</f>
        <v>0</v>
      </c>
      <c r="BJ139" s="14" t="s">
        <v>90</v>
      </c>
      <c r="BK139" s="237">
        <f>ROUND(I139*H139,2)</f>
        <v>0</v>
      </c>
      <c r="BL139" s="14" t="s">
        <v>149</v>
      </c>
      <c r="BM139" s="236" t="s">
        <v>171</v>
      </c>
    </row>
    <row r="140" s="2" customFormat="1">
      <c r="A140" s="35"/>
      <c r="B140" s="36"/>
      <c r="C140" s="37"/>
      <c r="D140" s="238" t="s">
        <v>151</v>
      </c>
      <c r="E140" s="37"/>
      <c r="F140" s="239" t="s">
        <v>385</v>
      </c>
      <c r="G140" s="37"/>
      <c r="H140" s="37"/>
      <c r="I140" s="240"/>
      <c r="J140" s="37"/>
      <c r="K140" s="37"/>
      <c r="L140" s="41"/>
      <c r="M140" s="241"/>
      <c r="N140" s="242"/>
      <c r="O140" s="88"/>
      <c r="P140" s="88"/>
      <c r="Q140" s="88"/>
      <c r="R140" s="88"/>
      <c r="S140" s="88"/>
      <c r="T140" s="89"/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T140" s="14" t="s">
        <v>151</v>
      </c>
      <c r="AU140" s="14" t="s">
        <v>139</v>
      </c>
    </row>
    <row r="141" s="2" customFormat="1" ht="14.4" customHeight="1">
      <c r="A141" s="35"/>
      <c r="B141" s="36"/>
      <c r="C141" s="224" t="s">
        <v>168</v>
      </c>
      <c r="D141" s="224" t="s">
        <v>145</v>
      </c>
      <c r="E141" s="225" t="s">
        <v>169</v>
      </c>
      <c r="F141" s="226" t="s">
        <v>386</v>
      </c>
      <c r="G141" s="227" t="s">
        <v>148</v>
      </c>
      <c r="H141" s="228">
        <v>1</v>
      </c>
      <c r="I141" s="229"/>
      <c r="J141" s="230">
        <f>ROUND(I141*H141,2)</f>
        <v>0</v>
      </c>
      <c r="K141" s="231"/>
      <c r="L141" s="41"/>
      <c r="M141" s="232" t="s">
        <v>1</v>
      </c>
      <c r="N141" s="233" t="s">
        <v>43</v>
      </c>
      <c r="O141" s="88"/>
      <c r="P141" s="234">
        <f>O141*H141</f>
        <v>0</v>
      </c>
      <c r="Q141" s="234">
        <v>0</v>
      </c>
      <c r="R141" s="234">
        <f>Q141*H141</f>
        <v>0</v>
      </c>
      <c r="S141" s="234">
        <v>0</v>
      </c>
      <c r="T141" s="235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36" t="s">
        <v>149</v>
      </c>
      <c r="AT141" s="236" t="s">
        <v>145</v>
      </c>
      <c r="AU141" s="236" t="s">
        <v>139</v>
      </c>
      <c r="AY141" s="14" t="s">
        <v>140</v>
      </c>
      <c r="BE141" s="237">
        <f>IF(N141="základná",J141,0)</f>
        <v>0</v>
      </c>
      <c r="BF141" s="237">
        <f>IF(N141="znížená",J141,0)</f>
        <v>0</v>
      </c>
      <c r="BG141" s="237">
        <f>IF(N141="zákl. prenesená",J141,0)</f>
        <v>0</v>
      </c>
      <c r="BH141" s="237">
        <f>IF(N141="zníž. prenesená",J141,0)</f>
        <v>0</v>
      </c>
      <c r="BI141" s="237">
        <f>IF(N141="nulová",J141,0)</f>
        <v>0</v>
      </c>
      <c r="BJ141" s="14" t="s">
        <v>90</v>
      </c>
      <c r="BK141" s="237">
        <f>ROUND(I141*H141,2)</f>
        <v>0</v>
      </c>
      <c r="BL141" s="14" t="s">
        <v>149</v>
      </c>
      <c r="BM141" s="236" t="s">
        <v>175</v>
      </c>
    </row>
    <row r="142" s="2" customFormat="1">
      <c r="A142" s="35"/>
      <c r="B142" s="36"/>
      <c r="C142" s="37"/>
      <c r="D142" s="238" t="s">
        <v>151</v>
      </c>
      <c r="E142" s="37"/>
      <c r="F142" s="239" t="s">
        <v>385</v>
      </c>
      <c r="G142" s="37"/>
      <c r="H142" s="37"/>
      <c r="I142" s="240"/>
      <c r="J142" s="37"/>
      <c r="K142" s="37"/>
      <c r="L142" s="41"/>
      <c r="M142" s="241"/>
      <c r="N142" s="242"/>
      <c r="O142" s="88"/>
      <c r="P142" s="88"/>
      <c r="Q142" s="88"/>
      <c r="R142" s="88"/>
      <c r="S142" s="88"/>
      <c r="T142" s="89"/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T142" s="14" t="s">
        <v>151</v>
      </c>
      <c r="AU142" s="14" t="s">
        <v>139</v>
      </c>
    </row>
    <row r="143" s="2" customFormat="1" ht="14.4" customHeight="1">
      <c r="A143" s="35"/>
      <c r="B143" s="36"/>
      <c r="C143" s="224" t="s">
        <v>166</v>
      </c>
      <c r="D143" s="224" t="s">
        <v>145</v>
      </c>
      <c r="E143" s="225" t="s">
        <v>173</v>
      </c>
      <c r="F143" s="226" t="s">
        <v>387</v>
      </c>
      <c r="G143" s="227" t="s">
        <v>159</v>
      </c>
      <c r="H143" s="228">
        <v>6</v>
      </c>
      <c r="I143" s="229"/>
      <c r="J143" s="230">
        <f>ROUND(I143*H143,2)</f>
        <v>0</v>
      </c>
      <c r="K143" s="231"/>
      <c r="L143" s="41"/>
      <c r="M143" s="232" t="s">
        <v>1</v>
      </c>
      <c r="N143" s="233" t="s">
        <v>43</v>
      </c>
      <c r="O143" s="88"/>
      <c r="P143" s="234">
        <f>O143*H143</f>
        <v>0</v>
      </c>
      <c r="Q143" s="234">
        <v>0</v>
      </c>
      <c r="R143" s="234">
        <f>Q143*H143</f>
        <v>0</v>
      </c>
      <c r="S143" s="234">
        <v>0</v>
      </c>
      <c r="T143" s="235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36" t="s">
        <v>149</v>
      </c>
      <c r="AT143" s="236" t="s">
        <v>145</v>
      </c>
      <c r="AU143" s="236" t="s">
        <v>139</v>
      </c>
      <c r="AY143" s="14" t="s">
        <v>140</v>
      </c>
      <c r="BE143" s="237">
        <f>IF(N143="základná",J143,0)</f>
        <v>0</v>
      </c>
      <c r="BF143" s="237">
        <f>IF(N143="znížená",J143,0)</f>
        <v>0</v>
      </c>
      <c r="BG143" s="237">
        <f>IF(N143="zákl. prenesená",J143,0)</f>
        <v>0</v>
      </c>
      <c r="BH143" s="237">
        <f>IF(N143="zníž. prenesená",J143,0)</f>
        <v>0</v>
      </c>
      <c r="BI143" s="237">
        <f>IF(N143="nulová",J143,0)</f>
        <v>0</v>
      </c>
      <c r="BJ143" s="14" t="s">
        <v>90</v>
      </c>
      <c r="BK143" s="237">
        <f>ROUND(I143*H143,2)</f>
        <v>0</v>
      </c>
      <c r="BL143" s="14" t="s">
        <v>149</v>
      </c>
      <c r="BM143" s="236" t="s">
        <v>180</v>
      </c>
    </row>
    <row r="144" s="2" customFormat="1" ht="24.15" customHeight="1">
      <c r="A144" s="35"/>
      <c r="B144" s="36"/>
      <c r="C144" s="224" t="s">
        <v>177</v>
      </c>
      <c r="D144" s="224" t="s">
        <v>145</v>
      </c>
      <c r="E144" s="225" t="s">
        <v>178</v>
      </c>
      <c r="F144" s="226" t="s">
        <v>388</v>
      </c>
      <c r="G144" s="227" t="s">
        <v>148</v>
      </c>
      <c r="H144" s="228">
        <v>1</v>
      </c>
      <c r="I144" s="229"/>
      <c r="J144" s="230">
        <f>ROUND(I144*H144,2)</f>
        <v>0</v>
      </c>
      <c r="K144" s="231"/>
      <c r="L144" s="41"/>
      <c r="M144" s="232" t="s">
        <v>1</v>
      </c>
      <c r="N144" s="233" t="s">
        <v>43</v>
      </c>
      <c r="O144" s="88"/>
      <c r="P144" s="234">
        <f>O144*H144</f>
        <v>0</v>
      </c>
      <c r="Q144" s="234">
        <v>0</v>
      </c>
      <c r="R144" s="234">
        <f>Q144*H144</f>
        <v>0</v>
      </c>
      <c r="S144" s="234">
        <v>0</v>
      </c>
      <c r="T144" s="235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36" t="s">
        <v>149</v>
      </c>
      <c r="AT144" s="236" t="s">
        <v>145</v>
      </c>
      <c r="AU144" s="236" t="s">
        <v>139</v>
      </c>
      <c r="AY144" s="14" t="s">
        <v>140</v>
      </c>
      <c r="BE144" s="237">
        <f>IF(N144="základná",J144,0)</f>
        <v>0</v>
      </c>
      <c r="BF144" s="237">
        <f>IF(N144="znížená",J144,0)</f>
        <v>0</v>
      </c>
      <c r="BG144" s="237">
        <f>IF(N144="zákl. prenesená",J144,0)</f>
        <v>0</v>
      </c>
      <c r="BH144" s="237">
        <f>IF(N144="zníž. prenesená",J144,0)</f>
        <v>0</v>
      </c>
      <c r="BI144" s="237">
        <f>IF(N144="nulová",J144,0)</f>
        <v>0</v>
      </c>
      <c r="BJ144" s="14" t="s">
        <v>90</v>
      </c>
      <c r="BK144" s="237">
        <f>ROUND(I144*H144,2)</f>
        <v>0</v>
      </c>
      <c r="BL144" s="14" t="s">
        <v>149</v>
      </c>
      <c r="BM144" s="236" t="s">
        <v>184</v>
      </c>
    </row>
    <row r="145" s="2" customFormat="1">
      <c r="A145" s="35"/>
      <c r="B145" s="36"/>
      <c r="C145" s="37"/>
      <c r="D145" s="238" t="s">
        <v>151</v>
      </c>
      <c r="E145" s="37"/>
      <c r="F145" s="239" t="s">
        <v>389</v>
      </c>
      <c r="G145" s="37"/>
      <c r="H145" s="37"/>
      <c r="I145" s="240"/>
      <c r="J145" s="37"/>
      <c r="K145" s="37"/>
      <c r="L145" s="41"/>
      <c r="M145" s="241"/>
      <c r="N145" s="242"/>
      <c r="O145" s="88"/>
      <c r="P145" s="88"/>
      <c r="Q145" s="88"/>
      <c r="R145" s="88"/>
      <c r="S145" s="88"/>
      <c r="T145" s="89"/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T145" s="14" t="s">
        <v>151</v>
      </c>
      <c r="AU145" s="14" t="s">
        <v>139</v>
      </c>
    </row>
    <row r="146" s="2" customFormat="1" ht="24.15" customHeight="1">
      <c r="A146" s="35"/>
      <c r="B146" s="36"/>
      <c r="C146" s="224" t="s">
        <v>171</v>
      </c>
      <c r="D146" s="224" t="s">
        <v>145</v>
      </c>
      <c r="E146" s="225" t="s">
        <v>182</v>
      </c>
      <c r="F146" s="226" t="s">
        <v>390</v>
      </c>
      <c r="G146" s="227" t="s">
        <v>148</v>
      </c>
      <c r="H146" s="228">
        <v>1</v>
      </c>
      <c r="I146" s="229"/>
      <c r="J146" s="230">
        <f>ROUND(I146*H146,2)</f>
        <v>0</v>
      </c>
      <c r="K146" s="231"/>
      <c r="L146" s="41"/>
      <c r="M146" s="232" t="s">
        <v>1</v>
      </c>
      <c r="N146" s="233" t="s">
        <v>43</v>
      </c>
      <c r="O146" s="88"/>
      <c r="P146" s="234">
        <f>O146*H146</f>
        <v>0</v>
      </c>
      <c r="Q146" s="234">
        <v>0</v>
      </c>
      <c r="R146" s="234">
        <f>Q146*H146</f>
        <v>0</v>
      </c>
      <c r="S146" s="234">
        <v>0</v>
      </c>
      <c r="T146" s="235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36" t="s">
        <v>149</v>
      </c>
      <c r="AT146" s="236" t="s">
        <v>145</v>
      </c>
      <c r="AU146" s="236" t="s">
        <v>139</v>
      </c>
      <c r="AY146" s="14" t="s">
        <v>140</v>
      </c>
      <c r="BE146" s="237">
        <f>IF(N146="základná",J146,0)</f>
        <v>0</v>
      </c>
      <c r="BF146" s="237">
        <f>IF(N146="znížená",J146,0)</f>
        <v>0</v>
      </c>
      <c r="BG146" s="237">
        <f>IF(N146="zákl. prenesená",J146,0)</f>
        <v>0</v>
      </c>
      <c r="BH146" s="237">
        <f>IF(N146="zníž. prenesená",J146,0)</f>
        <v>0</v>
      </c>
      <c r="BI146" s="237">
        <f>IF(N146="nulová",J146,0)</f>
        <v>0</v>
      </c>
      <c r="BJ146" s="14" t="s">
        <v>90</v>
      </c>
      <c r="BK146" s="237">
        <f>ROUND(I146*H146,2)</f>
        <v>0</v>
      </c>
      <c r="BL146" s="14" t="s">
        <v>149</v>
      </c>
      <c r="BM146" s="236" t="s">
        <v>189</v>
      </c>
    </row>
    <row r="147" s="2" customFormat="1">
      <c r="A147" s="35"/>
      <c r="B147" s="36"/>
      <c r="C147" s="37"/>
      <c r="D147" s="238" t="s">
        <v>151</v>
      </c>
      <c r="E147" s="37"/>
      <c r="F147" s="239" t="s">
        <v>391</v>
      </c>
      <c r="G147" s="37"/>
      <c r="H147" s="37"/>
      <c r="I147" s="240"/>
      <c r="J147" s="37"/>
      <c r="K147" s="37"/>
      <c r="L147" s="41"/>
      <c r="M147" s="241"/>
      <c r="N147" s="242"/>
      <c r="O147" s="88"/>
      <c r="P147" s="88"/>
      <c r="Q147" s="88"/>
      <c r="R147" s="88"/>
      <c r="S147" s="88"/>
      <c r="T147" s="89"/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T147" s="14" t="s">
        <v>151</v>
      </c>
      <c r="AU147" s="14" t="s">
        <v>139</v>
      </c>
    </row>
    <row r="148" s="2" customFormat="1" ht="14.4" customHeight="1">
      <c r="A148" s="35"/>
      <c r="B148" s="36"/>
      <c r="C148" s="224" t="s">
        <v>186</v>
      </c>
      <c r="D148" s="224" t="s">
        <v>145</v>
      </c>
      <c r="E148" s="225" t="s">
        <v>187</v>
      </c>
      <c r="F148" s="226" t="s">
        <v>392</v>
      </c>
      <c r="G148" s="227" t="s">
        <v>148</v>
      </c>
      <c r="H148" s="228">
        <v>1</v>
      </c>
      <c r="I148" s="229"/>
      <c r="J148" s="230">
        <f>ROUND(I148*H148,2)</f>
        <v>0</v>
      </c>
      <c r="K148" s="231"/>
      <c r="L148" s="41"/>
      <c r="M148" s="232" t="s">
        <v>1</v>
      </c>
      <c r="N148" s="233" t="s">
        <v>43</v>
      </c>
      <c r="O148" s="88"/>
      <c r="P148" s="234">
        <f>O148*H148</f>
        <v>0</v>
      </c>
      <c r="Q148" s="234">
        <v>0</v>
      </c>
      <c r="R148" s="234">
        <f>Q148*H148</f>
        <v>0</v>
      </c>
      <c r="S148" s="234">
        <v>0</v>
      </c>
      <c r="T148" s="235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36" t="s">
        <v>149</v>
      </c>
      <c r="AT148" s="236" t="s">
        <v>145</v>
      </c>
      <c r="AU148" s="236" t="s">
        <v>139</v>
      </c>
      <c r="AY148" s="14" t="s">
        <v>140</v>
      </c>
      <c r="BE148" s="237">
        <f>IF(N148="základná",J148,0)</f>
        <v>0</v>
      </c>
      <c r="BF148" s="237">
        <f>IF(N148="znížená",J148,0)</f>
        <v>0</v>
      </c>
      <c r="BG148" s="237">
        <f>IF(N148="zákl. prenesená",J148,0)</f>
        <v>0</v>
      </c>
      <c r="BH148" s="237">
        <f>IF(N148="zníž. prenesená",J148,0)</f>
        <v>0</v>
      </c>
      <c r="BI148" s="237">
        <f>IF(N148="nulová",J148,0)</f>
        <v>0</v>
      </c>
      <c r="BJ148" s="14" t="s">
        <v>90</v>
      </c>
      <c r="BK148" s="237">
        <f>ROUND(I148*H148,2)</f>
        <v>0</v>
      </c>
      <c r="BL148" s="14" t="s">
        <v>149</v>
      </c>
      <c r="BM148" s="236" t="s">
        <v>195</v>
      </c>
    </row>
    <row r="149" s="2" customFormat="1">
      <c r="A149" s="35"/>
      <c r="B149" s="36"/>
      <c r="C149" s="37"/>
      <c r="D149" s="238" t="s">
        <v>151</v>
      </c>
      <c r="E149" s="37"/>
      <c r="F149" s="239" t="s">
        <v>393</v>
      </c>
      <c r="G149" s="37"/>
      <c r="H149" s="37"/>
      <c r="I149" s="240"/>
      <c r="J149" s="37"/>
      <c r="K149" s="37"/>
      <c r="L149" s="41"/>
      <c r="M149" s="241"/>
      <c r="N149" s="242"/>
      <c r="O149" s="88"/>
      <c r="P149" s="88"/>
      <c r="Q149" s="88"/>
      <c r="R149" s="88"/>
      <c r="S149" s="88"/>
      <c r="T149" s="89"/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T149" s="14" t="s">
        <v>151</v>
      </c>
      <c r="AU149" s="14" t="s">
        <v>139</v>
      </c>
    </row>
    <row r="150" s="2" customFormat="1" ht="14.4" customHeight="1">
      <c r="A150" s="35"/>
      <c r="B150" s="36"/>
      <c r="C150" s="224" t="s">
        <v>175</v>
      </c>
      <c r="D150" s="224" t="s">
        <v>145</v>
      </c>
      <c r="E150" s="225" t="s">
        <v>394</v>
      </c>
      <c r="F150" s="226" t="s">
        <v>395</v>
      </c>
      <c r="G150" s="227" t="s">
        <v>148</v>
      </c>
      <c r="H150" s="228">
        <v>1</v>
      </c>
      <c r="I150" s="229"/>
      <c r="J150" s="230">
        <f>ROUND(I150*H150,2)</f>
        <v>0</v>
      </c>
      <c r="K150" s="231"/>
      <c r="L150" s="41"/>
      <c r="M150" s="232" t="s">
        <v>1</v>
      </c>
      <c r="N150" s="233" t="s">
        <v>43</v>
      </c>
      <c r="O150" s="88"/>
      <c r="P150" s="234">
        <f>O150*H150</f>
        <v>0</v>
      </c>
      <c r="Q150" s="234">
        <v>0</v>
      </c>
      <c r="R150" s="234">
        <f>Q150*H150</f>
        <v>0</v>
      </c>
      <c r="S150" s="234">
        <v>0</v>
      </c>
      <c r="T150" s="235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36" t="s">
        <v>149</v>
      </c>
      <c r="AT150" s="236" t="s">
        <v>145</v>
      </c>
      <c r="AU150" s="236" t="s">
        <v>139</v>
      </c>
      <c r="AY150" s="14" t="s">
        <v>140</v>
      </c>
      <c r="BE150" s="237">
        <f>IF(N150="základná",J150,0)</f>
        <v>0</v>
      </c>
      <c r="BF150" s="237">
        <f>IF(N150="znížená",J150,0)</f>
        <v>0</v>
      </c>
      <c r="BG150" s="237">
        <f>IF(N150="zákl. prenesená",J150,0)</f>
        <v>0</v>
      </c>
      <c r="BH150" s="237">
        <f>IF(N150="zníž. prenesená",J150,0)</f>
        <v>0</v>
      </c>
      <c r="BI150" s="237">
        <f>IF(N150="nulová",J150,0)</f>
        <v>0</v>
      </c>
      <c r="BJ150" s="14" t="s">
        <v>90</v>
      </c>
      <c r="BK150" s="237">
        <f>ROUND(I150*H150,2)</f>
        <v>0</v>
      </c>
      <c r="BL150" s="14" t="s">
        <v>149</v>
      </c>
      <c r="BM150" s="236" t="s">
        <v>7</v>
      </c>
    </row>
    <row r="151" s="2" customFormat="1" ht="24.15" customHeight="1">
      <c r="A151" s="35"/>
      <c r="B151" s="36"/>
      <c r="C151" s="224" t="s">
        <v>197</v>
      </c>
      <c r="D151" s="224" t="s">
        <v>145</v>
      </c>
      <c r="E151" s="225" t="s">
        <v>396</v>
      </c>
      <c r="F151" s="226" t="s">
        <v>397</v>
      </c>
      <c r="G151" s="227" t="s">
        <v>148</v>
      </c>
      <c r="H151" s="228">
        <v>1</v>
      </c>
      <c r="I151" s="229"/>
      <c r="J151" s="230">
        <f>ROUND(I151*H151,2)</f>
        <v>0</v>
      </c>
      <c r="K151" s="231"/>
      <c r="L151" s="41"/>
      <c r="M151" s="232" t="s">
        <v>1</v>
      </c>
      <c r="N151" s="233" t="s">
        <v>43</v>
      </c>
      <c r="O151" s="88"/>
      <c r="P151" s="234">
        <f>O151*H151</f>
        <v>0</v>
      </c>
      <c r="Q151" s="234">
        <v>0</v>
      </c>
      <c r="R151" s="234">
        <f>Q151*H151</f>
        <v>0</v>
      </c>
      <c r="S151" s="234">
        <v>0</v>
      </c>
      <c r="T151" s="235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36" t="s">
        <v>149</v>
      </c>
      <c r="AT151" s="236" t="s">
        <v>145</v>
      </c>
      <c r="AU151" s="236" t="s">
        <v>139</v>
      </c>
      <c r="AY151" s="14" t="s">
        <v>140</v>
      </c>
      <c r="BE151" s="237">
        <f>IF(N151="základná",J151,0)</f>
        <v>0</v>
      </c>
      <c r="BF151" s="237">
        <f>IF(N151="znížená",J151,0)</f>
        <v>0</v>
      </c>
      <c r="BG151" s="237">
        <f>IF(N151="zákl. prenesená",J151,0)</f>
        <v>0</v>
      </c>
      <c r="BH151" s="237">
        <f>IF(N151="zníž. prenesená",J151,0)</f>
        <v>0</v>
      </c>
      <c r="BI151" s="237">
        <f>IF(N151="nulová",J151,0)</f>
        <v>0</v>
      </c>
      <c r="BJ151" s="14" t="s">
        <v>90</v>
      </c>
      <c r="BK151" s="237">
        <f>ROUND(I151*H151,2)</f>
        <v>0</v>
      </c>
      <c r="BL151" s="14" t="s">
        <v>149</v>
      </c>
      <c r="BM151" s="236" t="s">
        <v>203</v>
      </c>
    </row>
    <row r="152" s="12" customFormat="1" ht="20.88" customHeight="1">
      <c r="A152" s="12"/>
      <c r="B152" s="208"/>
      <c r="C152" s="209"/>
      <c r="D152" s="210" t="s">
        <v>76</v>
      </c>
      <c r="E152" s="222" t="s">
        <v>162</v>
      </c>
      <c r="F152" s="222" t="s">
        <v>192</v>
      </c>
      <c r="G152" s="209"/>
      <c r="H152" s="209"/>
      <c r="I152" s="212"/>
      <c r="J152" s="223">
        <f>BK152</f>
        <v>0</v>
      </c>
      <c r="K152" s="209"/>
      <c r="L152" s="214"/>
      <c r="M152" s="215"/>
      <c r="N152" s="216"/>
      <c r="O152" s="216"/>
      <c r="P152" s="217">
        <f>SUM(P153:P173)</f>
        <v>0</v>
      </c>
      <c r="Q152" s="216"/>
      <c r="R152" s="217">
        <f>SUM(R153:R173)</f>
        <v>0</v>
      </c>
      <c r="S152" s="216"/>
      <c r="T152" s="218">
        <f>SUM(T153:T173)</f>
        <v>0</v>
      </c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R152" s="219" t="s">
        <v>84</v>
      </c>
      <c r="AT152" s="220" t="s">
        <v>76</v>
      </c>
      <c r="AU152" s="220" t="s">
        <v>90</v>
      </c>
      <c r="AY152" s="219" t="s">
        <v>140</v>
      </c>
      <c r="BK152" s="221">
        <f>SUM(BK153:BK173)</f>
        <v>0</v>
      </c>
    </row>
    <row r="153" s="2" customFormat="1" ht="14.4" customHeight="1">
      <c r="A153" s="35"/>
      <c r="B153" s="36"/>
      <c r="C153" s="224" t="s">
        <v>180</v>
      </c>
      <c r="D153" s="224" t="s">
        <v>145</v>
      </c>
      <c r="E153" s="225" t="s">
        <v>193</v>
      </c>
      <c r="F153" s="226" t="s">
        <v>194</v>
      </c>
      <c r="G153" s="227" t="s">
        <v>159</v>
      </c>
      <c r="H153" s="228">
        <v>8.1999999999999993</v>
      </c>
      <c r="I153" s="229"/>
      <c r="J153" s="230">
        <f>ROUND(I153*H153,2)</f>
        <v>0</v>
      </c>
      <c r="K153" s="231"/>
      <c r="L153" s="41"/>
      <c r="M153" s="232" t="s">
        <v>1</v>
      </c>
      <c r="N153" s="233" t="s">
        <v>43</v>
      </c>
      <c r="O153" s="88"/>
      <c r="P153" s="234">
        <f>O153*H153</f>
        <v>0</v>
      </c>
      <c r="Q153" s="234">
        <v>0</v>
      </c>
      <c r="R153" s="234">
        <f>Q153*H153</f>
        <v>0</v>
      </c>
      <c r="S153" s="234">
        <v>0</v>
      </c>
      <c r="T153" s="235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36" t="s">
        <v>149</v>
      </c>
      <c r="AT153" s="236" t="s">
        <v>145</v>
      </c>
      <c r="AU153" s="236" t="s">
        <v>139</v>
      </c>
      <c r="AY153" s="14" t="s">
        <v>140</v>
      </c>
      <c r="BE153" s="237">
        <f>IF(N153="základná",J153,0)</f>
        <v>0</v>
      </c>
      <c r="BF153" s="237">
        <f>IF(N153="znížená",J153,0)</f>
        <v>0</v>
      </c>
      <c r="BG153" s="237">
        <f>IF(N153="zákl. prenesená",J153,0)</f>
        <v>0</v>
      </c>
      <c r="BH153" s="237">
        <f>IF(N153="zníž. prenesená",J153,0)</f>
        <v>0</v>
      </c>
      <c r="BI153" s="237">
        <f>IF(N153="nulová",J153,0)</f>
        <v>0</v>
      </c>
      <c r="BJ153" s="14" t="s">
        <v>90</v>
      </c>
      <c r="BK153" s="237">
        <f>ROUND(I153*H153,2)</f>
        <v>0</v>
      </c>
      <c r="BL153" s="14" t="s">
        <v>149</v>
      </c>
      <c r="BM153" s="236" t="s">
        <v>208</v>
      </c>
    </row>
    <row r="154" s="2" customFormat="1">
      <c r="A154" s="35"/>
      <c r="B154" s="36"/>
      <c r="C154" s="37"/>
      <c r="D154" s="238" t="s">
        <v>151</v>
      </c>
      <c r="E154" s="37"/>
      <c r="F154" s="239" t="s">
        <v>196</v>
      </c>
      <c r="G154" s="37"/>
      <c r="H154" s="37"/>
      <c r="I154" s="240"/>
      <c r="J154" s="37"/>
      <c r="K154" s="37"/>
      <c r="L154" s="41"/>
      <c r="M154" s="241"/>
      <c r="N154" s="242"/>
      <c r="O154" s="88"/>
      <c r="P154" s="88"/>
      <c r="Q154" s="88"/>
      <c r="R154" s="88"/>
      <c r="S154" s="88"/>
      <c r="T154" s="89"/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T154" s="14" t="s">
        <v>151</v>
      </c>
      <c r="AU154" s="14" t="s">
        <v>139</v>
      </c>
    </row>
    <row r="155" s="2" customFormat="1" ht="24.15" customHeight="1">
      <c r="A155" s="35"/>
      <c r="B155" s="36"/>
      <c r="C155" s="224" t="s">
        <v>205</v>
      </c>
      <c r="D155" s="224" t="s">
        <v>145</v>
      </c>
      <c r="E155" s="225" t="s">
        <v>198</v>
      </c>
      <c r="F155" s="226" t="s">
        <v>199</v>
      </c>
      <c r="G155" s="227" t="s">
        <v>148</v>
      </c>
      <c r="H155" s="228">
        <v>1</v>
      </c>
      <c r="I155" s="229"/>
      <c r="J155" s="230">
        <f>ROUND(I155*H155,2)</f>
        <v>0</v>
      </c>
      <c r="K155" s="231"/>
      <c r="L155" s="41"/>
      <c r="M155" s="232" t="s">
        <v>1</v>
      </c>
      <c r="N155" s="233" t="s">
        <v>43</v>
      </c>
      <c r="O155" s="88"/>
      <c r="P155" s="234">
        <f>O155*H155</f>
        <v>0</v>
      </c>
      <c r="Q155" s="234">
        <v>0</v>
      </c>
      <c r="R155" s="234">
        <f>Q155*H155</f>
        <v>0</v>
      </c>
      <c r="S155" s="234">
        <v>0</v>
      </c>
      <c r="T155" s="235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36" t="s">
        <v>149</v>
      </c>
      <c r="AT155" s="236" t="s">
        <v>145</v>
      </c>
      <c r="AU155" s="236" t="s">
        <v>139</v>
      </c>
      <c r="AY155" s="14" t="s">
        <v>140</v>
      </c>
      <c r="BE155" s="237">
        <f>IF(N155="základná",J155,0)</f>
        <v>0</v>
      </c>
      <c r="BF155" s="237">
        <f>IF(N155="znížená",J155,0)</f>
        <v>0</v>
      </c>
      <c r="BG155" s="237">
        <f>IF(N155="zákl. prenesená",J155,0)</f>
        <v>0</v>
      </c>
      <c r="BH155" s="237">
        <f>IF(N155="zníž. prenesená",J155,0)</f>
        <v>0</v>
      </c>
      <c r="BI155" s="237">
        <f>IF(N155="nulová",J155,0)</f>
        <v>0</v>
      </c>
      <c r="BJ155" s="14" t="s">
        <v>90</v>
      </c>
      <c r="BK155" s="237">
        <f>ROUND(I155*H155,2)</f>
        <v>0</v>
      </c>
      <c r="BL155" s="14" t="s">
        <v>149</v>
      </c>
      <c r="BM155" s="236" t="s">
        <v>212</v>
      </c>
    </row>
    <row r="156" s="2" customFormat="1">
      <c r="A156" s="35"/>
      <c r="B156" s="36"/>
      <c r="C156" s="37"/>
      <c r="D156" s="238" t="s">
        <v>151</v>
      </c>
      <c r="E156" s="37"/>
      <c r="F156" s="239" t="s">
        <v>398</v>
      </c>
      <c r="G156" s="37"/>
      <c r="H156" s="37"/>
      <c r="I156" s="240"/>
      <c r="J156" s="37"/>
      <c r="K156" s="37"/>
      <c r="L156" s="41"/>
      <c r="M156" s="241"/>
      <c r="N156" s="242"/>
      <c r="O156" s="88"/>
      <c r="P156" s="88"/>
      <c r="Q156" s="88"/>
      <c r="R156" s="88"/>
      <c r="S156" s="88"/>
      <c r="T156" s="89"/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T156" s="14" t="s">
        <v>151</v>
      </c>
      <c r="AU156" s="14" t="s">
        <v>139</v>
      </c>
    </row>
    <row r="157" s="2" customFormat="1" ht="24.15" customHeight="1">
      <c r="A157" s="35"/>
      <c r="B157" s="36"/>
      <c r="C157" s="224" t="s">
        <v>184</v>
      </c>
      <c r="D157" s="224" t="s">
        <v>145</v>
      </c>
      <c r="E157" s="225" t="s">
        <v>201</v>
      </c>
      <c r="F157" s="226" t="s">
        <v>202</v>
      </c>
      <c r="G157" s="227" t="s">
        <v>148</v>
      </c>
      <c r="H157" s="228">
        <v>3</v>
      </c>
      <c r="I157" s="229"/>
      <c r="J157" s="230">
        <f>ROUND(I157*H157,2)</f>
        <v>0</v>
      </c>
      <c r="K157" s="231"/>
      <c r="L157" s="41"/>
      <c r="M157" s="232" t="s">
        <v>1</v>
      </c>
      <c r="N157" s="233" t="s">
        <v>43</v>
      </c>
      <c r="O157" s="88"/>
      <c r="P157" s="234">
        <f>O157*H157</f>
        <v>0</v>
      </c>
      <c r="Q157" s="234">
        <v>0</v>
      </c>
      <c r="R157" s="234">
        <f>Q157*H157</f>
        <v>0</v>
      </c>
      <c r="S157" s="234">
        <v>0</v>
      </c>
      <c r="T157" s="235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36" t="s">
        <v>149</v>
      </c>
      <c r="AT157" s="236" t="s">
        <v>145</v>
      </c>
      <c r="AU157" s="236" t="s">
        <v>139</v>
      </c>
      <c r="AY157" s="14" t="s">
        <v>140</v>
      </c>
      <c r="BE157" s="237">
        <f>IF(N157="základná",J157,0)</f>
        <v>0</v>
      </c>
      <c r="BF157" s="237">
        <f>IF(N157="znížená",J157,0)</f>
        <v>0</v>
      </c>
      <c r="BG157" s="237">
        <f>IF(N157="zákl. prenesená",J157,0)</f>
        <v>0</v>
      </c>
      <c r="BH157" s="237">
        <f>IF(N157="zníž. prenesená",J157,0)</f>
        <v>0</v>
      </c>
      <c r="BI157" s="237">
        <f>IF(N157="nulová",J157,0)</f>
        <v>0</v>
      </c>
      <c r="BJ157" s="14" t="s">
        <v>90</v>
      </c>
      <c r="BK157" s="237">
        <f>ROUND(I157*H157,2)</f>
        <v>0</v>
      </c>
      <c r="BL157" s="14" t="s">
        <v>149</v>
      </c>
      <c r="BM157" s="236" t="s">
        <v>217</v>
      </c>
    </row>
    <row r="158" s="2" customFormat="1">
      <c r="A158" s="35"/>
      <c r="B158" s="36"/>
      <c r="C158" s="37"/>
      <c r="D158" s="238" t="s">
        <v>151</v>
      </c>
      <c r="E158" s="37"/>
      <c r="F158" s="239" t="s">
        <v>204</v>
      </c>
      <c r="G158" s="37"/>
      <c r="H158" s="37"/>
      <c r="I158" s="240"/>
      <c r="J158" s="37"/>
      <c r="K158" s="37"/>
      <c r="L158" s="41"/>
      <c r="M158" s="241"/>
      <c r="N158" s="242"/>
      <c r="O158" s="88"/>
      <c r="P158" s="88"/>
      <c r="Q158" s="88"/>
      <c r="R158" s="88"/>
      <c r="S158" s="88"/>
      <c r="T158" s="89"/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T158" s="14" t="s">
        <v>151</v>
      </c>
      <c r="AU158" s="14" t="s">
        <v>139</v>
      </c>
    </row>
    <row r="159" s="2" customFormat="1" ht="14.4" customHeight="1">
      <c r="A159" s="35"/>
      <c r="B159" s="36"/>
      <c r="C159" s="224" t="s">
        <v>214</v>
      </c>
      <c r="D159" s="224" t="s">
        <v>145</v>
      </c>
      <c r="E159" s="225" t="s">
        <v>206</v>
      </c>
      <c r="F159" s="226" t="s">
        <v>399</v>
      </c>
      <c r="G159" s="227" t="s">
        <v>148</v>
      </c>
      <c r="H159" s="228">
        <v>2</v>
      </c>
      <c r="I159" s="229"/>
      <c r="J159" s="230">
        <f>ROUND(I159*H159,2)</f>
        <v>0</v>
      </c>
      <c r="K159" s="231"/>
      <c r="L159" s="41"/>
      <c r="M159" s="232" t="s">
        <v>1</v>
      </c>
      <c r="N159" s="233" t="s">
        <v>43</v>
      </c>
      <c r="O159" s="88"/>
      <c r="P159" s="234">
        <f>O159*H159</f>
        <v>0</v>
      </c>
      <c r="Q159" s="234">
        <v>0</v>
      </c>
      <c r="R159" s="234">
        <f>Q159*H159</f>
        <v>0</v>
      </c>
      <c r="S159" s="234">
        <v>0</v>
      </c>
      <c r="T159" s="235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36" t="s">
        <v>149</v>
      </c>
      <c r="AT159" s="236" t="s">
        <v>145</v>
      </c>
      <c r="AU159" s="236" t="s">
        <v>139</v>
      </c>
      <c r="AY159" s="14" t="s">
        <v>140</v>
      </c>
      <c r="BE159" s="237">
        <f>IF(N159="základná",J159,0)</f>
        <v>0</v>
      </c>
      <c r="BF159" s="237">
        <f>IF(N159="znížená",J159,0)</f>
        <v>0</v>
      </c>
      <c r="BG159" s="237">
        <f>IF(N159="zákl. prenesená",J159,0)</f>
        <v>0</v>
      </c>
      <c r="BH159" s="237">
        <f>IF(N159="zníž. prenesená",J159,0)</f>
        <v>0</v>
      </c>
      <c r="BI159" s="237">
        <f>IF(N159="nulová",J159,0)</f>
        <v>0</v>
      </c>
      <c r="BJ159" s="14" t="s">
        <v>90</v>
      </c>
      <c r="BK159" s="237">
        <f>ROUND(I159*H159,2)</f>
        <v>0</v>
      </c>
      <c r="BL159" s="14" t="s">
        <v>149</v>
      </c>
      <c r="BM159" s="236" t="s">
        <v>221</v>
      </c>
    </row>
    <row r="160" s="2" customFormat="1">
      <c r="A160" s="35"/>
      <c r="B160" s="36"/>
      <c r="C160" s="37"/>
      <c r="D160" s="238" t="s">
        <v>151</v>
      </c>
      <c r="E160" s="37"/>
      <c r="F160" s="239" t="s">
        <v>209</v>
      </c>
      <c r="G160" s="37"/>
      <c r="H160" s="37"/>
      <c r="I160" s="240"/>
      <c r="J160" s="37"/>
      <c r="K160" s="37"/>
      <c r="L160" s="41"/>
      <c r="M160" s="241"/>
      <c r="N160" s="242"/>
      <c r="O160" s="88"/>
      <c r="P160" s="88"/>
      <c r="Q160" s="88"/>
      <c r="R160" s="88"/>
      <c r="S160" s="88"/>
      <c r="T160" s="89"/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T160" s="14" t="s">
        <v>151</v>
      </c>
      <c r="AU160" s="14" t="s">
        <v>139</v>
      </c>
    </row>
    <row r="161" s="2" customFormat="1" ht="14.4" customHeight="1">
      <c r="A161" s="35"/>
      <c r="B161" s="36"/>
      <c r="C161" s="224" t="s">
        <v>189</v>
      </c>
      <c r="D161" s="224" t="s">
        <v>145</v>
      </c>
      <c r="E161" s="225" t="s">
        <v>210</v>
      </c>
      <c r="F161" s="226" t="s">
        <v>211</v>
      </c>
      <c r="G161" s="227" t="s">
        <v>148</v>
      </c>
      <c r="H161" s="228">
        <v>3</v>
      </c>
      <c r="I161" s="229"/>
      <c r="J161" s="230">
        <f>ROUND(I161*H161,2)</f>
        <v>0</v>
      </c>
      <c r="K161" s="231"/>
      <c r="L161" s="41"/>
      <c r="M161" s="232" t="s">
        <v>1</v>
      </c>
      <c r="N161" s="233" t="s">
        <v>43</v>
      </c>
      <c r="O161" s="88"/>
      <c r="P161" s="234">
        <f>O161*H161</f>
        <v>0</v>
      </c>
      <c r="Q161" s="234">
        <v>0</v>
      </c>
      <c r="R161" s="234">
        <f>Q161*H161</f>
        <v>0</v>
      </c>
      <c r="S161" s="234">
        <v>0</v>
      </c>
      <c r="T161" s="235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36" t="s">
        <v>149</v>
      </c>
      <c r="AT161" s="236" t="s">
        <v>145</v>
      </c>
      <c r="AU161" s="236" t="s">
        <v>139</v>
      </c>
      <c r="AY161" s="14" t="s">
        <v>140</v>
      </c>
      <c r="BE161" s="237">
        <f>IF(N161="základná",J161,0)</f>
        <v>0</v>
      </c>
      <c r="BF161" s="237">
        <f>IF(N161="znížená",J161,0)</f>
        <v>0</v>
      </c>
      <c r="BG161" s="237">
        <f>IF(N161="zákl. prenesená",J161,0)</f>
        <v>0</v>
      </c>
      <c r="BH161" s="237">
        <f>IF(N161="zníž. prenesená",J161,0)</f>
        <v>0</v>
      </c>
      <c r="BI161" s="237">
        <f>IF(N161="nulová",J161,0)</f>
        <v>0</v>
      </c>
      <c r="BJ161" s="14" t="s">
        <v>90</v>
      </c>
      <c r="BK161" s="237">
        <f>ROUND(I161*H161,2)</f>
        <v>0</v>
      </c>
      <c r="BL161" s="14" t="s">
        <v>149</v>
      </c>
      <c r="BM161" s="236" t="s">
        <v>226</v>
      </c>
    </row>
    <row r="162" s="2" customFormat="1">
      <c r="A162" s="35"/>
      <c r="B162" s="36"/>
      <c r="C162" s="37"/>
      <c r="D162" s="238" t="s">
        <v>151</v>
      </c>
      <c r="E162" s="37"/>
      <c r="F162" s="239" t="s">
        <v>213</v>
      </c>
      <c r="G162" s="37"/>
      <c r="H162" s="37"/>
      <c r="I162" s="240"/>
      <c r="J162" s="37"/>
      <c r="K162" s="37"/>
      <c r="L162" s="41"/>
      <c r="M162" s="241"/>
      <c r="N162" s="242"/>
      <c r="O162" s="88"/>
      <c r="P162" s="88"/>
      <c r="Q162" s="88"/>
      <c r="R162" s="88"/>
      <c r="S162" s="88"/>
      <c r="T162" s="89"/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T162" s="14" t="s">
        <v>151</v>
      </c>
      <c r="AU162" s="14" t="s">
        <v>139</v>
      </c>
    </row>
    <row r="163" s="2" customFormat="1" ht="14.4" customHeight="1">
      <c r="A163" s="35"/>
      <c r="B163" s="36"/>
      <c r="C163" s="224" t="s">
        <v>223</v>
      </c>
      <c r="D163" s="224" t="s">
        <v>145</v>
      </c>
      <c r="E163" s="225" t="s">
        <v>215</v>
      </c>
      <c r="F163" s="226" t="s">
        <v>216</v>
      </c>
      <c r="G163" s="227" t="s">
        <v>148</v>
      </c>
      <c r="H163" s="228">
        <v>7</v>
      </c>
      <c r="I163" s="229"/>
      <c r="J163" s="230">
        <f>ROUND(I163*H163,2)</f>
        <v>0</v>
      </c>
      <c r="K163" s="231"/>
      <c r="L163" s="41"/>
      <c r="M163" s="232" t="s">
        <v>1</v>
      </c>
      <c r="N163" s="233" t="s">
        <v>43</v>
      </c>
      <c r="O163" s="88"/>
      <c r="P163" s="234">
        <f>O163*H163</f>
        <v>0</v>
      </c>
      <c r="Q163" s="234">
        <v>0</v>
      </c>
      <c r="R163" s="234">
        <f>Q163*H163</f>
        <v>0</v>
      </c>
      <c r="S163" s="234">
        <v>0</v>
      </c>
      <c r="T163" s="235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36" t="s">
        <v>149</v>
      </c>
      <c r="AT163" s="236" t="s">
        <v>145</v>
      </c>
      <c r="AU163" s="236" t="s">
        <v>139</v>
      </c>
      <c r="AY163" s="14" t="s">
        <v>140</v>
      </c>
      <c r="BE163" s="237">
        <f>IF(N163="základná",J163,0)</f>
        <v>0</v>
      </c>
      <c r="BF163" s="237">
        <f>IF(N163="znížená",J163,0)</f>
        <v>0</v>
      </c>
      <c r="BG163" s="237">
        <f>IF(N163="zákl. prenesená",J163,0)</f>
        <v>0</v>
      </c>
      <c r="BH163" s="237">
        <f>IF(N163="zníž. prenesená",J163,0)</f>
        <v>0</v>
      </c>
      <c r="BI163" s="237">
        <f>IF(N163="nulová",J163,0)</f>
        <v>0</v>
      </c>
      <c r="BJ163" s="14" t="s">
        <v>90</v>
      </c>
      <c r="BK163" s="237">
        <f>ROUND(I163*H163,2)</f>
        <v>0</v>
      </c>
      <c r="BL163" s="14" t="s">
        <v>149</v>
      </c>
      <c r="BM163" s="236" t="s">
        <v>230</v>
      </c>
    </row>
    <row r="164" s="2" customFormat="1">
      <c r="A164" s="35"/>
      <c r="B164" s="36"/>
      <c r="C164" s="37"/>
      <c r="D164" s="238" t="s">
        <v>151</v>
      </c>
      <c r="E164" s="37"/>
      <c r="F164" s="239" t="s">
        <v>218</v>
      </c>
      <c r="G164" s="37"/>
      <c r="H164" s="37"/>
      <c r="I164" s="240"/>
      <c r="J164" s="37"/>
      <c r="K164" s="37"/>
      <c r="L164" s="41"/>
      <c r="M164" s="241"/>
      <c r="N164" s="242"/>
      <c r="O164" s="88"/>
      <c r="P164" s="88"/>
      <c r="Q164" s="88"/>
      <c r="R164" s="88"/>
      <c r="S164" s="88"/>
      <c r="T164" s="89"/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T164" s="14" t="s">
        <v>151</v>
      </c>
      <c r="AU164" s="14" t="s">
        <v>139</v>
      </c>
    </row>
    <row r="165" s="2" customFormat="1" ht="14.4" customHeight="1">
      <c r="A165" s="35"/>
      <c r="B165" s="36"/>
      <c r="C165" s="224" t="s">
        <v>195</v>
      </c>
      <c r="D165" s="224" t="s">
        <v>145</v>
      </c>
      <c r="E165" s="225" t="s">
        <v>219</v>
      </c>
      <c r="F165" s="226" t="s">
        <v>220</v>
      </c>
      <c r="G165" s="227" t="s">
        <v>148</v>
      </c>
      <c r="H165" s="228">
        <v>3</v>
      </c>
      <c r="I165" s="229"/>
      <c r="J165" s="230">
        <f>ROUND(I165*H165,2)</f>
        <v>0</v>
      </c>
      <c r="K165" s="231"/>
      <c r="L165" s="41"/>
      <c r="M165" s="232" t="s">
        <v>1</v>
      </c>
      <c r="N165" s="233" t="s">
        <v>43</v>
      </c>
      <c r="O165" s="88"/>
      <c r="P165" s="234">
        <f>O165*H165</f>
        <v>0</v>
      </c>
      <c r="Q165" s="234">
        <v>0</v>
      </c>
      <c r="R165" s="234">
        <f>Q165*H165</f>
        <v>0</v>
      </c>
      <c r="S165" s="234">
        <v>0</v>
      </c>
      <c r="T165" s="235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36" t="s">
        <v>149</v>
      </c>
      <c r="AT165" s="236" t="s">
        <v>145</v>
      </c>
      <c r="AU165" s="236" t="s">
        <v>139</v>
      </c>
      <c r="AY165" s="14" t="s">
        <v>140</v>
      </c>
      <c r="BE165" s="237">
        <f>IF(N165="základná",J165,0)</f>
        <v>0</v>
      </c>
      <c r="BF165" s="237">
        <f>IF(N165="znížená",J165,0)</f>
        <v>0</v>
      </c>
      <c r="BG165" s="237">
        <f>IF(N165="zákl. prenesená",J165,0)</f>
        <v>0</v>
      </c>
      <c r="BH165" s="237">
        <f>IF(N165="zníž. prenesená",J165,0)</f>
        <v>0</v>
      </c>
      <c r="BI165" s="237">
        <f>IF(N165="nulová",J165,0)</f>
        <v>0</v>
      </c>
      <c r="BJ165" s="14" t="s">
        <v>90</v>
      </c>
      <c r="BK165" s="237">
        <f>ROUND(I165*H165,2)</f>
        <v>0</v>
      </c>
      <c r="BL165" s="14" t="s">
        <v>149</v>
      </c>
      <c r="BM165" s="236" t="s">
        <v>235</v>
      </c>
    </row>
    <row r="166" s="2" customFormat="1">
      <c r="A166" s="35"/>
      <c r="B166" s="36"/>
      <c r="C166" s="37"/>
      <c r="D166" s="238" t="s">
        <v>151</v>
      </c>
      <c r="E166" s="37"/>
      <c r="F166" s="239" t="s">
        <v>222</v>
      </c>
      <c r="G166" s="37"/>
      <c r="H166" s="37"/>
      <c r="I166" s="240"/>
      <c r="J166" s="37"/>
      <c r="K166" s="37"/>
      <c r="L166" s="41"/>
      <c r="M166" s="241"/>
      <c r="N166" s="242"/>
      <c r="O166" s="88"/>
      <c r="P166" s="88"/>
      <c r="Q166" s="88"/>
      <c r="R166" s="88"/>
      <c r="S166" s="88"/>
      <c r="T166" s="89"/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T166" s="14" t="s">
        <v>151</v>
      </c>
      <c r="AU166" s="14" t="s">
        <v>139</v>
      </c>
    </row>
    <row r="167" s="2" customFormat="1" ht="14.4" customHeight="1">
      <c r="A167" s="35"/>
      <c r="B167" s="36"/>
      <c r="C167" s="224" t="s">
        <v>232</v>
      </c>
      <c r="D167" s="224" t="s">
        <v>145</v>
      </c>
      <c r="E167" s="225" t="s">
        <v>224</v>
      </c>
      <c r="F167" s="226" t="s">
        <v>225</v>
      </c>
      <c r="G167" s="227" t="s">
        <v>148</v>
      </c>
      <c r="H167" s="228">
        <v>2</v>
      </c>
      <c r="I167" s="229"/>
      <c r="J167" s="230">
        <f>ROUND(I167*H167,2)</f>
        <v>0</v>
      </c>
      <c r="K167" s="231"/>
      <c r="L167" s="41"/>
      <c r="M167" s="232" t="s">
        <v>1</v>
      </c>
      <c r="N167" s="233" t="s">
        <v>43</v>
      </c>
      <c r="O167" s="88"/>
      <c r="P167" s="234">
        <f>O167*H167</f>
        <v>0</v>
      </c>
      <c r="Q167" s="234">
        <v>0</v>
      </c>
      <c r="R167" s="234">
        <f>Q167*H167</f>
        <v>0</v>
      </c>
      <c r="S167" s="234">
        <v>0</v>
      </c>
      <c r="T167" s="235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36" t="s">
        <v>149</v>
      </c>
      <c r="AT167" s="236" t="s">
        <v>145</v>
      </c>
      <c r="AU167" s="236" t="s">
        <v>139</v>
      </c>
      <c r="AY167" s="14" t="s">
        <v>140</v>
      </c>
      <c r="BE167" s="237">
        <f>IF(N167="základná",J167,0)</f>
        <v>0</v>
      </c>
      <c r="BF167" s="237">
        <f>IF(N167="znížená",J167,0)</f>
        <v>0</v>
      </c>
      <c r="BG167" s="237">
        <f>IF(N167="zákl. prenesená",J167,0)</f>
        <v>0</v>
      </c>
      <c r="BH167" s="237">
        <f>IF(N167="zníž. prenesená",J167,0)</f>
        <v>0</v>
      </c>
      <c r="BI167" s="237">
        <f>IF(N167="nulová",J167,0)</f>
        <v>0</v>
      </c>
      <c r="BJ167" s="14" t="s">
        <v>90</v>
      </c>
      <c r="BK167" s="237">
        <f>ROUND(I167*H167,2)</f>
        <v>0</v>
      </c>
      <c r="BL167" s="14" t="s">
        <v>149</v>
      </c>
      <c r="BM167" s="236" t="s">
        <v>240</v>
      </c>
    </row>
    <row r="168" s="2" customFormat="1">
      <c r="A168" s="35"/>
      <c r="B168" s="36"/>
      <c r="C168" s="37"/>
      <c r="D168" s="238" t="s">
        <v>151</v>
      </c>
      <c r="E168" s="37"/>
      <c r="F168" s="239" t="s">
        <v>400</v>
      </c>
      <c r="G168" s="37"/>
      <c r="H168" s="37"/>
      <c r="I168" s="240"/>
      <c r="J168" s="37"/>
      <c r="K168" s="37"/>
      <c r="L168" s="41"/>
      <c r="M168" s="241"/>
      <c r="N168" s="242"/>
      <c r="O168" s="88"/>
      <c r="P168" s="88"/>
      <c r="Q168" s="88"/>
      <c r="R168" s="88"/>
      <c r="S168" s="88"/>
      <c r="T168" s="89"/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T168" s="14" t="s">
        <v>151</v>
      </c>
      <c r="AU168" s="14" t="s">
        <v>139</v>
      </c>
    </row>
    <row r="169" s="2" customFormat="1" ht="14.4" customHeight="1">
      <c r="A169" s="35"/>
      <c r="B169" s="36"/>
      <c r="C169" s="224" t="s">
        <v>7</v>
      </c>
      <c r="D169" s="224" t="s">
        <v>145</v>
      </c>
      <c r="E169" s="225" t="s">
        <v>228</v>
      </c>
      <c r="F169" s="226" t="s">
        <v>229</v>
      </c>
      <c r="G169" s="227" t="s">
        <v>148</v>
      </c>
      <c r="H169" s="228">
        <v>1</v>
      </c>
      <c r="I169" s="229"/>
      <c r="J169" s="230">
        <f>ROUND(I169*H169,2)</f>
        <v>0</v>
      </c>
      <c r="K169" s="231"/>
      <c r="L169" s="41"/>
      <c r="M169" s="232" t="s">
        <v>1</v>
      </c>
      <c r="N169" s="233" t="s">
        <v>43</v>
      </c>
      <c r="O169" s="88"/>
      <c r="P169" s="234">
        <f>O169*H169</f>
        <v>0</v>
      </c>
      <c r="Q169" s="234">
        <v>0</v>
      </c>
      <c r="R169" s="234">
        <f>Q169*H169</f>
        <v>0</v>
      </c>
      <c r="S169" s="234">
        <v>0</v>
      </c>
      <c r="T169" s="235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36" t="s">
        <v>149</v>
      </c>
      <c r="AT169" s="236" t="s">
        <v>145</v>
      </c>
      <c r="AU169" s="236" t="s">
        <v>139</v>
      </c>
      <c r="AY169" s="14" t="s">
        <v>140</v>
      </c>
      <c r="BE169" s="237">
        <f>IF(N169="základná",J169,0)</f>
        <v>0</v>
      </c>
      <c r="BF169" s="237">
        <f>IF(N169="znížená",J169,0)</f>
        <v>0</v>
      </c>
      <c r="BG169" s="237">
        <f>IF(N169="zákl. prenesená",J169,0)</f>
        <v>0</v>
      </c>
      <c r="BH169" s="237">
        <f>IF(N169="zníž. prenesená",J169,0)</f>
        <v>0</v>
      </c>
      <c r="BI169" s="237">
        <f>IF(N169="nulová",J169,0)</f>
        <v>0</v>
      </c>
      <c r="BJ169" s="14" t="s">
        <v>90</v>
      </c>
      <c r="BK169" s="237">
        <f>ROUND(I169*H169,2)</f>
        <v>0</v>
      </c>
      <c r="BL169" s="14" t="s">
        <v>149</v>
      </c>
      <c r="BM169" s="236" t="s">
        <v>245</v>
      </c>
    </row>
    <row r="170" s="2" customFormat="1">
      <c r="A170" s="35"/>
      <c r="B170" s="36"/>
      <c r="C170" s="37"/>
      <c r="D170" s="238" t="s">
        <v>151</v>
      </c>
      <c r="E170" s="37"/>
      <c r="F170" s="239" t="s">
        <v>231</v>
      </c>
      <c r="G170" s="37"/>
      <c r="H170" s="37"/>
      <c r="I170" s="240"/>
      <c r="J170" s="37"/>
      <c r="K170" s="37"/>
      <c r="L170" s="41"/>
      <c r="M170" s="241"/>
      <c r="N170" s="242"/>
      <c r="O170" s="88"/>
      <c r="P170" s="88"/>
      <c r="Q170" s="88"/>
      <c r="R170" s="88"/>
      <c r="S170" s="88"/>
      <c r="T170" s="89"/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T170" s="14" t="s">
        <v>151</v>
      </c>
      <c r="AU170" s="14" t="s">
        <v>139</v>
      </c>
    </row>
    <row r="171" s="2" customFormat="1" ht="14.4" customHeight="1">
      <c r="A171" s="35"/>
      <c r="B171" s="36"/>
      <c r="C171" s="224" t="s">
        <v>242</v>
      </c>
      <c r="D171" s="224" t="s">
        <v>145</v>
      </c>
      <c r="E171" s="225" t="s">
        <v>233</v>
      </c>
      <c r="F171" s="226" t="s">
        <v>229</v>
      </c>
      <c r="G171" s="227" t="s">
        <v>148</v>
      </c>
      <c r="H171" s="228">
        <v>1</v>
      </c>
      <c r="I171" s="229"/>
      <c r="J171" s="230">
        <f>ROUND(I171*H171,2)</f>
        <v>0</v>
      </c>
      <c r="K171" s="231"/>
      <c r="L171" s="41"/>
      <c r="M171" s="232" t="s">
        <v>1</v>
      </c>
      <c r="N171" s="233" t="s">
        <v>43</v>
      </c>
      <c r="O171" s="88"/>
      <c r="P171" s="234">
        <f>O171*H171</f>
        <v>0</v>
      </c>
      <c r="Q171" s="234">
        <v>0</v>
      </c>
      <c r="R171" s="234">
        <f>Q171*H171</f>
        <v>0</v>
      </c>
      <c r="S171" s="234">
        <v>0</v>
      </c>
      <c r="T171" s="235">
        <f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236" t="s">
        <v>149</v>
      </c>
      <c r="AT171" s="236" t="s">
        <v>145</v>
      </c>
      <c r="AU171" s="236" t="s">
        <v>139</v>
      </c>
      <c r="AY171" s="14" t="s">
        <v>140</v>
      </c>
      <c r="BE171" s="237">
        <f>IF(N171="základná",J171,0)</f>
        <v>0</v>
      </c>
      <c r="BF171" s="237">
        <f>IF(N171="znížená",J171,0)</f>
        <v>0</v>
      </c>
      <c r="BG171" s="237">
        <f>IF(N171="zákl. prenesená",J171,0)</f>
        <v>0</v>
      </c>
      <c r="BH171" s="237">
        <f>IF(N171="zníž. prenesená",J171,0)</f>
        <v>0</v>
      </c>
      <c r="BI171" s="237">
        <f>IF(N171="nulová",J171,0)</f>
        <v>0</v>
      </c>
      <c r="BJ171" s="14" t="s">
        <v>90</v>
      </c>
      <c r="BK171" s="237">
        <f>ROUND(I171*H171,2)</f>
        <v>0</v>
      </c>
      <c r="BL171" s="14" t="s">
        <v>149</v>
      </c>
      <c r="BM171" s="236" t="s">
        <v>249</v>
      </c>
    </row>
    <row r="172" s="2" customFormat="1">
      <c r="A172" s="35"/>
      <c r="B172" s="36"/>
      <c r="C172" s="37"/>
      <c r="D172" s="238" t="s">
        <v>151</v>
      </c>
      <c r="E172" s="37"/>
      <c r="F172" s="239" t="s">
        <v>231</v>
      </c>
      <c r="G172" s="37"/>
      <c r="H172" s="37"/>
      <c r="I172" s="240"/>
      <c r="J172" s="37"/>
      <c r="K172" s="37"/>
      <c r="L172" s="41"/>
      <c r="M172" s="241"/>
      <c r="N172" s="242"/>
      <c r="O172" s="88"/>
      <c r="P172" s="88"/>
      <c r="Q172" s="88"/>
      <c r="R172" s="88"/>
      <c r="S172" s="88"/>
      <c r="T172" s="89"/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T172" s="14" t="s">
        <v>151</v>
      </c>
      <c r="AU172" s="14" t="s">
        <v>139</v>
      </c>
    </row>
    <row r="173" s="2" customFormat="1" ht="14.4" customHeight="1">
      <c r="A173" s="35"/>
      <c r="B173" s="36"/>
      <c r="C173" s="224" t="s">
        <v>203</v>
      </c>
      <c r="D173" s="224" t="s">
        <v>145</v>
      </c>
      <c r="E173" s="225" t="s">
        <v>401</v>
      </c>
      <c r="F173" s="226" t="s">
        <v>234</v>
      </c>
      <c r="G173" s="227" t="s">
        <v>148</v>
      </c>
      <c r="H173" s="228">
        <v>1</v>
      </c>
      <c r="I173" s="229"/>
      <c r="J173" s="230">
        <f>ROUND(I173*H173,2)</f>
        <v>0</v>
      </c>
      <c r="K173" s="231"/>
      <c r="L173" s="41"/>
      <c r="M173" s="232" t="s">
        <v>1</v>
      </c>
      <c r="N173" s="233" t="s">
        <v>43</v>
      </c>
      <c r="O173" s="88"/>
      <c r="P173" s="234">
        <f>O173*H173</f>
        <v>0</v>
      </c>
      <c r="Q173" s="234">
        <v>0</v>
      </c>
      <c r="R173" s="234">
        <f>Q173*H173</f>
        <v>0</v>
      </c>
      <c r="S173" s="234">
        <v>0</v>
      </c>
      <c r="T173" s="235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236" t="s">
        <v>149</v>
      </c>
      <c r="AT173" s="236" t="s">
        <v>145</v>
      </c>
      <c r="AU173" s="236" t="s">
        <v>139</v>
      </c>
      <c r="AY173" s="14" t="s">
        <v>140</v>
      </c>
      <c r="BE173" s="237">
        <f>IF(N173="základná",J173,0)</f>
        <v>0</v>
      </c>
      <c r="BF173" s="237">
        <f>IF(N173="znížená",J173,0)</f>
        <v>0</v>
      </c>
      <c r="BG173" s="237">
        <f>IF(N173="zákl. prenesená",J173,0)</f>
        <v>0</v>
      </c>
      <c r="BH173" s="237">
        <f>IF(N173="zníž. prenesená",J173,0)</f>
        <v>0</v>
      </c>
      <c r="BI173" s="237">
        <f>IF(N173="nulová",J173,0)</f>
        <v>0</v>
      </c>
      <c r="BJ173" s="14" t="s">
        <v>90</v>
      </c>
      <c r="BK173" s="237">
        <f>ROUND(I173*H173,2)</f>
        <v>0</v>
      </c>
      <c r="BL173" s="14" t="s">
        <v>149</v>
      </c>
      <c r="BM173" s="236" t="s">
        <v>254</v>
      </c>
    </row>
    <row r="174" s="12" customFormat="1" ht="20.88" customHeight="1">
      <c r="A174" s="12"/>
      <c r="B174" s="208"/>
      <c r="C174" s="209"/>
      <c r="D174" s="210" t="s">
        <v>76</v>
      </c>
      <c r="E174" s="222" t="s">
        <v>191</v>
      </c>
      <c r="F174" s="222" t="s">
        <v>237</v>
      </c>
      <c r="G174" s="209"/>
      <c r="H174" s="209"/>
      <c r="I174" s="212"/>
      <c r="J174" s="223">
        <f>BK174</f>
        <v>0</v>
      </c>
      <c r="K174" s="209"/>
      <c r="L174" s="214"/>
      <c r="M174" s="215"/>
      <c r="N174" s="216"/>
      <c r="O174" s="216"/>
      <c r="P174" s="217">
        <f>SUM(P175:P180)</f>
        <v>0</v>
      </c>
      <c r="Q174" s="216"/>
      <c r="R174" s="217">
        <f>SUM(R175:R180)</f>
        <v>0</v>
      </c>
      <c r="S174" s="216"/>
      <c r="T174" s="218">
        <f>SUM(T175:T180)</f>
        <v>0</v>
      </c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R174" s="219" t="s">
        <v>84</v>
      </c>
      <c r="AT174" s="220" t="s">
        <v>76</v>
      </c>
      <c r="AU174" s="220" t="s">
        <v>90</v>
      </c>
      <c r="AY174" s="219" t="s">
        <v>140</v>
      </c>
      <c r="BK174" s="221">
        <f>SUM(BK175:BK180)</f>
        <v>0</v>
      </c>
    </row>
    <row r="175" s="2" customFormat="1" ht="14.4" customHeight="1">
      <c r="A175" s="35"/>
      <c r="B175" s="36"/>
      <c r="C175" s="224" t="s">
        <v>251</v>
      </c>
      <c r="D175" s="224" t="s">
        <v>145</v>
      </c>
      <c r="E175" s="225" t="s">
        <v>238</v>
      </c>
      <c r="F175" s="226" t="s">
        <v>239</v>
      </c>
      <c r="G175" s="227" t="s">
        <v>159</v>
      </c>
      <c r="H175" s="228">
        <v>34</v>
      </c>
      <c r="I175" s="229"/>
      <c r="J175" s="230">
        <f>ROUND(I175*H175,2)</f>
        <v>0</v>
      </c>
      <c r="K175" s="231"/>
      <c r="L175" s="41"/>
      <c r="M175" s="232" t="s">
        <v>1</v>
      </c>
      <c r="N175" s="233" t="s">
        <v>43</v>
      </c>
      <c r="O175" s="88"/>
      <c r="P175" s="234">
        <f>O175*H175</f>
        <v>0</v>
      </c>
      <c r="Q175" s="234">
        <v>0</v>
      </c>
      <c r="R175" s="234">
        <f>Q175*H175</f>
        <v>0</v>
      </c>
      <c r="S175" s="234">
        <v>0</v>
      </c>
      <c r="T175" s="235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236" t="s">
        <v>149</v>
      </c>
      <c r="AT175" s="236" t="s">
        <v>145</v>
      </c>
      <c r="AU175" s="236" t="s">
        <v>139</v>
      </c>
      <c r="AY175" s="14" t="s">
        <v>140</v>
      </c>
      <c r="BE175" s="237">
        <f>IF(N175="základná",J175,0)</f>
        <v>0</v>
      </c>
      <c r="BF175" s="237">
        <f>IF(N175="znížená",J175,0)</f>
        <v>0</v>
      </c>
      <c r="BG175" s="237">
        <f>IF(N175="zákl. prenesená",J175,0)</f>
        <v>0</v>
      </c>
      <c r="BH175" s="237">
        <f>IF(N175="zníž. prenesená",J175,0)</f>
        <v>0</v>
      </c>
      <c r="BI175" s="237">
        <f>IF(N175="nulová",J175,0)</f>
        <v>0</v>
      </c>
      <c r="BJ175" s="14" t="s">
        <v>90</v>
      </c>
      <c r="BK175" s="237">
        <f>ROUND(I175*H175,2)</f>
        <v>0</v>
      </c>
      <c r="BL175" s="14" t="s">
        <v>149</v>
      </c>
      <c r="BM175" s="236" t="s">
        <v>258</v>
      </c>
    </row>
    <row r="176" s="2" customFormat="1">
      <c r="A176" s="35"/>
      <c r="B176" s="36"/>
      <c r="C176" s="37"/>
      <c r="D176" s="238" t="s">
        <v>151</v>
      </c>
      <c r="E176" s="37"/>
      <c r="F176" s="239" t="s">
        <v>246</v>
      </c>
      <c r="G176" s="37"/>
      <c r="H176" s="37"/>
      <c r="I176" s="240"/>
      <c r="J176" s="37"/>
      <c r="K176" s="37"/>
      <c r="L176" s="41"/>
      <c r="M176" s="241"/>
      <c r="N176" s="242"/>
      <c r="O176" s="88"/>
      <c r="P176" s="88"/>
      <c r="Q176" s="88"/>
      <c r="R176" s="88"/>
      <c r="S176" s="88"/>
      <c r="T176" s="89"/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T176" s="14" t="s">
        <v>151</v>
      </c>
      <c r="AU176" s="14" t="s">
        <v>139</v>
      </c>
    </row>
    <row r="177" s="2" customFormat="1" ht="14.4" customHeight="1">
      <c r="A177" s="35"/>
      <c r="B177" s="36"/>
      <c r="C177" s="224" t="s">
        <v>208</v>
      </c>
      <c r="D177" s="224" t="s">
        <v>145</v>
      </c>
      <c r="E177" s="225" t="s">
        <v>243</v>
      </c>
      <c r="F177" s="226" t="s">
        <v>248</v>
      </c>
      <c r="G177" s="227" t="s">
        <v>148</v>
      </c>
      <c r="H177" s="228">
        <v>7</v>
      </c>
      <c r="I177" s="229"/>
      <c r="J177" s="230">
        <f>ROUND(I177*H177,2)</f>
        <v>0</v>
      </c>
      <c r="K177" s="231"/>
      <c r="L177" s="41"/>
      <c r="M177" s="232" t="s">
        <v>1</v>
      </c>
      <c r="N177" s="233" t="s">
        <v>43</v>
      </c>
      <c r="O177" s="88"/>
      <c r="P177" s="234">
        <f>O177*H177</f>
        <v>0</v>
      </c>
      <c r="Q177" s="234">
        <v>0</v>
      </c>
      <c r="R177" s="234">
        <f>Q177*H177</f>
        <v>0</v>
      </c>
      <c r="S177" s="234">
        <v>0</v>
      </c>
      <c r="T177" s="235">
        <f>S177*H177</f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236" t="s">
        <v>149</v>
      </c>
      <c r="AT177" s="236" t="s">
        <v>145</v>
      </c>
      <c r="AU177" s="236" t="s">
        <v>139</v>
      </c>
      <c r="AY177" s="14" t="s">
        <v>140</v>
      </c>
      <c r="BE177" s="237">
        <f>IF(N177="základná",J177,0)</f>
        <v>0</v>
      </c>
      <c r="BF177" s="237">
        <f>IF(N177="znížená",J177,0)</f>
        <v>0</v>
      </c>
      <c r="BG177" s="237">
        <f>IF(N177="zákl. prenesená",J177,0)</f>
        <v>0</v>
      </c>
      <c r="BH177" s="237">
        <f>IF(N177="zníž. prenesená",J177,0)</f>
        <v>0</v>
      </c>
      <c r="BI177" s="237">
        <f>IF(N177="nulová",J177,0)</f>
        <v>0</v>
      </c>
      <c r="BJ177" s="14" t="s">
        <v>90</v>
      </c>
      <c r="BK177" s="237">
        <f>ROUND(I177*H177,2)</f>
        <v>0</v>
      </c>
      <c r="BL177" s="14" t="s">
        <v>149</v>
      </c>
      <c r="BM177" s="236" t="s">
        <v>263</v>
      </c>
    </row>
    <row r="178" s="2" customFormat="1">
      <c r="A178" s="35"/>
      <c r="B178" s="36"/>
      <c r="C178" s="37"/>
      <c r="D178" s="238" t="s">
        <v>151</v>
      </c>
      <c r="E178" s="37"/>
      <c r="F178" s="239" t="s">
        <v>250</v>
      </c>
      <c r="G178" s="37"/>
      <c r="H178" s="37"/>
      <c r="I178" s="240"/>
      <c r="J178" s="37"/>
      <c r="K178" s="37"/>
      <c r="L178" s="41"/>
      <c r="M178" s="241"/>
      <c r="N178" s="242"/>
      <c r="O178" s="88"/>
      <c r="P178" s="88"/>
      <c r="Q178" s="88"/>
      <c r="R178" s="88"/>
      <c r="S178" s="88"/>
      <c r="T178" s="89"/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T178" s="14" t="s">
        <v>151</v>
      </c>
      <c r="AU178" s="14" t="s">
        <v>139</v>
      </c>
    </row>
    <row r="179" s="2" customFormat="1" ht="14.4" customHeight="1">
      <c r="A179" s="35"/>
      <c r="B179" s="36"/>
      <c r="C179" s="224" t="s">
        <v>260</v>
      </c>
      <c r="D179" s="224" t="s">
        <v>145</v>
      </c>
      <c r="E179" s="225" t="s">
        <v>247</v>
      </c>
      <c r="F179" s="226" t="s">
        <v>253</v>
      </c>
      <c r="G179" s="227" t="s">
        <v>148</v>
      </c>
      <c r="H179" s="228">
        <v>8</v>
      </c>
      <c r="I179" s="229"/>
      <c r="J179" s="230">
        <f>ROUND(I179*H179,2)</f>
        <v>0</v>
      </c>
      <c r="K179" s="231"/>
      <c r="L179" s="41"/>
      <c r="M179" s="232" t="s">
        <v>1</v>
      </c>
      <c r="N179" s="233" t="s">
        <v>43</v>
      </c>
      <c r="O179" s="88"/>
      <c r="P179" s="234">
        <f>O179*H179</f>
        <v>0</v>
      </c>
      <c r="Q179" s="234">
        <v>0</v>
      </c>
      <c r="R179" s="234">
        <f>Q179*H179</f>
        <v>0</v>
      </c>
      <c r="S179" s="234">
        <v>0</v>
      </c>
      <c r="T179" s="235">
        <f>S179*H179</f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236" t="s">
        <v>149</v>
      </c>
      <c r="AT179" s="236" t="s">
        <v>145</v>
      </c>
      <c r="AU179" s="236" t="s">
        <v>139</v>
      </c>
      <c r="AY179" s="14" t="s">
        <v>140</v>
      </c>
      <c r="BE179" s="237">
        <f>IF(N179="základná",J179,0)</f>
        <v>0</v>
      </c>
      <c r="BF179" s="237">
        <f>IF(N179="znížená",J179,0)</f>
        <v>0</v>
      </c>
      <c r="BG179" s="237">
        <f>IF(N179="zákl. prenesená",J179,0)</f>
        <v>0</v>
      </c>
      <c r="BH179" s="237">
        <f>IF(N179="zníž. prenesená",J179,0)</f>
        <v>0</v>
      </c>
      <c r="BI179" s="237">
        <f>IF(N179="nulová",J179,0)</f>
        <v>0</v>
      </c>
      <c r="BJ179" s="14" t="s">
        <v>90</v>
      </c>
      <c r="BK179" s="237">
        <f>ROUND(I179*H179,2)</f>
        <v>0</v>
      </c>
      <c r="BL179" s="14" t="s">
        <v>149</v>
      </c>
      <c r="BM179" s="236" t="s">
        <v>267</v>
      </c>
    </row>
    <row r="180" s="2" customFormat="1">
      <c r="A180" s="35"/>
      <c r="B180" s="36"/>
      <c r="C180" s="37"/>
      <c r="D180" s="238" t="s">
        <v>151</v>
      </c>
      <c r="E180" s="37"/>
      <c r="F180" s="239" t="s">
        <v>402</v>
      </c>
      <c r="G180" s="37"/>
      <c r="H180" s="37"/>
      <c r="I180" s="240"/>
      <c r="J180" s="37"/>
      <c r="K180" s="37"/>
      <c r="L180" s="41"/>
      <c r="M180" s="241"/>
      <c r="N180" s="242"/>
      <c r="O180" s="88"/>
      <c r="P180" s="88"/>
      <c r="Q180" s="88"/>
      <c r="R180" s="88"/>
      <c r="S180" s="88"/>
      <c r="T180" s="89"/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T180" s="14" t="s">
        <v>151</v>
      </c>
      <c r="AU180" s="14" t="s">
        <v>139</v>
      </c>
    </row>
    <row r="181" s="12" customFormat="1" ht="20.88" customHeight="1">
      <c r="A181" s="12"/>
      <c r="B181" s="208"/>
      <c r="C181" s="209"/>
      <c r="D181" s="210" t="s">
        <v>76</v>
      </c>
      <c r="E181" s="222" t="s">
        <v>236</v>
      </c>
      <c r="F181" s="222" t="s">
        <v>403</v>
      </c>
      <c r="G181" s="209"/>
      <c r="H181" s="209"/>
      <c r="I181" s="212"/>
      <c r="J181" s="223">
        <f>BK181</f>
        <v>0</v>
      </c>
      <c r="K181" s="209"/>
      <c r="L181" s="214"/>
      <c r="M181" s="215"/>
      <c r="N181" s="216"/>
      <c r="O181" s="216"/>
      <c r="P181" s="217">
        <f>SUM(P182:P194)</f>
        <v>0</v>
      </c>
      <c r="Q181" s="216"/>
      <c r="R181" s="217">
        <f>SUM(R182:R194)</f>
        <v>0</v>
      </c>
      <c r="S181" s="216"/>
      <c r="T181" s="218">
        <f>SUM(T182:T194)</f>
        <v>0</v>
      </c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R181" s="219" t="s">
        <v>84</v>
      </c>
      <c r="AT181" s="220" t="s">
        <v>76</v>
      </c>
      <c r="AU181" s="220" t="s">
        <v>90</v>
      </c>
      <c r="AY181" s="219" t="s">
        <v>140</v>
      </c>
      <c r="BK181" s="221">
        <f>SUM(BK182:BK194)</f>
        <v>0</v>
      </c>
    </row>
    <row r="182" s="2" customFormat="1" ht="14.4" customHeight="1">
      <c r="A182" s="35"/>
      <c r="B182" s="36"/>
      <c r="C182" s="224" t="s">
        <v>212</v>
      </c>
      <c r="D182" s="224" t="s">
        <v>145</v>
      </c>
      <c r="E182" s="225" t="s">
        <v>272</v>
      </c>
      <c r="F182" s="226" t="s">
        <v>404</v>
      </c>
      <c r="G182" s="227" t="s">
        <v>148</v>
      </c>
      <c r="H182" s="228">
        <v>1</v>
      </c>
      <c r="I182" s="229"/>
      <c r="J182" s="230">
        <f>ROUND(I182*H182,2)</f>
        <v>0</v>
      </c>
      <c r="K182" s="231"/>
      <c r="L182" s="41"/>
      <c r="M182" s="232" t="s">
        <v>1</v>
      </c>
      <c r="N182" s="233" t="s">
        <v>43</v>
      </c>
      <c r="O182" s="88"/>
      <c r="P182" s="234">
        <f>O182*H182</f>
        <v>0</v>
      </c>
      <c r="Q182" s="234">
        <v>0</v>
      </c>
      <c r="R182" s="234">
        <f>Q182*H182</f>
        <v>0</v>
      </c>
      <c r="S182" s="234">
        <v>0</v>
      </c>
      <c r="T182" s="235">
        <f>S182*H182</f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236" t="s">
        <v>149</v>
      </c>
      <c r="AT182" s="236" t="s">
        <v>145</v>
      </c>
      <c r="AU182" s="236" t="s">
        <v>139</v>
      </c>
      <c r="AY182" s="14" t="s">
        <v>140</v>
      </c>
      <c r="BE182" s="237">
        <f>IF(N182="základná",J182,0)</f>
        <v>0</v>
      </c>
      <c r="BF182" s="237">
        <f>IF(N182="znížená",J182,0)</f>
        <v>0</v>
      </c>
      <c r="BG182" s="237">
        <f>IF(N182="zákl. prenesená",J182,0)</f>
        <v>0</v>
      </c>
      <c r="BH182" s="237">
        <f>IF(N182="zníž. prenesená",J182,0)</f>
        <v>0</v>
      </c>
      <c r="BI182" s="237">
        <f>IF(N182="nulová",J182,0)</f>
        <v>0</v>
      </c>
      <c r="BJ182" s="14" t="s">
        <v>90</v>
      </c>
      <c r="BK182" s="237">
        <f>ROUND(I182*H182,2)</f>
        <v>0</v>
      </c>
      <c r="BL182" s="14" t="s">
        <v>149</v>
      </c>
      <c r="BM182" s="236" t="s">
        <v>274</v>
      </c>
    </row>
    <row r="183" s="2" customFormat="1">
      <c r="A183" s="35"/>
      <c r="B183" s="36"/>
      <c r="C183" s="37"/>
      <c r="D183" s="238" t="s">
        <v>151</v>
      </c>
      <c r="E183" s="37"/>
      <c r="F183" s="239" t="s">
        <v>405</v>
      </c>
      <c r="G183" s="37"/>
      <c r="H183" s="37"/>
      <c r="I183" s="240"/>
      <c r="J183" s="37"/>
      <c r="K183" s="37"/>
      <c r="L183" s="41"/>
      <c r="M183" s="241"/>
      <c r="N183" s="242"/>
      <c r="O183" s="88"/>
      <c r="P183" s="88"/>
      <c r="Q183" s="88"/>
      <c r="R183" s="88"/>
      <c r="S183" s="88"/>
      <c r="T183" s="89"/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T183" s="14" t="s">
        <v>151</v>
      </c>
      <c r="AU183" s="14" t="s">
        <v>139</v>
      </c>
    </row>
    <row r="184" s="2" customFormat="1" ht="14.4" customHeight="1">
      <c r="A184" s="35"/>
      <c r="B184" s="36"/>
      <c r="C184" s="224" t="s">
        <v>271</v>
      </c>
      <c r="D184" s="224" t="s">
        <v>145</v>
      </c>
      <c r="E184" s="225" t="s">
        <v>276</v>
      </c>
      <c r="F184" s="226" t="s">
        <v>406</v>
      </c>
      <c r="G184" s="227" t="s">
        <v>148</v>
      </c>
      <c r="H184" s="228">
        <v>1</v>
      </c>
      <c r="I184" s="229"/>
      <c r="J184" s="230">
        <f>ROUND(I184*H184,2)</f>
        <v>0</v>
      </c>
      <c r="K184" s="231"/>
      <c r="L184" s="41"/>
      <c r="M184" s="232" t="s">
        <v>1</v>
      </c>
      <c r="N184" s="233" t="s">
        <v>43</v>
      </c>
      <c r="O184" s="88"/>
      <c r="P184" s="234">
        <f>O184*H184</f>
        <v>0</v>
      </c>
      <c r="Q184" s="234">
        <v>0</v>
      </c>
      <c r="R184" s="234">
        <f>Q184*H184</f>
        <v>0</v>
      </c>
      <c r="S184" s="234">
        <v>0</v>
      </c>
      <c r="T184" s="235">
        <f>S184*H184</f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236" t="s">
        <v>149</v>
      </c>
      <c r="AT184" s="236" t="s">
        <v>145</v>
      </c>
      <c r="AU184" s="236" t="s">
        <v>139</v>
      </c>
      <c r="AY184" s="14" t="s">
        <v>140</v>
      </c>
      <c r="BE184" s="237">
        <f>IF(N184="základná",J184,0)</f>
        <v>0</v>
      </c>
      <c r="BF184" s="237">
        <f>IF(N184="znížená",J184,0)</f>
        <v>0</v>
      </c>
      <c r="BG184" s="237">
        <f>IF(N184="zákl. prenesená",J184,0)</f>
        <v>0</v>
      </c>
      <c r="BH184" s="237">
        <f>IF(N184="zníž. prenesená",J184,0)</f>
        <v>0</v>
      </c>
      <c r="BI184" s="237">
        <f>IF(N184="nulová",J184,0)</f>
        <v>0</v>
      </c>
      <c r="BJ184" s="14" t="s">
        <v>90</v>
      </c>
      <c r="BK184" s="237">
        <f>ROUND(I184*H184,2)</f>
        <v>0</v>
      </c>
      <c r="BL184" s="14" t="s">
        <v>149</v>
      </c>
      <c r="BM184" s="236" t="s">
        <v>278</v>
      </c>
    </row>
    <row r="185" s="2" customFormat="1">
      <c r="A185" s="35"/>
      <c r="B185" s="36"/>
      <c r="C185" s="37"/>
      <c r="D185" s="238" t="s">
        <v>151</v>
      </c>
      <c r="E185" s="37"/>
      <c r="F185" s="239" t="s">
        <v>407</v>
      </c>
      <c r="G185" s="37"/>
      <c r="H185" s="37"/>
      <c r="I185" s="240"/>
      <c r="J185" s="37"/>
      <c r="K185" s="37"/>
      <c r="L185" s="41"/>
      <c r="M185" s="241"/>
      <c r="N185" s="242"/>
      <c r="O185" s="88"/>
      <c r="P185" s="88"/>
      <c r="Q185" s="88"/>
      <c r="R185" s="88"/>
      <c r="S185" s="88"/>
      <c r="T185" s="89"/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T185" s="14" t="s">
        <v>151</v>
      </c>
      <c r="AU185" s="14" t="s">
        <v>139</v>
      </c>
    </row>
    <row r="186" s="2" customFormat="1" ht="14.4" customHeight="1">
      <c r="A186" s="35"/>
      <c r="B186" s="36"/>
      <c r="C186" s="224" t="s">
        <v>217</v>
      </c>
      <c r="D186" s="224" t="s">
        <v>145</v>
      </c>
      <c r="E186" s="225" t="s">
        <v>281</v>
      </c>
      <c r="F186" s="226" t="s">
        <v>408</v>
      </c>
      <c r="G186" s="227" t="s">
        <v>148</v>
      </c>
      <c r="H186" s="228">
        <v>1</v>
      </c>
      <c r="I186" s="229"/>
      <c r="J186" s="230">
        <f>ROUND(I186*H186,2)</f>
        <v>0</v>
      </c>
      <c r="K186" s="231"/>
      <c r="L186" s="41"/>
      <c r="M186" s="232" t="s">
        <v>1</v>
      </c>
      <c r="N186" s="233" t="s">
        <v>43</v>
      </c>
      <c r="O186" s="88"/>
      <c r="P186" s="234">
        <f>O186*H186</f>
        <v>0</v>
      </c>
      <c r="Q186" s="234">
        <v>0</v>
      </c>
      <c r="R186" s="234">
        <f>Q186*H186</f>
        <v>0</v>
      </c>
      <c r="S186" s="234">
        <v>0</v>
      </c>
      <c r="T186" s="235">
        <f>S186*H186</f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236" t="s">
        <v>149</v>
      </c>
      <c r="AT186" s="236" t="s">
        <v>145</v>
      </c>
      <c r="AU186" s="236" t="s">
        <v>139</v>
      </c>
      <c r="AY186" s="14" t="s">
        <v>140</v>
      </c>
      <c r="BE186" s="237">
        <f>IF(N186="základná",J186,0)</f>
        <v>0</v>
      </c>
      <c r="BF186" s="237">
        <f>IF(N186="znížená",J186,0)</f>
        <v>0</v>
      </c>
      <c r="BG186" s="237">
        <f>IF(N186="zákl. prenesená",J186,0)</f>
        <v>0</v>
      </c>
      <c r="BH186" s="237">
        <f>IF(N186="zníž. prenesená",J186,0)</f>
        <v>0</v>
      </c>
      <c r="BI186" s="237">
        <f>IF(N186="nulová",J186,0)</f>
        <v>0</v>
      </c>
      <c r="BJ186" s="14" t="s">
        <v>90</v>
      </c>
      <c r="BK186" s="237">
        <f>ROUND(I186*H186,2)</f>
        <v>0</v>
      </c>
      <c r="BL186" s="14" t="s">
        <v>149</v>
      </c>
      <c r="BM186" s="236" t="s">
        <v>283</v>
      </c>
    </row>
    <row r="187" s="2" customFormat="1">
      <c r="A187" s="35"/>
      <c r="B187" s="36"/>
      <c r="C187" s="37"/>
      <c r="D187" s="238" t="s">
        <v>151</v>
      </c>
      <c r="E187" s="37"/>
      <c r="F187" s="239" t="s">
        <v>409</v>
      </c>
      <c r="G187" s="37"/>
      <c r="H187" s="37"/>
      <c r="I187" s="240"/>
      <c r="J187" s="37"/>
      <c r="K187" s="37"/>
      <c r="L187" s="41"/>
      <c r="M187" s="241"/>
      <c r="N187" s="242"/>
      <c r="O187" s="88"/>
      <c r="P187" s="88"/>
      <c r="Q187" s="88"/>
      <c r="R187" s="88"/>
      <c r="S187" s="88"/>
      <c r="T187" s="89"/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T187" s="14" t="s">
        <v>151</v>
      </c>
      <c r="AU187" s="14" t="s">
        <v>139</v>
      </c>
    </row>
    <row r="188" s="2" customFormat="1" ht="24.15" customHeight="1">
      <c r="A188" s="35"/>
      <c r="B188" s="36"/>
      <c r="C188" s="224" t="s">
        <v>280</v>
      </c>
      <c r="D188" s="224" t="s">
        <v>145</v>
      </c>
      <c r="E188" s="225" t="s">
        <v>285</v>
      </c>
      <c r="F188" s="226" t="s">
        <v>410</v>
      </c>
      <c r="G188" s="227" t="s">
        <v>148</v>
      </c>
      <c r="H188" s="228">
        <v>2</v>
      </c>
      <c r="I188" s="229"/>
      <c r="J188" s="230">
        <f>ROUND(I188*H188,2)</f>
        <v>0</v>
      </c>
      <c r="K188" s="231"/>
      <c r="L188" s="41"/>
      <c r="M188" s="232" t="s">
        <v>1</v>
      </c>
      <c r="N188" s="233" t="s">
        <v>43</v>
      </c>
      <c r="O188" s="88"/>
      <c r="P188" s="234">
        <f>O188*H188</f>
        <v>0</v>
      </c>
      <c r="Q188" s="234">
        <v>0</v>
      </c>
      <c r="R188" s="234">
        <f>Q188*H188</f>
        <v>0</v>
      </c>
      <c r="S188" s="234">
        <v>0</v>
      </c>
      <c r="T188" s="235">
        <f>S188*H188</f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236" t="s">
        <v>149</v>
      </c>
      <c r="AT188" s="236" t="s">
        <v>145</v>
      </c>
      <c r="AU188" s="236" t="s">
        <v>139</v>
      </c>
      <c r="AY188" s="14" t="s">
        <v>140</v>
      </c>
      <c r="BE188" s="237">
        <f>IF(N188="základná",J188,0)</f>
        <v>0</v>
      </c>
      <c r="BF188" s="237">
        <f>IF(N188="znížená",J188,0)</f>
        <v>0</v>
      </c>
      <c r="BG188" s="237">
        <f>IF(N188="zákl. prenesená",J188,0)</f>
        <v>0</v>
      </c>
      <c r="BH188" s="237">
        <f>IF(N188="zníž. prenesená",J188,0)</f>
        <v>0</v>
      </c>
      <c r="BI188" s="237">
        <f>IF(N188="nulová",J188,0)</f>
        <v>0</v>
      </c>
      <c r="BJ188" s="14" t="s">
        <v>90</v>
      </c>
      <c r="BK188" s="237">
        <f>ROUND(I188*H188,2)</f>
        <v>0</v>
      </c>
      <c r="BL188" s="14" t="s">
        <v>149</v>
      </c>
      <c r="BM188" s="236" t="s">
        <v>287</v>
      </c>
    </row>
    <row r="189" s="2" customFormat="1">
      <c r="A189" s="35"/>
      <c r="B189" s="36"/>
      <c r="C189" s="37"/>
      <c r="D189" s="238" t="s">
        <v>151</v>
      </c>
      <c r="E189" s="37"/>
      <c r="F189" s="239" t="s">
        <v>411</v>
      </c>
      <c r="G189" s="37"/>
      <c r="H189" s="37"/>
      <c r="I189" s="240"/>
      <c r="J189" s="37"/>
      <c r="K189" s="37"/>
      <c r="L189" s="41"/>
      <c r="M189" s="241"/>
      <c r="N189" s="242"/>
      <c r="O189" s="88"/>
      <c r="P189" s="88"/>
      <c r="Q189" s="88"/>
      <c r="R189" s="88"/>
      <c r="S189" s="88"/>
      <c r="T189" s="89"/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T189" s="14" t="s">
        <v>151</v>
      </c>
      <c r="AU189" s="14" t="s">
        <v>139</v>
      </c>
    </row>
    <row r="190" s="2" customFormat="1" ht="14.4" customHeight="1">
      <c r="A190" s="35"/>
      <c r="B190" s="36"/>
      <c r="C190" s="224" t="s">
        <v>221</v>
      </c>
      <c r="D190" s="224" t="s">
        <v>145</v>
      </c>
      <c r="E190" s="225" t="s">
        <v>412</v>
      </c>
      <c r="F190" s="226" t="s">
        <v>413</v>
      </c>
      <c r="G190" s="227" t="s">
        <v>148</v>
      </c>
      <c r="H190" s="228">
        <v>2</v>
      </c>
      <c r="I190" s="229"/>
      <c r="J190" s="230">
        <f>ROUND(I190*H190,2)</f>
        <v>0</v>
      </c>
      <c r="K190" s="231"/>
      <c r="L190" s="41"/>
      <c r="M190" s="232" t="s">
        <v>1</v>
      </c>
      <c r="N190" s="233" t="s">
        <v>43</v>
      </c>
      <c r="O190" s="88"/>
      <c r="P190" s="234">
        <f>O190*H190</f>
        <v>0</v>
      </c>
      <c r="Q190" s="234">
        <v>0</v>
      </c>
      <c r="R190" s="234">
        <f>Q190*H190</f>
        <v>0</v>
      </c>
      <c r="S190" s="234">
        <v>0</v>
      </c>
      <c r="T190" s="235">
        <f>S190*H190</f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236" t="s">
        <v>149</v>
      </c>
      <c r="AT190" s="236" t="s">
        <v>145</v>
      </c>
      <c r="AU190" s="236" t="s">
        <v>139</v>
      </c>
      <c r="AY190" s="14" t="s">
        <v>140</v>
      </c>
      <c r="BE190" s="237">
        <f>IF(N190="základná",J190,0)</f>
        <v>0</v>
      </c>
      <c r="BF190" s="237">
        <f>IF(N190="znížená",J190,0)</f>
        <v>0</v>
      </c>
      <c r="BG190" s="237">
        <f>IF(N190="zákl. prenesená",J190,0)</f>
        <v>0</v>
      </c>
      <c r="BH190" s="237">
        <f>IF(N190="zníž. prenesená",J190,0)</f>
        <v>0</v>
      </c>
      <c r="BI190" s="237">
        <f>IF(N190="nulová",J190,0)</f>
        <v>0</v>
      </c>
      <c r="BJ190" s="14" t="s">
        <v>90</v>
      </c>
      <c r="BK190" s="237">
        <f>ROUND(I190*H190,2)</f>
        <v>0</v>
      </c>
      <c r="BL190" s="14" t="s">
        <v>149</v>
      </c>
      <c r="BM190" s="236" t="s">
        <v>292</v>
      </c>
    </row>
    <row r="191" s="2" customFormat="1">
      <c r="A191" s="35"/>
      <c r="B191" s="36"/>
      <c r="C191" s="37"/>
      <c r="D191" s="238" t="s">
        <v>151</v>
      </c>
      <c r="E191" s="37"/>
      <c r="F191" s="239" t="s">
        <v>414</v>
      </c>
      <c r="G191" s="37"/>
      <c r="H191" s="37"/>
      <c r="I191" s="240"/>
      <c r="J191" s="37"/>
      <c r="K191" s="37"/>
      <c r="L191" s="41"/>
      <c r="M191" s="241"/>
      <c r="N191" s="242"/>
      <c r="O191" s="88"/>
      <c r="P191" s="88"/>
      <c r="Q191" s="88"/>
      <c r="R191" s="88"/>
      <c r="S191" s="88"/>
      <c r="T191" s="89"/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T191" s="14" t="s">
        <v>151</v>
      </c>
      <c r="AU191" s="14" t="s">
        <v>139</v>
      </c>
    </row>
    <row r="192" s="2" customFormat="1" ht="24.15" customHeight="1">
      <c r="A192" s="35"/>
      <c r="B192" s="36"/>
      <c r="C192" s="224" t="s">
        <v>289</v>
      </c>
      <c r="D192" s="224" t="s">
        <v>145</v>
      </c>
      <c r="E192" s="225" t="s">
        <v>290</v>
      </c>
      <c r="F192" s="226" t="s">
        <v>415</v>
      </c>
      <c r="G192" s="227" t="s">
        <v>148</v>
      </c>
      <c r="H192" s="228">
        <v>1</v>
      </c>
      <c r="I192" s="229"/>
      <c r="J192" s="230">
        <f>ROUND(I192*H192,2)</f>
        <v>0</v>
      </c>
      <c r="K192" s="231"/>
      <c r="L192" s="41"/>
      <c r="M192" s="232" t="s">
        <v>1</v>
      </c>
      <c r="N192" s="233" t="s">
        <v>43</v>
      </c>
      <c r="O192" s="88"/>
      <c r="P192" s="234">
        <f>O192*H192</f>
        <v>0</v>
      </c>
      <c r="Q192" s="234">
        <v>0</v>
      </c>
      <c r="R192" s="234">
        <f>Q192*H192</f>
        <v>0</v>
      </c>
      <c r="S192" s="234">
        <v>0</v>
      </c>
      <c r="T192" s="235">
        <f>S192*H192</f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236" t="s">
        <v>149</v>
      </c>
      <c r="AT192" s="236" t="s">
        <v>145</v>
      </c>
      <c r="AU192" s="236" t="s">
        <v>139</v>
      </c>
      <c r="AY192" s="14" t="s">
        <v>140</v>
      </c>
      <c r="BE192" s="237">
        <f>IF(N192="základná",J192,0)</f>
        <v>0</v>
      </c>
      <c r="BF192" s="237">
        <f>IF(N192="znížená",J192,0)</f>
        <v>0</v>
      </c>
      <c r="BG192" s="237">
        <f>IF(N192="zákl. prenesená",J192,0)</f>
        <v>0</v>
      </c>
      <c r="BH192" s="237">
        <f>IF(N192="zníž. prenesená",J192,0)</f>
        <v>0</v>
      </c>
      <c r="BI192" s="237">
        <f>IF(N192="nulová",J192,0)</f>
        <v>0</v>
      </c>
      <c r="BJ192" s="14" t="s">
        <v>90</v>
      </c>
      <c r="BK192" s="237">
        <f>ROUND(I192*H192,2)</f>
        <v>0</v>
      </c>
      <c r="BL192" s="14" t="s">
        <v>149</v>
      </c>
      <c r="BM192" s="236" t="s">
        <v>296</v>
      </c>
    </row>
    <row r="193" s="2" customFormat="1">
      <c r="A193" s="35"/>
      <c r="B193" s="36"/>
      <c r="C193" s="37"/>
      <c r="D193" s="238" t="s">
        <v>151</v>
      </c>
      <c r="E193" s="37"/>
      <c r="F193" s="239" t="s">
        <v>416</v>
      </c>
      <c r="G193" s="37"/>
      <c r="H193" s="37"/>
      <c r="I193" s="240"/>
      <c r="J193" s="37"/>
      <c r="K193" s="37"/>
      <c r="L193" s="41"/>
      <c r="M193" s="241"/>
      <c r="N193" s="242"/>
      <c r="O193" s="88"/>
      <c r="P193" s="88"/>
      <c r="Q193" s="88"/>
      <c r="R193" s="88"/>
      <c r="S193" s="88"/>
      <c r="T193" s="89"/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T193" s="14" t="s">
        <v>151</v>
      </c>
      <c r="AU193" s="14" t="s">
        <v>139</v>
      </c>
    </row>
    <row r="194" s="2" customFormat="1" ht="37.8" customHeight="1">
      <c r="A194" s="35"/>
      <c r="B194" s="36"/>
      <c r="C194" s="224" t="s">
        <v>226</v>
      </c>
      <c r="D194" s="224" t="s">
        <v>145</v>
      </c>
      <c r="E194" s="225" t="s">
        <v>294</v>
      </c>
      <c r="F194" s="226" t="s">
        <v>417</v>
      </c>
      <c r="G194" s="227" t="s">
        <v>148</v>
      </c>
      <c r="H194" s="228">
        <v>1</v>
      </c>
      <c r="I194" s="229"/>
      <c r="J194" s="230">
        <f>ROUND(I194*H194,2)</f>
        <v>0</v>
      </c>
      <c r="K194" s="231"/>
      <c r="L194" s="41"/>
      <c r="M194" s="232" t="s">
        <v>1</v>
      </c>
      <c r="N194" s="233" t="s">
        <v>43</v>
      </c>
      <c r="O194" s="88"/>
      <c r="P194" s="234">
        <f>O194*H194</f>
        <v>0</v>
      </c>
      <c r="Q194" s="234">
        <v>0</v>
      </c>
      <c r="R194" s="234">
        <f>Q194*H194</f>
        <v>0</v>
      </c>
      <c r="S194" s="234">
        <v>0</v>
      </c>
      <c r="T194" s="235">
        <f>S194*H194</f>
        <v>0</v>
      </c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R194" s="236" t="s">
        <v>149</v>
      </c>
      <c r="AT194" s="236" t="s">
        <v>145</v>
      </c>
      <c r="AU194" s="236" t="s">
        <v>139</v>
      </c>
      <c r="AY194" s="14" t="s">
        <v>140</v>
      </c>
      <c r="BE194" s="237">
        <f>IF(N194="základná",J194,0)</f>
        <v>0</v>
      </c>
      <c r="BF194" s="237">
        <f>IF(N194="znížená",J194,0)</f>
        <v>0</v>
      </c>
      <c r="BG194" s="237">
        <f>IF(N194="zákl. prenesená",J194,0)</f>
        <v>0</v>
      </c>
      <c r="BH194" s="237">
        <f>IF(N194="zníž. prenesená",J194,0)</f>
        <v>0</v>
      </c>
      <c r="BI194" s="237">
        <f>IF(N194="nulová",J194,0)</f>
        <v>0</v>
      </c>
      <c r="BJ194" s="14" t="s">
        <v>90</v>
      </c>
      <c r="BK194" s="237">
        <f>ROUND(I194*H194,2)</f>
        <v>0</v>
      </c>
      <c r="BL194" s="14" t="s">
        <v>149</v>
      </c>
      <c r="BM194" s="236" t="s">
        <v>149</v>
      </c>
    </row>
    <row r="195" s="12" customFormat="1" ht="20.88" customHeight="1">
      <c r="A195" s="12"/>
      <c r="B195" s="208"/>
      <c r="C195" s="209"/>
      <c r="D195" s="210" t="s">
        <v>76</v>
      </c>
      <c r="E195" s="222" t="s">
        <v>269</v>
      </c>
      <c r="F195" s="222" t="s">
        <v>305</v>
      </c>
      <c r="G195" s="209"/>
      <c r="H195" s="209"/>
      <c r="I195" s="212"/>
      <c r="J195" s="223">
        <f>BK195</f>
        <v>0</v>
      </c>
      <c r="K195" s="209"/>
      <c r="L195" s="214"/>
      <c r="M195" s="215"/>
      <c r="N195" s="216"/>
      <c r="O195" s="216"/>
      <c r="P195" s="217">
        <f>P196</f>
        <v>0</v>
      </c>
      <c r="Q195" s="216"/>
      <c r="R195" s="217">
        <f>R196</f>
        <v>0</v>
      </c>
      <c r="S195" s="216"/>
      <c r="T195" s="218">
        <f>T196</f>
        <v>0</v>
      </c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R195" s="219" t="s">
        <v>84</v>
      </c>
      <c r="AT195" s="220" t="s">
        <v>76</v>
      </c>
      <c r="AU195" s="220" t="s">
        <v>90</v>
      </c>
      <c r="AY195" s="219" t="s">
        <v>140</v>
      </c>
      <c r="BK195" s="221">
        <f>BK196</f>
        <v>0</v>
      </c>
    </row>
    <row r="196" s="2" customFormat="1" ht="24.15" customHeight="1">
      <c r="A196" s="35"/>
      <c r="B196" s="36"/>
      <c r="C196" s="224" t="s">
        <v>298</v>
      </c>
      <c r="D196" s="224" t="s">
        <v>145</v>
      </c>
      <c r="E196" s="225" t="s">
        <v>307</v>
      </c>
      <c r="F196" s="226" t="s">
        <v>418</v>
      </c>
      <c r="G196" s="227" t="s">
        <v>148</v>
      </c>
      <c r="H196" s="228">
        <v>1</v>
      </c>
      <c r="I196" s="229"/>
      <c r="J196" s="230">
        <f>ROUND(I196*H196,2)</f>
        <v>0</v>
      </c>
      <c r="K196" s="231"/>
      <c r="L196" s="41"/>
      <c r="M196" s="243" t="s">
        <v>1</v>
      </c>
      <c r="N196" s="244" t="s">
        <v>43</v>
      </c>
      <c r="O196" s="245"/>
      <c r="P196" s="246">
        <f>O196*H196</f>
        <v>0</v>
      </c>
      <c r="Q196" s="246">
        <v>0</v>
      </c>
      <c r="R196" s="246">
        <f>Q196*H196</f>
        <v>0</v>
      </c>
      <c r="S196" s="246">
        <v>0</v>
      </c>
      <c r="T196" s="247">
        <f>S196*H196</f>
        <v>0</v>
      </c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236" t="s">
        <v>149</v>
      </c>
      <c r="AT196" s="236" t="s">
        <v>145</v>
      </c>
      <c r="AU196" s="236" t="s">
        <v>139</v>
      </c>
      <c r="AY196" s="14" t="s">
        <v>140</v>
      </c>
      <c r="BE196" s="237">
        <f>IF(N196="základná",J196,0)</f>
        <v>0</v>
      </c>
      <c r="BF196" s="237">
        <f>IF(N196="znížená",J196,0)</f>
        <v>0</v>
      </c>
      <c r="BG196" s="237">
        <f>IF(N196="zákl. prenesená",J196,0)</f>
        <v>0</v>
      </c>
      <c r="BH196" s="237">
        <f>IF(N196="zníž. prenesená",J196,0)</f>
        <v>0</v>
      </c>
      <c r="BI196" s="237">
        <f>IF(N196="nulová",J196,0)</f>
        <v>0</v>
      </c>
      <c r="BJ196" s="14" t="s">
        <v>90</v>
      </c>
      <c r="BK196" s="237">
        <f>ROUND(I196*H196,2)</f>
        <v>0</v>
      </c>
      <c r="BL196" s="14" t="s">
        <v>149</v>
      </c>
      <c r="BM196" s="236" t="s">
        <v>303</v>
      </c>
    </row>
    <row r="197" s="2" customFormat="1" ht="6.96" customHeight="1">
      <c r="A197" s="35"/>
      <c r="B197" s="63"/>
      <c r="C197" s="64"/>
      <c r="D197" s="64"/>
      <c r="E197" s="64"/>
      <c r="F197" s="64"/>
      <c r="G197" s="64"/>
      <c r="H197" s="64"/>
      <c r="I197" s="64"/>
      <c r="J197" s="64"/>
      <c r="K197" s="64"/>
      <c r="L197" s="41"/>
      <c r="M197" s="35"/>
      <c r="O197" s="35"/>
      <c r="P197" s="35"/>
      <c r="Q197" s="35"/>
      <c r="R197" s="35"/>
      <c r="S197" s="35"/>
      <c r="T197" s="35"/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</row>
  </sheetData>
  <sheetProtection sheet="1" autoFilter="0" formatColumns="0" formatRows="0" objects="1" scenarios="1" spinCount="100000" saltValue="uxuEEyLvwp9wqgFCrg2UoM3XKPWCXV2rnRWnwe/fRDATwkgmfd5DkBur9KcPzODe9Kb9I5ZCcwmt0Ps1TdvRoA==" hashValue="Xs5XIDd8FEQT78py3TvEwEaKsX2xkNhegrasbnsrjKOHZy+ISlaLy/qHdSf8yGtbB9o34tTGuokWd4rcf+Cwjg==" algorithmName="SHA-512" password="CC35"/>
  <autoFilter ref="C127:K196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6:H116"/>
    <mergeCell ref="E118:H118"/>
    <mergeCell ref="E120:H120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103</v>
      </c>
    </row>
    <row r="3" s="1" customFormat="1" ht="6.96" customHeight="1">
      <c r="B3" s="143"/>
      <c r="C3" s="144"/>
      <c r="D3" s="144"/>
      <c r="E3" s="144"/>
      <c r="F3" s="144"/>
      <c r="G3" s="144"/>
      <c r="H3" s="144"/>
      <c r="I3" s="144"/>
      <c r="J3" s="144"/>
      <c r="K3" s="144"/>
      <c r="L3" s="17"/>
      <c r="AT3" s="14" t="s">
        <v>77</v>
      </c>
    </row>
    <row r="4" s="1" customFormat="1" ht="24.96" customHeight="1">
      <c r="B4" s="17"/>
      <c r="D4" s="145" t="s">
        <v>107</v>
      </c>
      <c r="L4" s="17"/>
      <c r="M4" s="146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47" t="s">
        <v>15</v>
      </c>
      <c r="L6" s="17"/>
    </row>
    <row r="7" s="1" customFormat="1" ht="16.5" customHeight="1">
      <c r="B7" s="17"/>
      <c r="E7" s="148" t="str">
        <f>'Rekapitulácia stavby'!K6</f>
        <v>Nerezové bazény a bazénové technológie</v>
      </c>
      <c r="F7" s="147"/>
      <c r="G7" s="147"/>
      <c r="H7" s="147"/>
      <c r="L7" s="17"/>
    </row>
    <row r="8" s="1" customFormat="1" ht="12" customHeight="1">
      <c r="B8" s="17"/>
      <c r="D8" s="147" t="s">
        <v>108</v>
      </c>
      <c r="L8" s="17"/>
    </row>
    <row r="9" s="2" customFormat="1" ht="16.5" customHeight="1">
      <c r="A9" s="35"/>
      <c r="B9" s="41"/>
      <c r="C9" s="35"/>
      <c r="D9" s="35"/>
      <c r="E9" s="148" t="s">
        <v>369</v>
      </c>
      <c r="F9" s="35"/>
      <c r="G9" s="35"/>
      <c r="H9" s="35"/>
      <c r="I9" s="35"/>
      <c r="J9" s="35"/>
      <c r="K9" s="35"/>
      <c r="L9" s="60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 ht="12" customHeight="1">
      <c r="A10" s="35"/>
      <c r="B10" s="41"/>
      <c r="C10" s="35"/>
      <c r="D10" s="147" t="s">
        <v>110</v>
      </c>
      <c r="E10" s="35"/>
      <c r="F10" s="35"/>
      <c r="G10" s="35"/>
      <c r="H10" s="35"/>
      <c r="I10" s="35"/>
      <c r="J10" s="35"/>
      <c r="K10" s="35"/>
      <c r="L10" s="60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6.5" customHeight="1">
      <c r="A11" s="35"/>
      <c r="B11" s="41"/>
      <c r="C11" s="35"/>
      <c r="D11" s="35"/>
      <c r="E11" s="149" t="s">
        <v>419</v>
      </c>
      <c r="F11" s="35"/>
      <c r="G11" s="35"/>
      <c r="H11" s="35"/>
      <c r="I11" s="35"/>
      <c r="J11" s="35"/>
      <c r="K11" s="35"/>
      <c r="L11" s="60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>
      <c r="A12" s="35"/>
      <c r="B12" s="41"/>
      <c r="C12" s="35"/>
      <c r="D12" s="35"/>
      <c r="E12" s="35"/>
      <c r="F12" s="35"/>
      <c r="G12" s="35"/>
      <c r="H12" s="35"/>
      <c r="I12" s="35"/>
      <c r="J12" s="35"/>
      <c r="K12" s="35"/>
      <c r="L12" s="60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2" customHeight="1">
      <c r="A13" s="35"/>
      <c r="B13" s="41"/>
      <c r="C13" s="35"/>
      <c r="D13" s="147" t="s">
        <v>17</v>
      </c>
      <c r="E13" s="35"/>
      <c r="F13" s="138" t="s">
        <v>1</v>
      </c>
      <c r="G13" s="35"/>
      <c r="H13" s="35"/>
      <c r="I13" s="147" t="s">
        <v>18</v>
      </c>
      <c r="J13" s="138" t="s">
        <v>1</v>
      </c>
      <c r="K13" s="35"/>
      <c r="L13" s="60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12" customHeight="1">
      <c r="A14" s="35"/>
      <c r="B14" s="41"/>
      <c r="C14" s="35"/>
      <c r="D14" s="147" t="s">
        <v>19</v>
      </c>
      <c r="E14" s="35"/>
      <c r="F14" s="138" t="s">
        <v>20</v>
      </c>
      <c r="G14" s="35"/>
      <c r="H14" s="35"/>
      <c r="I14" s="147" t="s">
        <v>21</v>
      </c>
      <c r="J14" s="150" t="str">
        <f>'Rekapitulácia stavby'!AN8</f>
        <v>26. 3. 2021</v>
      </c>
      <c r="K14" s="35"/>
      <c r="L14" s="60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0.8" customHeight="1">
      <c r="A15" s="35"/>
      <c r="B15" s="41"/>
      <c r="C15" s="35"/>
      <c r="D15" s="35"/>
      <c r="E15" s="35"/>
      <c r="F15" s="35"/>
      <c r="G15" s="35"/>
      <c r="H15" s="35"/>
      <c r="I15" s="35"/>
      <c r="J15" s="35"/>
      <c r="K15" s="35"/>
      <c r="L15" s="60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12" customHeight="1">
      <c r="A16" s="35"/>
      <c r="B16" s="41"/>
      <c r="C16" s="35"/>
      <c r="D16" s="147" t="s">
        <v>23</v>
      </c>
      <c r="E16" s="35"/>
      <c r="F16" s="35"/>
      <c r="G16" s="35"/>
      <c r="H16" s="35"/>
      <c r="I16" s="147" t="s">
        <v>24</v>
      </c>
      <c r="J16" s="138" t="s">
        <v>25</v>
      </c>
      <c r="K16" s="35"/>
      <c r="L16" s="60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8" customHeight="1">
      <c r="A17" s="35"/>
      <c r="B17" s="41"/>
      <c r="C17" s="35"/>
      <c r="D17" s="35"/>
      <c r="E17" s="138" t="s">
        <v>26</v>
      </c>
      <c r="F17" s="35"/>
      <c r="G17" s="35"/>
      <c r="H17" s="35"/>
      <c r="I17" s="147" t="s">
        <v>27</v>
      </c>
      <c r="J17" s="138" t="s">
        <v>28</v>
      </c>
      <c r="K17" s="35"/>
      <c r="L17" s="60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6.96" customHeight="1">
      <c r="A18" s="35"/>
      <c r="B18" s="41"/>
      <c r="C18" s="35"/>
      <c r="D18" s="35"/>
      <c r="E18" s="35"/>
      <c r="F18" s="35"/>
      <c r="G18" s="35"/>
      <c r="H18" s="35"/>
      <c r="I18" s="35"/>
      <c r="J18" s="35"/>
      <c r="K18" s="35"/>
      <c r="L18" s="60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12" customHeight="1">
      <c r="A19" s="35"/>
      <c r="B19" s="41"/>
      <c r="C19" s="35"/>
      <c r="D19" s="147" t="s">
        <v>29</v>
      </c>
      <c r="E19" s="35"/>
      <c r="F19" s="35"/>
      <c r="G19" s="35"/>
      <c r="H19" s="35"/>
      <c r="I19" s="147" t="s">
        <v>24</v>
      </c>
      <c r="J19" s="30" t="str">
        <f>'Rekapitulácia stavby'!AN13</f>
        <v>Vyplň údaj</v>
      </c>
      <c r="K19" s="35"/>
      <c r="L19" s="60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18" customHeight="1">
      <c r="A20" s="35"/>
      <c r="B20" s="41"/>
      <c r="C20" s="35"/>
      <c r="D20" s="35"/>
      <c r="E20" s="30" t="str">
        <f>'Rekapitulácia stavby'!E14</f>
        <v>Vyplň údaj</v>
      </c>
      <c r="F20" s="138"/>
      <c r="G20" s="138"/>
      <c r="H20" s="138"/>
      <c r="I20" s="147" t="s">
        <v>27</v>
      </c>
      <c r="J20" s="30" t="str">
        <f>'Rekapitulácia stavby'!AN14</f>
        <v>Vyplň údaj</v>
      </c>
      <c r="K20" s="35"/>
      <c r="L20" s="60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6.96" customHeight="1">
      <c r="A21" s="35"/>
      <c r="B21" s="41"/>
      <c r="C21" s="35"/>
      <c r="D21" s="35"/>
      <c r="E21" s="35"/>
      <c r="F21" s="35"/>
      <c r="G21" s="35"/>
      <c r="H21" s="35"/>
      <c r="I21" s="35"/>
      <c r="J21" s="35"/>
      <c r="K21" s="35"/>
      <c r="L21" s="60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12" customHeight="1">
      <c r="A22" s="35"/>
      <c r="B22" s="41"/>
      <c r="C22" s="35"/>
      <c r="D22" s="147" t="s">
        <v>31</v>
      </c>
      <c r="E22" s="35"/>
      <c r="F22" s="35"/>
      <c r="G22" s="35"/>
      <c r="H22" s="35"/>
      <c r="I22" s="147" t="s">
        <v>24</v>
      </c>
      <c r="J22" s="138" t="s">
        <v>1</v>
      </c>
      <c r="K22" s="35"/>
      <c r="L22" s="60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18" customHeight="1">
      <c r="A23" s="35"/>
      <c r="B23" s="41"/>
      <c r="C23" s="35"/>
      <c r="D23" s="35"/>
      <c r="E23" s="138" t="s">
        <v>32</v>
      </c>
      <c r="F23" s="35"/>
      <c r="G23" s="35"/>
      <c r="H23" s="35"/>
      <c r="I23" s="147" t="s">
        <v>27</v>
      </c>
      <c r="J23" s="138" t="s">
        <v>1</v>
      </c>
      <c r="K23" s="35"/>
      <c r="L23" s="60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6.96" customHeight="1">
      <c r="A24" s="35"/>
      <c r="B24" s="41"/>
      <c r="C24" s="35"/>
      <c r="D24" s="35"/>
      <c r="E24" s="35"/>
      <c r="F24" s="35"/>
      <c r="G24" s="35"/>
      <c r="H24" s="35"/>
      <c r="I24" s="35"/>
      <c r="J24" s="35"/>
      <c r="K24" s="35"/>
      <c r="L24" s="60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12" customHeight="1">
      <c r="A25" s="35"/>
      <c r="B25" s="41"/>
      <c r="C25" s="35"/>
      <c r="D25" s="147" t="s">
        <v>34</v>
      </c>
      <c r="E25" s="35"/>
      <c r="F25" s="35"/>
      <c r="G25" s="35"/>
      <c r="H25" s="35"/>
      <c r="I25" s="147" t="s">
        <v>24</v>
      </c>
      <c r="J25" s="138" t="s">
        <v>1</v>
      </c>
      <c r="K25" s="35"/>
      <c r="L25" s="60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18" customHeight="1">
      <c r="A26" s="35"/>
      <c r="B26" s="41"/>
      <c r="C26" s="35"/>
      <c r="D26" s="35"/>
      <c r="E26" s="138" t="s">
        <v>35</v>
      </c>
      <c r="F26" s="35"/>
      <c r="G26" s="35"/>
      <c r="H26" s="35"/>
      <c r="I26" s="147" t="s">
        <v>27</v>
      </c>
      <c r="J26" s="138" t="s">
        <v>1</v>
      </c>
      <c r="K26" s="35"/>
      <c r="L26" s="60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2" customFormat="1" ht="6.96" customHeight="1">
      <c r="A27" s="35"/>
      <c r="B27" s="41"/>
      <c r="C27" s="35"/>
      <c r="D27" s="35"/>
      <c r="E27" s="35"/>
      <c r="F27" s="35"/>
      <c r="G27" s="35"/>
      <c r="H27" s="35"/>
      <c r="I27" s="35"/>
      <c r="J27" s="35"/>
      <c r="K27" s="35"/>
      <c r="L27" s="60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="2" customFormat="1" ht="12" customHeight="1">
      <c r="A28" s="35"/>
      <c r="B28" s="41"/>
      <c r="C28" s="35"/>
      <c r="D28" s="147" t="s">
        <v>36</v>
      </c>
      <c r="E28" s="35"/>
      <c r="F28" s="35"/>
      <c r="G28" s="35"/>
      <c r="H28" s="35"/>
      <c r="I28" s="35"/>
      <c r="J28" s="35"/>
      <c r="K28" s="35"/>
      <c r="L28" s="60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8" customFormat="1" ht="16.5" customHeight="1">
      <c r="A29" s="151"/>
      <c r="B29" s="152"/>
      <c r="C29" s="151"/>
      <c r="D29" s="151"/>
      <c r="E29" s="153" t="s">
        <v>1</v>
      </c>
      <c r="F29" s="153"/>
      <c r="G29" s="153"/>
      <c r="H29" s="153"/>
      <c r="I29" s="151"/>
      <c r="J29" s="151"/>
      <c r="K29" s="151"/>
      <c r="L29" s="154"/>
      <c r="S29" s="151"/>
      <c r="T29" s="151"/>
      <c r="U29" s="151"/>
      <c r="V29" s="151"/>
      <c r="W29" s="151"/>
      <c r="X29" s="151"/>
      <c r="Y29" s="151"/>
      <c r="Z29" s="151"/>
      <c r="AA29" s="151"/>
      <c r="AB29" s="151"/>
      <c r="AC29" s="151"/>
      <c r="AD29" s="151"/>
      <c r="AE29" s="151"/>
    </row>
    <row r="30" s="2" customFormat="1" ht="6.96" customHeight="1">
      <c r="A30" s="35"/>
      <c r="B30" s="41"/>
      <c r="C30" s="35"/>
      <c r="D30" s="35"/>
      <c r="E30" s="35"/>
      <c r="F30" s="35"/>
      <c r="G30" s="35"/>
      <c r="H30" s="35"/>
      <c r="I30" s="35"/>
      <c r="J30" s="35"/>
      <c r="K30" s="35"/>
      <c r="L30" s="60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6.96" customHeight="1">
      <c r="A31" s="35"/>
      <c r="B31" s="41"/>
      <c r="C31" s="35"/>
      <c r="D31" s="155"/>
      <c r="E31" s="155"/>
      <c r="F31" s="155"/>
      <c r="G31" s="155"/>
      <c r="H31" s="155"/>
      <c r="I31" s="155"/>
      <c r="J31" s="155"/>
      <c r="K31" s="155"/>
      <c r="L31" s="60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25.44" customHeight="1">
      <c r="A32" s="35"/>
      <c r="B32" s="41"/>
      <c r="C32" s="35"/>
      <c r="D32" s="156" t="s">
        <v>37</v>
      </c>
      <c r="E32" s="35"/>
      <c r="F32" s="35"/>
      <c r="G32" s="35"/>
      <c r="H32" s="35"/>
      <c r="I32" s="35"/>
      <c r="J32" s="157">
        <f>ROUND(J122, 2)</f>
        <v>0</v>
      </c>
      <c r="K32" s="35"/>
      <c r="L32" s="60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6.96" customHeight="1">
      <c r="A33" s="35"/>
      <c r="B33" s="41"/>
      <c r="C33" s="35"/>
      <c r="D33" s="155"/>
      <c r="E33" s="155"/>
      <c r="F33" s="155"/>
      <c r="G33" s="155"/>
      <c r="H33" s="155"/>
      <c r="I33" s="155"/>
      <c r="J33" s="155"/>
      <c r="K33" s="155"/>
      <c r="L33" s="60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41"/>
      <c r="C34" s="35"/>
      <c r="D34" s="35"/>
      <c r="E34" s="35"/>
      <c r="F34" s="158" t="s">
        <v>39</v>
      </c>
      <c r="G34" s="35"/>
      <c r="H34" s="35"/>
      <c r="I34" s="158" t="s">
        <v>38</v>
      </c>
      <c r="J34" s="158" t="s">
        <v>40</v>
      </c>
      <c r="K34" s="35"/>
      <c r="L34" s="60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="2" customFormat="1" ht="14.4" customHeight="1">
      <c r="A35" s="35"/>
      <c r="B35" s="41"/>
      <c r="C35" s="35"/>
      <c r="D35" s="159" t="s">
        <v>41</v>
      </c>
      <c r="E35" s="147" t="s">
        <v>42</v>
      </c>
      <c r="F35" s="160">
        <f>ROUND((SUM(BE122:BE154)),  2)</f>
        <v>0</v>
      </c>
      <c r="G35" s="35"/>
      <c r="H35" s="35"/>
      <c r="I35" s="161">
        <v>0.20000000000000001</v>
      </c>
      <c r="J35" s="160">
        <f>ROUND(((SUM(BE122:BE154))*I35),  2)</f>
        <v>0</v>
      </c>
      <c r="K35" s="35"/>
      <c r="L35" s="60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="2" customFormat="1" ht="14.4" customHeight="1">
      <c r="A36" s="35"/>
      <c r="B36" s="41"/>
      <c r="C36" s="35"/>
      <c r="D36" s="35"/>
      <c r="E36" s="147" t="s">
        <v>43</v>
      </c>
      <c r="F36" s="160">
        <f>ROUND((SUM(BF122:BF154)),  2)</f>
        <v>0</v>
      </c>
      <c r="G36" s="35"/>
      <c r="H36" s="35"/>
      <c r="I36" s="161">
        <v>0.20000000000000001</v>
      </c>
      <c r="J36" s="160">
        <f>ROUND(((SUM(BF122:BF154))*I36),  2)</f>
        <v>0</v>
      </c>
      <c r="K36" s="35"/>
      <c r="L36" s="60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41"/>
      <c r="C37" s="35"/>
      <c r="D37" s="35"/>
      <c r="E37" s="147" t="s">
        <v>44</v>
      </c>
      <c r="F37" s="160">
        <f>ROUND((SUM(BG122:BG154)),  2)</f>
        <v>0</v>
      </c>
      <c r="G37" s="35"/>
      <c r="H37" s="35"/>
      <c r="I37" s="161">
        <v>0.20000000000000001</v>
      </c>
      <c r="J37" s="160">
        <f>0</f>
        <v>0</v>
      </c>
      <c r="K37" s="35"/>
      <c r="L37" s="60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hidden="1" s="2" customFormat="1" ht="14.4" customHeight="1">
      <c r="A38" s="35"/>
      <c r="B38" s="41"/>
      <c r="C38" s="35"/>
      <c r="D38" s="35"/>
      <c r="E38" s="147" t="s">
        <v>45</v>
      </c>
      <c r="F38" s="160">
        <f>ROUND((SUM(BH122:BH154)),  2)</f>
        <v>0</v>
      </c>
      <c r="G38" s="35"/>
      <c r="H38" s="35"/>
      <c r="I38" s="161">
        <v>0.20000000000000001</v>
      </c>
      <c r="J38" s="160">
        <f>0</f>
        <v>0</v>
      </c>
      <c r="K38" s="35"/>
      <c r="L38" s="60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hidden="1" s="2" customFormat="1" ht="14.4" customHeight="1">
      <c r="A39" s="35"/>
      <c r="B39" s="41"/>
      <c r="C39" s="35"/>
      <c r="D39" s="35"/>
      <c r="E39" s="147" t="s">
        <v>46</v>
      </c>
      <c r="F39" s="160">
        <f>ROUND((SUM(BI122:BI154)),  2)</f>
        <v>0</v>
      </c>
      <c r="G39" s="35"/>
      <c r="H39" s="35"/>
      <c r="I39" s="161">
        <v>0</v>
      </c>
      <c r="J39" s="160">
        <f>0</f>
        <v>0</v>
      </c>
      <c r="K39" s="35"/>
      <c r="L39" s="60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6.96" customHeight="1">
      <c r="A40" s="35"/>
      <c r="B40" s="41"/>
      <c r="C40" s="35"/>
      <c r="D40" s="35"/>
      <c r="E40" s="35"/>
      <c r="F40" s="35"/>
      <c r="G40" s="35"/>
      <c r="H40" s="35"/>
      <c r="I40" s="35"/>
      <c r="J40" s="35"/>
      <c r="K40" s="35"/>
      <c r="L40" s="60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2" customFormat="1" ht="25.44" customHeight="1">
      <c r="A41" s="35"/>
      <c r="B41" s="41"/>
      <c r="C41" s="162"/>
      <c r="D41" s="163" t="s">
        <v>47</v>
      </c>
      <c r="E41" s="164"/>
      <c r="F41" s="164"/>
      <c r="G41" s="165" t="s">
        <v>48</v>
      </c>
      <c r="H41" s="166" t="s">
        <v>49</v>
      </c>
      <c r="I41" s="164"/>
      <c r="J41" s="167">
        <f>SUM(J32:J39)</f>
        <v>0</v>
      </c>
      <c r="K41" s="168"/>
      <c r="L41" s="60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="2" customFormat="1" ht="14.4" customHeight="1">
      <c r="A42" s="35"/>
      <c r="B42" s="41"/>
      <c r="C42" s="35"/>
      <c r="D42" s="35"/>
      <c r="E42" s="35"/>
      <c r="F42" s="35"/>
      <c r="G42" s="35"/>
      <c r="H42" s="35"/>
      <c r="I42" s="35"/>
      <c r="J42" s="35"/>
      <c r="K42" s="35"/>
      <c r="L42" s="60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="1" customFormat="1" ht="14.4" customHeight="1">
      <c r="B43" s="17"/>
      <c r="L43" s="17"/>
    </row>
    <row r="44" s="1" customFormat="1" ht="14.4" customHeight="1">
      <c r="B44" s="17"/>
      <c r="L44" s="17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0"/>
      <c r="D50" s="169" t="s">
        <v>50</v>
      </c>
      <c r="E50" s="170"/>
      <c r="F50" s="170"/>
      <c r="G50" s="169" t="s">
        <v>51</v>
      </c>
      <c r="H50" s="170"/>
      <c r="I50" s="170"/>
      <c r="J50" s="170"/>
      <c r="K50" s="170"/>
      <c r="L50" s="60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71" t="s">
        <v>52</v>
      </c>
      <c r="E61" s="172"/>
      <c r="F61" s="173" t="s">
        <v>53</v>
      </c>
      <c r="G61" s="171" t="s">
        <v>52</v>
      </c>
      <c r="H61" s="172"/>
      <c r="I61" s="172"/>
      <c r="J61" s="174" t="s">
        <v>53</v>
      </c>
      <c r="K61" s="172"/>
      <c r="L61" s="60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69" t="s">
        <v>54</v>
      </c>
      <c r="E65" s="175"/>
      <c r="F65" s="175"/>
      <c r="G65" s="169" t="s">
        <v>55</v>
      </c>
      <c r="H65" s="175"/>
      <c r="I65" s="175"/>
      <c r="J65" s="175"/>
      <c r="K65" s="175"/>
      <c r="L65" s="60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71" t="s">
        <v>52</v>
      </c>
      <c r="E76" s="172"/>
      <c r="F76" s="173" t="s">
        <v>53</v>
      </c>
      <c r="G76" s="171" t="s">
        <v>52</v>
      </c>
      <c r="H76" s="172"/>
      <c r="I76" s="172"/>
      <c r="J76" s="174" t="s">
        <v>53</v>
      </c>
      <c r="K76" s="172"/>
      <c r="L76" s="60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76"/>
      <c r="C77" s="177"/>
      <c r="D77" s="177"/>
      <c r="E77" s="177"/>
      <c r="F77" s="177"/>
      <c r="G77" s="177"/>
      <c r="H77" s="177"/>
      <c r="I77" s="177"/>
      <c r="J77" s="177"/>
      <c r="K77" s="177"/>
      <c r="L77" s="60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78"/>
      <c r="C81" s="179"/>
      <c r="D81" s="179"/>
      <c r="E81" s="179"/>
      <c r="F81" s="179"/>
      <c r="G81" s="179"/>
      <c r="H81" s="179"/>
      <c r="I81" s="179"/>
      <c r="J81" s="179"/>
      <c r="K81" s="179"/>
      <c r="L81" s="60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112</v>
      </c>
      <c r="D82" s="37"/>
      <c r="E82" s="37"/>
      <c r="F82" s="37"/>
      <c r="G82" s="37"/>
      <c r="H82" s="37"/>
      <c r="I82" s="37"/>
      <c r="J82" s="37"/>
      <c r="K82" s="37"/>
      <c r="L82" s="60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0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60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16.5" customHeight="1">
      <c r="A85" s="35"/>
      <c r="B85" s="36"/>
      <c r="C85" s="37"/>
      <c r="D85" s="37"/>
      <c r="E85" s="180" t="str">
        <f>E7</f>
        <v>Nerezové bazény a bazénové technológie</v>
      </c>
      <c r="F85" s="29"/>
      <c r="G85" s="29"/>
      <c r="H85" s="29"/>
      <c r="I85" s="37"/>
      <c r="J85" s="37"/>
      <c r="K85" s="37"/>
      <c r="L85" s="60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1" customFormat="1" ht="12" customHeight="1">
      <c r="B86" s="18"/>
      <c r="C86" s="29" t="s">
        <v>108</v>
      </c>
      <c r="D86" s="19"/>
      <c r="E86" s="19"/>
      <c r="F86" s="19"/>
      <c r="G86" s="19"/>
      <c r="H86" s="19"/>
      <c r="I86" s="19"/>
      <c r="J86" s="19"/>
      <c r="K86" s="19"/>
      <c r="L86" s="17"/>
    </row>
    <row r="87" s="2" customFormat="1" ht="16.5" customHeight="1">
      <c r="A87" s="35"/>
      <c r="B87" s="36"/>
      <c r="C87" s="37"/>
      <c r="D87" s="37"/>
      <c r="E87" s="180" t="s">
        <v>369</v>
      </c>
      <c r="F87" s="37"/>
      <c r="G87" s="37"/>
      <c r="H87" s="37"/>
      <c r="I87" s="37"/>
      <c r="J87" s="37"/>
      <c r="K87" s="37"/>
      <c r="L87" s="60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="2" customFormat="1" ht="12" customHeight="1">
      <c r="A88" s="35"/>
      <c r="B88" s="36"/>
      <c r="C88" s="29" t="s">
        <v>110</v>
      </c>
      <c r="D88" s="37"/>
      <c r="E88" s="37"/>
      <c r="F88" s="37"/>
      <c r="G88" s="37"/>
      <c r="H88" s="37"/>
      <c r="I88" s="37"/>
      <c r="J88" s="37"/>
      <c r="K88" s="37"/>
      <c r="L88" s="60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="2" customFormat="1" ht="16.5" customHeight="1">
      <c r="A89" s="35"/>
      <c r="B89" s="36"/>
      <c r="C89" s="37"/>
      <c r="D89" s="37"/>
      <c r="E89" s="73" t="str">
        <f>E11</f>
        <v>05 - Technológia neplaveckého bazéna</v>
      </c>
      <c r="F89" s="37"/>
      <c r="G89" s="37"/>
      <c r="H89" s="37"/>
      <c r="I89" s="37"/>
      <c r="J89" s="37"/>
      <c r="K89" s="37"/>
      <c r="L89" s="60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6.96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60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2" customHeight="1">
      <c r="A91" s="35"/>
      <c r="B91" s="36"/>
      <c r="C91" s="29" t="s">
        <v>19</v>
      </c>
      <c r="D91" s="37"/>
      <c r="E91" s="37"/>
      <c r="F91" s="24" t="str">
        <f>F14</f>
        <v>Žiar nad Hronom</v>
      </c>
      <c r="G91" s="37"/>
      <c r="H91" s="37"/>
      <c r="I91" s="29" t="s">
        <v>21</v>
      </c>
      <c r="J91" s="76" t="str">
        <f>IF(J14="","",J14)</f>
        <v>26. 3. 2021</v>
      </c>
      <c r="K91" s="37"/>
      <c r="L91" s="60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6.96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60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25.65" customHeight="1">
      <c r="A93" s="35"/>
      <c r="B93" s="36"/>
      <c r="C93" s="29" t="s">
        <v>23</v>
      </c>
      <c r="D93" s="37"/>
      <c r="E93" s="37"/>
      <c r="F93" s="24" t="str">
        <f>E17</f>
        <v>Technické služby Žiar nad Hronom s.r.o.</v>
      </c>
      <c r="G93" s="37"/>
      <c r="H93" s="37"/>
      <c r="I93" s="29" t="s">
        <v>31</v>
      </c>
      <c r="J93" s="33" t="str">
        <f>E23</f>
        <v>Magic Design Henč s.r.o.</v>
      </c>
      <c r="K93" s="37"/>
      <c r="L93" s="60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15.15" customHeight="1">
      <c r="A94" s="35"/>
      <c r="B94" s="36"/>
      <c r="C94" s="29" t="s">
        <v>29</v>
      </c>
      <c r="D94" s="37"/>
      <c r="E94" s="37"/>
      <c r="F94" s="24" t="str">
        <f>IF(E20="","",E20)</f>
        <v>Vyplň údaj</v>
      </c>
      <c r="G94" s="37"/>
      <c r="H94" s="37"/>
      <c r="I94" s="29" t="s">
        <v>34</v>
      </c>
      <c r="J94" s="33" t="str">
        <f>E26</f>
        <v>Pilnik Vladimír</v>
      </c>
      <c r="K94" s="37"/>
      <c r="L94" s="60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10.32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60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29.28" customHeight="1">
      <c r="A96" s="35"/>
      <c r="B96" s="36"/>
      <c r="C96" s="181" t="s">
        <v>113</v>
      </c>
      <c r="D96" s="182"/>
      <c r="E96" s="182"/>
      <c r="F96" s="182"/>
      <c r="G96" s="182"/>
      <c r="H96" s="182"/>
      <c r="I96" s="182"/>
      <c r="J96" s="183" t="s">
        <v>114</v>
      </c>
      <c r="K96" s="182"/>
      <c r="L96" s="60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="2" customFormat="1" ht="10.32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60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="2" customFormat="1" ht="22.8" customHeight="1">
      <c r="A98" s="35"/>
      <c r="B98" s="36"/>
      <c r="C98" s="184" t="s">
        <v>115</v>
      </c>
      <c r="D98" s="37"/>
      <c r="E98" s="37"/>
      <c r="F98" s="37"/>
      <c r="G98" s="37"/>
      <c r="H98" s="37"/>
      <c r="I98" s="37"/>
      <c r="J98" s="107">
        <f>J122</f>
        <v>0</v>
      </c>
      <c r="K98" s="37"/>
      <c r="L98" s="60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4" t="s">
        <v>116</v>
      </c>
    </row>
    <row r="99" s="9" customFormat="1" ht="24.96" customHeight="1">
      <c r="A99" s="9"/>
      <c r="B99" s="185"/>
      <c r="C99" s="186"/>
      <c r="D99" s="187" t="s">
        <v>117</v>
      </c>
      <c r="E99" s="188"/>
      <c r="F99" s="188"/>
      <c r="G99" s="188"/>
      <c r="H99" s="188"/>
      <c r="I99" s="188"/>
      <c r="J99" s="189">
        <f>J123</f>
        <v>0</v>
      </c>
      <c r="K99" s="186"/>
      <c r="L99" s="190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191"/>
      <c r="C100" s="130"/>
      <c r="D100" s="192" t="s">
        <v>331</v>
      </c>
      <c r="E100" s="193"/>
      <c r="F100" s="193"/>
      <c r="G100" s="193"/>
      <c r="H100" s="193"/>
      <c r="I100" s="193"/>
      <c r="J100" s="194">
        <f>J124</f>
        <v>0</v>
      </c>
      <c r="K100" s="130"/>
      <c r="L100" s="195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2" customFormat="1" ht="21.84" customHeight="1">
      <c r="A101" s="35"/>
      <c r="B101" s="36"/>
      <c r="C101" s="37"/>
      <c r="D101" s="37"/>
      <c r="E101" s="37"/>
      <c r="F101" s="37"/>
      <c r="G101" s="37"/>
      <c r="H101" s="37"/>
      <c r="I101" s="37"/>
      <c r="J101" s="37"/>
      <c r="K101" s="37"/>
      <c r="L101" s="60"/>
      <c r="S101" s="35"/>
      <c r="T101" s="35"/>
      <c r="U101" s="35"/>
      <c r="V101" s="35"/>
      <c r="W101" s="35"/>
      <c r="X101" s="35"/>
      <c r="Y101" s="35"/>
      <c r="Z101" s="35"/>
      <c r="AA101" s="35"/>
      <c r="AB101" s="35"/>
      <c r="AC101" s="35"/>
      <c r="AD101" s="35"/>
      <c r="AE101" s="35"/>
    </row>
    <row r="102" s="2" customFormat="1" ht="6.96" customHeight="1">
      <c r="A102" s="35"/>
      <c r="B102" s="63"/>
      <c r="C102" s="64"/>
      <c r="D102" s="64"/>
      <c r="E102" s="64"/>
      <c r="F102" s="64"/>
      <c r="G102" s="64"/>
      <c r="H102" s="64"/>
      <c r="I102" s="64"/>
      <c r="J102" s="64"/>
      <c r="K102" s="64"/>
      <c r="L102" s="60"/>
      <c r="S102" s="35"/>
      <c r="T102" s="35"/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</row>
    <row r="106" s="2" customFormat="1" ht="6.96" customHeight="1">
      <c r="A106" s="35"/>
      <c r="B106" s="65"/>
      <c r="C106" s="66"/>
      <c r="D106" s="66"/>
      <c r="E106" s="66"/>
      <c r="F106" s="66"/>
      <c r="G106" s="66"/>
      <c r="H106" s="66"/>
      <c r="I106" s="66"/>
      <c r="J106" s="66"/>
      <c r="K106" s="66"/>
      <c r="L106" s="60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07" s="2" customFormat="1" ht="24.96" customHeight="1">
      <c r="A107" s="35"/>
      <c r="B107" s="36"/>
      <c r="C107" s="20" t="s">
        <v>125</v>
      </c>
      <c r="D107" s="37"/>
      <c r="E107" s="37"/>
      <c r="F107" s="37"/>
      <c r="G107" s="37"/>
      <c r="H107" s="37"/>
      <c r="I107" s="37"/>
      <c r="J107" s="37"/>
      <c r="K107" s="37"/>
      <c r="L107" s="60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08" s="2" customFormat="1" ht="6.96" customHeight="1">
      <c r="A108" s="35"/>
      <c r="B108" s="36"/>
      <c r="C108" s="37"/>
      <c r="D108" s="37"/>
      <c r="E108" s="37"/>
      <c r="F108" s="37"/>
      <c r="G108" s="37"/>
      <c r="H108" s="37"/>
      <c r="I108" s="37"/>
      <c r="J108" s="37"/>
      <c r="K108" s="37"/>
      <c r="L108" s="60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="2" customFormat="1" ht="12" customHeight="1">
      <c r="A109" s="35"/>
      <c r="B109" s="36"/>
      <c r="C109" s="29" t="s">
        <v>15</v>
      </c>
      <c r="D109" s="37"/>
      <c r="E109" s="37"/>
      <c r="F109" s="37"/>
      <c r="G109" s="37"/>
      <c r="H109" s="37"/>
      <c r="I109" s="37"/>
      <c r="J109" s="37"/>
      <c r="K109" s="37"/>
      <c r="L109" s="60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="2" customFormat="1" ht="16.5" customHeight="1">
      <c r="A110" s="35"/>
      <c r="B110" s="36"/>
      <c r="C110" s="37"/>
      <c r="D110" s="37"/>
      <c r="E110" s="180" t="str">
        <f>E7</f>
        <v>Nerezové bazény a bazénové technológie</v>
      </c>
      <c r="F110" s="29"/>
      <c r="G110" s="29"/>
      <c r="H110" s="29"/>
      <c r="I110" s="37"/>
      <c r="J110" s="37"/>
      <c r="K110" s="37"/>
      <c r="L110" s="60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1" customFormat="1" ht="12" customHeight="1">
      <c r="B111" s="18"/>
      <c r="C111" s="29" t="s">
        <v>108</v>
      </c>
      <c r="D111" s="19"/>
      <c r="E111" s="19"/>
      <c r="F111" s="19"/>
      <c r="G111" s="19"/>
      <c r="H111" s="19"/>
      <c r="I111" s="19"/>
      <c r="J111" s="19"/>
      <c r="K111" s="19"/>
      <c r="L111" s="17"/>
    </row>
    <row r="112" s="2" customFormat="1" ht="16.5" customHeight="1">
      <c r="A112" s="35"/>
      <c r="B112" s="36"/>
      <c r="C112" s="37"/>
      <c r="D112" s="37"/>
      <c r="E112" s="180" t="s">
        <v>369</v>
      </c>
      <c r="F112" s="37"/>
      <c r="G112" s="37"/>
      <c r="H112" s="37"/>
      <c r="I112" s="37"/>
      <c r="J112" s="37"/>
      <c r="K112" s="37"/>
      <c r="L112" s="60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2" customFormat="1" ht="12" customHeight="1">
      <c r="A113" s="35"/>
      <c r="B113" s="36"/>
      <c r="C113" s="29" t="s">
        <v>110</v>
      </c>
      <c r="D113" s="37"/>
      <c r="E113" s="37"/>
      <c r="F113" s="37"/>
      <c r="G113" s="37"/>
      <c r="H113" s="37"/>
      <c r="I113" s="37"/>
      <c r="J113" s="37"/>
      <c r="K113" s="37"/>
      <c r="L113" s="60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2" customFormat="1" ht="16.5" customHeight="1">
      <c r="A114" s="35"/>
      <c r="B114" s="36"/>
      <c r="C114" s="37"/>
      <c r="D114" s="37"/>
      <c r="E114" s="73" t="str">
        <f>E11</f>
        <v>05 - Technológia neplaveckého bazéna</v>
      </c>
      <c r="F114" s="37"/>
      <c r="G114" s="37"/>
      <c r="H114" s="37"/>
      <c r="I114" s="37"/>
      <c r="J114" s="37"/>
      <c r="K114" s="37"/>
      <c r="L114" s="60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2" customFormat="1" ht="6.96" customHeight="1">
      <c r="A115" s="35"/>
      <c r="B115" s="36"/>
      <c r="C115" s="37"/>
      <c r="D115" s="37"/>
      <c r="E115" s="37"/>
      <c r="F115" s="37"/>
      <c r="G115" s="37"/>
      <c r="H115" s="37"/>
      <c r="I115" s="37"/>
      <c r="J115" s="37"/>
      <c r="K115" s="37"/>
      <c r="L115" s="60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2" customFormat="1" ht="12" customHeight="1">
      <c r="A116" s="35"/>
      <c r="B116" s="36"/>
      <c r="C116" s="29" t="s">
        <v>19</v>
      </c>
      <c r="D116" s="37"/>
      <c r="E116" s="37"/>
      <c r="F116" s="24" t="str">
        <f>F14</f>
        <v>Žiar nad Hronom</v>
      </c>
      <c r="G116" s="37"/>
      <c r="H116" s="37"/>
      <c r="I116" s="29" t="s">
        <v>21</v>
      </c>
      <c r="J116" s="76" t="str">
        <f>IF(J14="","",J14)</f>
        <v>26. 3. 2021</v>
      </c>
      <c r="K116" s="37"/>
      <c r="L116" s="60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6.96" customHeight="1">
      <c r="A117" s="35"/>
      <c r="B117" s="36"/>
      <c r="C117" s="37"/>
      <c r="D117" s="37"/>
      <c r="E117" s="37"/>
      <c r="F117" s="37"/>
      <c r="G117" s="37"/>
      <c r="H117" s="37"/>
      <c r="I117" s="37"/>
      <c r="J117" s="37"/>
      <c r="K117" s="37"/>
      <c r="L117" s="60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25.65" customHeight="1">
      <c r="A118" s="35"/>
      <c r="B118" s="36"/>
      <c r="C118" s="29" t="s">
        <v>23</v>
      </c>
      <c r="D118" s="37"/>
      <c r="E118" s="37"/>
      <c r="F118" s="24" t="str">
        <f>E17</f>
        <v>Technické služby Žiar nad Hronom s.r.o.</v>
      </c>
      <c r="G118" s="37"/>
      <c r="H118" s="37"/>
      <c r="I118" s="29" t="s">
        <v>31</v>
      </c>
      <c r="J118" s="33" t="str">
        <f>E23</f>
        <v>Magic Design Henč s.r.o.</v>
      </c>
      <c r="K118" s="37"/>
      <c r="L118" s="60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15.15" customHeight="1">
      <c r="A119" s="35"/>
      <c r="B119" s="36"/>
      <c r="C119" s="29" t="s">
        <v>29</v>
      </c>
      <c r="D119" s="37"/>
      <c r="E119" s="37"/>
      <c r="F119" s="24" t="str">
        <f>IF(E20="","",E20)</f>
        <v>Vyplň údaj</v>
      </c>
      <c r="G119" s="37"/>
      <c r="H119" s="37"/>
      <c r="I119" s="29" t="s">
        <v>34</v>
      </c>
      <c r="J119" s="33" t="str">
        <f>E26</f>
        <v>Pilnik Vladimír</v>
      </c>
      <c r="K119" s="37"/>
      <c r="L119" s="60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10.32" customHeight="1">
      <c r="A120" s="35"/>
      <c r="B120" s="36"/>
      <c r="C120" s="37"/>
      <c r="D120" s="37"/>
      <c r="E120" s="37"/>
      <c r="F120" s="37"/>
      <c r="G120" s="37"/>
      <c r="H120" s="37"/>
      <c r="I120" s="37"/>
      <c r="J120" s="37"/>
      <c r="K120" s="37"/>
      <c r="L120" s="60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11" customFormat="1" ht="29.28" customHeight="1">
      <c r="A121" s="196"/>
      <c r="B121" s="197"/>
      <c r="C121" s="198" t="s">
        <v>126</v>
      </c>
      <c r="D121" s="199" t="s">
        <v>62</v>
      </c>
      <c r="E121" s="199" t="s">
        <v>58</v>
      </c>
      <c r="F121" s="199" t="s">
        <v>59</v>
      </c>
      <c r="G121" s="199" t="s">
        <v>127</v>
      </c>
      <c r="H121" s="199" t="s">
        <v>128</v>
      </c>
      <c r="I121" s="199" t="s">
        <v>129</v>
      </c>
      <c r="J121" s="200" t="s">
        <v>114</v>
      </c>
      <c r="K121" s="201" t="s">
        <v>130</v>
      </c>
      <c r="L121" s="202"/>
      <c r="M121" s="97" t="s">
        <v>1</v>
      </c>
      <c r="N121" s="98" t="s">
        <v>41</v>
      </c>
      <c r="O121" s="98" t="s">
        <v>131</v>
      </c>
      <c r="P121" s="98" t="s">
        <v>132</v>
      </c>
      <c r="Q121" s="98" t="s">
        <v>133</v>
      </c>
      <c r="R121" s="98" t="s">
        <v>134</v>
      </c>
      <c r="S121" s="98" t="s">
        <v>135</v>
      </c>
      <c r="T121" s="99" t="s">
        <v>136</v>
      </c>
      <c r="U121" s="196"/>
      <c r="V121" s="196"/>
      <c r="W121" s="196"/>
      <c r="X121" s="196"/>
      <c r="Y121" s="196"/>
      <c r="Z121" s="196"/>
      <c r="AA121" s="196"/>
      <c r="AB121" s="196"/>
      <c r="AC121" s="196"/>
      <c r="AD121" s="196"/>
      <c r="AE121" s="196"/>
    </row>
    <row r="122" s="2" customFormat="1" ht="22.8" customHeight="1">
      <c r="A122" s="35"/>
      <c r="B122" s="36"/>
      <c r="C122" s="104" t="s">
        <v>115</v>
      </c>
      <c r="D122" s="37"/>
      <c r="E122" s="37"/>
      <c r="F122" s="37"/>
      <c r="G122" s="37"/>
      <c r="H122" s="37"/>
      <c r="I122" s="37"/>
      <c r="J122" s="203">
        <f>BK122</f>
        <v>0</v>
      </c>
      <c r="K122" s="37"/>
      <c r="L122" s="41"/>
      <c r="M122" s="100"/>
      <c r="N122" s="204"/>
      <c r="O122" s="101"/>
      <c r="P122" s="205">
        <f>P123</f>
        <v>0</v>
      </c>
      <c r="Q122" s="101"/>
      <c r="R122" s="205">
        <f>R123</f>
        <v>0</v>
      </c>
      <c r="S122" s="101"/>
      <c r="T122" s="206">
        <f>T123</f>
        <v>0</v>
      </c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  <c r="AT122" s="14" t="s">
        <v>76</v>
      </c>
      <c r="AU122" s="14" t="s">
        <v>116</v>
      </c>
      <c r="BK122" s="207">
        <f>BK123</f>
        <v>0</v>
      </c>
    </row>
    <row r="123" s="12" customFormat="1" ht="25.92" customHeight="1">
      <c r="A123" s="12"/>
      <c r="B123" s="208"/>
      <c r="C123" s="209"/>
      <c r="D123" s="210" t="s">
        <v>76</v>
      </c>
      <c r="E123" s="211" t="s">
        <v>137</v>
      </c>
      <c r="F123" s="211" t="s">
        <v>138</v>
      </c>
      <c r="G123" s="209"/>
      <c r="H123" s="209"/>
      <c r="I123" s="212"/>
      <c r="J123" s="213">
        <f>BK123</f>
        <v>0</v>
      </c>
      <c r="K123" s="209"/>
      <c r="L123" s="214"/>
      <c r="M123" s="215"/>
      <c r="N123" s="216"/>
      <c r="O123" s="216"/>
      <c r="P123" s="217">
        <f>P124</f>
        <v>0</v>
      </c>
      <c r="Q123" s="216"/>
      <c r="R123" s="217">
        <f>R124</f>
        <v>0</v>
      </c>
      <c r="S123" s="216"/>
      <c r="T123" s="218">
        <f>T124</f>
        <v>0</v>
      </c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R123" s="219" t="s">
        <v>139</v>
      </c>
      <c r="AT123" s="220" t="s">
        <v>76</v>
      </c>
      <c r="AU123" s="220" t="s">
        <v>77</v>
      </c>
      <c r="AY123" s="219" t="s">
        <v>140</v>
      </c>
      <c r="BK123" s="221">
        <f>BK124</f>
        <v>0</v>
      </c>
    </row>
    <row r="124" s="12" customFormat="1" ht="22.8" customHeight="1">
      <c r="A124" s="12"/>
      <c r="B124" s="208"/>
      <c r="C124" s="209"/>
      <c r="D124" s="210" t="s">
        <v>76</v>
      </c>
      <c r="E124" s="222" t="s">
        <v>141</v>
      </c>
      <c r="F124" s="222" t="s">
        <v>332</v>
      </c>
      <c r="G124" s="209"/>
      <c r="H124" s="209"/>
      <c r="I124" s="212"/>
      <c r="J124" s="223">
        <f>BK124</f>
        <v>0</v>
      </c>
      <c r="K124" s="209"/>
      <c r="L124" s="214"/>
      <c r="M124" s="215"/>
      <c r="N124" s="216"/>
      <c r="O124" s="216"/>
      <c r="P124" s="217">
        <f>SUM(P125:P154)</f>
        <v>0</v>
      </c>
      <c r="Q124" s="216"/>
      <c r="R124" s="217">
        <f>SUM(R125:R154)</f>
        <v>0</v>
      </c>
      <c r="S124" s="216"/>
      <c r="T124" s="218">
        <f>SUM(T125:T154)</f>
        <v>0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219" t="s">
        <v>139</v>
      </c>
      <c r="AT124" s="220" t="s">
        <v>76</v>
      </c>
      <c r="AU124" s="220" t="s">
        <v>84</v>
      </c>
      <c r="AY124" s="219" t="s">
        <v>140</v>
      </c>
      <c r="BK124" s="221">
        <f>SUM(BK125:BK154)</f>
        <v>0</v>
      </c>
    </row>
    <row r="125" s="2" customFormat="1" ht="14.4" customHeight="1">
      <c r="A125" s="35"/>
      <c r="B125" s="36"/>
      <c r="C125" s="224" t="s">
        <v>84</v>
      </c>
      <c r="D125" s="224" t="s">
        <v>145</v>
      </c>
      <c r="E125" s="225" t="s">
        <v>420</v>
      </c>
      <c r="F125" s="226" t="s">
        <v>421</v>
      </c>
      <c r="G125" s="227" t="s">
        <v>1</v>
      </c>
      <c r="H125" s="228">
        <v>1</v>
      </c>
      <c r="I125" s="229"/>
      <c r="J125" s="230">
        <f>ROUND(I125*H125,2)</f>
        <v>0</v>
      </c>
      <c r="K125" s="231"/>
      <c r="L125" s="41"/>
      <c r="M125" s="232" t="s">
        <v>1</v>
      </c>
      <c r="N125" s="233" t="s">
        <v>43</v>
      </c>
      <c r="O125" s="88"/>
      <c r="P125" s="234">
        <f>O125*H125</f>
        <v>0</v>
      </c>
      <c r="Q125" s="234">
        <v>0</v>
      </c>
      <c r="R125" s="234">
        <f>Q125*H125</f>
        <v>0</v>
      </c>
      <c r="S125" s="234">
        <v>0</v>
      </c>
      <c r="T125" s="235">
        <f>S125*H125</f>
        <v>0</v>
      </c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R125" s="236" t="s">
        <v>149</v>
      </c>
      <c r="AT125" s="236" t="s">
        <v>145</v>
      </c>
      <c r="AU125" s="236" t="s">
        <v>90</v>
      </c>
      <c r="AY125" s="14" t="s">
        <v>140</v>
      </c>
      <c r="BE125" s="237">
        <f>IF(N125="základná",J125,0)</f>
        <v>0</v>
      </c>
      <c r="BF125" s="237">
        <f>IF(N125="znížená",J125,0)</f>
        <v>0</v>
      </c>
      <c r="BG125" s="237">
        <f>IF(N125="zákl. prenesená",J125,0)</f>
        <v>0</v>
      </c>
      <c r="BH125" s="237">
        <f>IF(N125="zníž. prenesená",J125,0)</f>
        <v>0</v>
      </c>
      <c r="BI125" s="237">
        <f>IF(N125="nulová",J125,0)</f>
        <v>0</v>
      </c>
      <c r="BJ125" s="14" t="s">
        <v>90</v>
      </c>
      <c r="BK125" s="237">
        <f>ROUND(I125*H125,2)</f>
        <v>0</v>
      </c>
      <c r="BL125" s="14" t="s">
        <v>149</v>
      </c>
      <c r="BM125" s="236" t="s">
        <v>90</v>
      </c>
    </row>
    <row r="126" s="2" customFormat="1">
      <c r="A126" s="35"/>
      <c r="B126" s="36"/>
      <c r="C126" s="37"/>
      <c r="D126" s="238" t="s">
        <v>151</v>
      </c>
      <c r="E126" s="37"/>
      <c r="F126" s="239" t="s">
        <v>422</v>
      </c>
      <c r="G126" s="37"/>
      <c r="H126" s="37"/>
      <c r="I126" s="240"/>
      <c r="J126" s="37"/>
      <c r="K126" s="37"/>
      <c r="L126" s="41"/>
      <c r="M126" s="241"/>
      <c r="N126" s="242"/>
      <c r="O126" s="88"/>
      <c r="P126" s="88"/>
      <c r="Q126" s="88"/>
      <c r="R126" s="88"/>
      <c r="S126" s="88"/>
      <c r="T126" s="89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T126" s="14" t="s">
        <v>151</v>
      </c>
      <c r="AU126" s="14" t="s">
        <v>90</v>
      </c>
    </row>
    <row r="127" s="2" customFormat="1" ht="24.15" customHeight="1">
      <c r="A127" s="35"/>
      <c r="B127" s="36"/>
      <c r="C127" s="224" t="s">
        <v>90</v>
      </c>
      <c r="D127" s="224" t="s">
        <v>145</v>
      </c>
      <c r="E127" s="225" t="s">
        <v>423</v>
      </c>
      <c r="F127" s="226" t="s">
        <v>424</v>
      </c>
      <c r="G127" s="227" t="s">
        <v>1</v>
      </c>
      <c r="H127" s="228">
        <v>15</v>
      </c>
      <c r="I127" s="229"/>
      <c r="J127" s="230">
        <f>ROUND(I127*H127,2)</f>
        <v>0</v>
      </c>
      <c r="K127" s="231"/>
      <c r="L127" s="41"/>
      <c r="M127" s="232" t="s">
        <v>1</v>
      </c>
      <c r="N127" s="233" t="s">
        <v>43</v>
      </c>
      <c r="O127" s="88"/>
      <c r="P127" s="234">
        <f>O127*H127</f>
        <v>0</v>
      </c>
      <c r="Q127" s="234">
        <v>0</v>
      </c>
      <c r="R127" s="234">
        <f>Q127*H127</f>
        <v>0</v>
      </c>
      <c r="S127" s="234">
        <v>0</v>
      </c>
      <c r="T127" s="235">
        <f>S127*H127</f>
        <v>0</v>
      </c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R127" s="236" t="s">
        <v>149</v>
      </c>
      <c r="AT127" s="236" t="s">
        <v>145</v>
      </c>
      <c r="AU127" s="236" t="s">
        <v>90</v>
      </c>
      <c r="AY127" s="14" t="s">
        <v>140</v>
      </c>
      <c r="BE127" s="237">
        <f>IF(N127="základná",J127,0)</f>
        <v>0</v>
      </c>
      <c r="BF127" s="237">
        <f>IF(N127="znížená",J127,0)</f>
        <v>0</v>
      </c>
      <c r="BG127" s="237">
        <f>IF(N127="zákl. prenesená",J127,0)</f>
        <v>0</v>
      </c>
      <c r="BH127" s="237">
        <f>IF(N127="zníž. prenesená",J127,0)</f>
        <v>0</v>
      </c>
      <c r="BI127" s="237">
        <f>IF(N127="nulová",J127,0)</f>
        <v>0</v>
      </c>
      <c r="BJ127" s="14" t="s">
        <v>90</v>
      </c>
      <c r="BK127" s="237">
        <f>ROUND(I127*H127,2)</f>
        <v>0</v>
      </c>
      <c r="BL127" s="14" t="s">
        <v>149</v>
      </c>
      <c r="BM127" s="236" t="s">
        <v>160</v>
      </c>
    </row>
    <row r="128" s="2" customFormat="1" ht="24.15" customHeight="1">
      <c r="A128" s="35"/>
      <c r="B128" s="36"/>
      <c r="C128" s="224" t="s">
        <v>139</v>
      </c>
      <c r="D128" s="224" t="s">
        <v>145</v>
      </c>
      <c r="E128" s="225" t="s">
        <v>425</v>
      </c>
      <c r="F128" s="226" t="s">
        <v>426</v>
      </c>
      <c r="G128" s="227" t="s">
        <v>1</v>
      </c>
      <c r="H128" s="228">
        <v>6</v>
      </c>
      <c r="I128" s="229"/>
      <c r="J128" s="230">
        <f>ROUND(I128*H128,2)</f>
        <v>0</v>
      </c>
      <c r="K128" s="231"/>
      <c r="L128" s="41"/>
      <c r="M128" s="232" t="s">
        <v>1</v>
      </c>
      <c r="N128" s="233" t="s">
        <v>43</v>
      </c>
      <c r="O128" s="88"/>
      <c r="P128" s="234">
        <f>O128*H128</f>
        <v>0</v>
      </c>
      <c r="Q128" s="234">
        <v>0</v>
      </c>
      <c r="R128" s="234">
        <f>Q128*H128</f>
        <v>0</v>
      </c>
      <c r="S128" s="234">
        <v>0</v>
      </c>
      <c r="T128" s="235">
        <f>S128*H128</f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R128" s="236" t="s">
        <v>149</v>
      </c>
      <c r="AT128" s="236" t="s">
        <v>145</v>
      </c>
      <c r="AU128" s="236" t="s">
        <v>90</v>
      </c>
      <c r="AY128" s="14" t="s">
        <v>140</v>
      </c>
      <c r="BE128" s="237">
        <f>IF(N128="základná",J128,0)</f>
        <v>0</v>
      </c>
      <c r="BF128" s="237">
        <f>IF(N128="znížená",J128,0)</f>
        <v>0</v>
      </c>
      <c r="BG128" s="237">
        <f>IF(N128="zákl. prenesená",J128,0)</f>
        <v>0</v>
      </c>
      <c r="BH128" s="237">
        <f>IF(N128="zníž. prenesená",J128,0)</f>
        <v>0</v>
      </c>
      <c r="BI128" s="237">
        <f>IF(N128="nulová",J128,0)</f>
        <v>0</v>
      </c>
      <c r="BJ128" s="14" t="s">
        <v>90</v>
      </c>
      <c r="BK128" s="237">
        <f>ROUND(I128*H128,2)</f>
        <v>0</v>
      </c>
      <c r="BL128" s="14" t="s">
        <v>149</v>
      </c>
      <c r="BM128" s="236" t="s">
        <v>166</v>
      </c>
    </row>
    <row r="129" s="2" customFormat="1">
      <c r="A129" s="35"/>
      <c r="B129" s="36"/>
      <c r="C129" s="37"/>
      <c r="D129" s="238" t="s">
        <v>151</v>
      </c>
      <c r="E129" s="37"/>
      <c r="F129" s="239" t="s">
        <v>427</v>
      </c>
      <c r="G129" s="37"/>
      <c r="H129" s="37"/>
      <c r="I129" s="240"/>
      <c r="J129" s="37"/>
      <c r="K129" s="37"/>
      <c r="L129" s="41"/>
      <c r="M129" s="241"/>
      <c r="N129" s="242"/>
      <c r="O129" s="88"/>
      <c r="P129" s="88"/>
      <c r="Q129" s="88"/>
      <c r="R129" s="88"/>
      <c r="S129" s="88"/>
      <c r="T129" s="89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T129" s="14" t="s">
        <v>151</v>
      </c>
      <c r="AU129" s="14" t="s">
        <v>90</v>
      </c>
    </row>
    <row r="130" s="2" customFormat="1" ht="24.15" customHeight="1">
      <c r="A130" s="35"/>
      <c r="B130" s="36"/>
      <c r="C130" s="224" t="s">
        <v>160</v>
      </c>
      <c r="D130" s="224" t="s">
        <v>145</v>
      </c>
      <c r="E130" s="225" t="s">
        <v>428</v>
      </c>
      <c r="F130" s="226" t="s">
        <v>429</v>
      </c>
      <c r="G130" s="227" t="s">
        <v>1</v>
      </c>
      <c r="H130" s="228">
        <v>1</v>
      </c>
      <c r="I130" s="229"/>
      <c r="J130" s="230">
        <f>ROUND(I130*H130,2)</f>
        <v>0</v>
      </c>
      <c r="K130" s="231"/>
      <c r="L130" s="41"/>
      <c r="M130" s="232" t="s">
        <v>1</v>
      </c>
      <c r="N130" s="233" t="s">
        <v>43</v>
      </c>
      <c r="O130" s="88"/>
      <c r="P130" s="234">
        <f>O130*H130</f>
        <v>0</v>
      </c>
      <c r="Q130" s="234">
        <v>0</v>
      </c>
      <c r="R130" s="234">
        <f>Q130*H130</f>
        <v>0</v>
      </c>
      <c r="S130" s="234">
        <v>0</v>
      </c>
      <c r="T130" s="235">
        <f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236" t="s">
        <v>149</v>
      </c>
      <c r="AT130" s="236" t="s">
        <v>145</v>
      </c>
      <c r="AU130" s="236" t="s">
        <v>90</v>
      </c>
      <c r="AY130" s="14" t="s">
        <v>140</v>
      </c>
      <c r="BE130" s="237">
        <f>IF(N130="základná",J130,0)</f>
        <v>0</v>
      </c>
      <c r="BF130" s="237">
        <f>IF(N130="znížená",J130,0)</f>
        <v>0</v>
      </c>
      <c r="BG130" s="237">
        <f>IF(N130="zákl. prenesená",J130,0)</f>
        <v>0</v>
      </c>
      <c r="BH130" s="237">
        <f>IF(N130="zníž. prenesená",J130,0)</f>
        <v>0</v>
      </c>
      <c r="BI130" s="237">
        <f>IF(N130="nulová",J130,0)</f>
        <v>0</v>
      </c>
      <c r="BJ130" s="14" t="s">
        <v>90</v>
      </c>
      <c r="BK130" s="237">
        <f>ROUND(I130*H130,2)</f>
        <v>0</v>
      </c>
      <c r="BL130" s="14" t="s">
        <v>149</v>
      </c>
      <c r="BM130" s="236" t="s">
        <v>171</v>
      </c>
    </row>
    <row r="131" s="2" customFormat="1" ht="24.15" customHeight="1">
      <c r="A131" s="35"/>
      <c r="B131" s="36"/>
      <c r="C131" s="224" t="s">
        <v>77</v>
      </c>
      <c r="D131" s="224" t="s">
        <v>145</v>
      </c>
      <c r="E131" s="225" t="s">
        <v>430</v>
      </c>
      <c r="F131" s="226" t="s">
        <v>431</v>
      </c>
      <c r="G131" s="227" t="s">
        <v>1</v>
      </c>
      <c r="H131" s="228">
        <v>1</v>
      </c>
      <c r="I131" s="229"/>
      <c r="J131" s="230">
        <f>ROUND(I131*H131,2)</f>
        <v>0</v>
      </c>
      <c r="K131" s="231"/>
      <c r="L131" s="41"/>
      <c r="M131" s="232" t="s">
        <v>1</v>
      </c>
      <c r="N131" s="233" t="s">
        <v>43</v>
      </c>
      <c r="O131" s="88"/>
      <c r="P131" s="234">
        <f>O131*H131</f>
        <v>0</v>
      </c>
      <c r="Q131" s="234">
        <v>0</v>
      </c>
      <c r="R131" s="234">
        <f>Q131*H131</f>
        <v>0</v>
      </c>
      <c r="S131" s="234">
        <v>0</v>
      </c>
      <c r="T131" s="235">
        <f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36" t="s">
        <v>149</v>
      </c>
      <c r="AT131" s="236" t="s">
        <v>145</v>
      </c>
      <c r="AU131" s="236" t="s">
        <v>90</v>
      </c>
      <c r="AY131" s="14" t="s">
        <v>140</v>
      </c>
      <c r="BE131" s="237">
        <f>IF(N131="základná",J131,0)</f>
        <v>0</v>
      </c>
      <c r="BF131" s="237">
        <f>IF(N131="znížená",J131,0)</f>
        <v>0</v>
      </c>
      <c r="BG131" s="237">
        <f>IF(N131="zákl. prenesená",J131,0)</f>
        <v>0</v>
      </c>
      <c r="BH131" s="237">
        <f>IF(N131="zníž. prenesená",J131,0)</f>
        <v>0</v>
      </c>
      <c r="BI131" s="237">
        <f>IF(N131="nulová",J131,0)</f>
        <v>0</v>
      </c>
      <c r="BJ131" s="14" t="s">
        <v>90</v>
      </c>
      <c r="BK131" s="237">
        <f>ROUND(I131*H131,2)</f>
        <v>0</v>
      </c>
      <c r="BL131" s="14" t="s">
        <v>149</v>
      </c>
      <c r="BM131" s="236" t="s">
        <v>175</v>
      </c>
    </row>
    <row r="132" s="2" customFormat="1" ht="62.7" customHeight="1">
      <c r="A132" s="35"/>
      <c r="B132" s="36"/>
      <c r="C132" s="224" t="s">
        <v>168</v>
      </c>
      <c r="D132" s="224" t="s">
        <v>145</v>
      </c>
      <c r="E132" s="225" t="s">
        <v>432</v>
      </c>
      <c r="F132" s="226" t="s">
        <v>433</v>
      </c>
      <c r="G132" s="227" t="s">
        <v>1</v>
      </c>
      <c r="H132" s="228">
        <v>1</v>
      </c>
      <c r="I132" s="229"/>
      <c r="J132" s="230">
        <f>ROUND(I132*H132,2)</f>
        <v>0</v>
      </c>
      <c r="K132" s="231"/>
      <c r="L132" s="41"/>
      <c r="M132" s="232" t="s">
        <v>1</v>
      </c>
      <c r="N132" s="233" t="s">
        <v>43</v>
      </c>
      <c r="O132" s="88"/>
      <c r="P132" s="234">
        <f>O132*H132</f>
        <v>0</v>
      </c>
      <c r="Q132" s="234">
        <v>0</v>
      </c>
      <c r="R132" s="234">
        <f>Q132*H132</f>
        <v>0</v>
      </c>
      <c r="S132" s="234">
        <v>0</v>
      </c>
      <c r="T132" s="235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36" t="s">
        <v>149</v>
      </c>
      <c r="AT132" s="236" t="s">
        <v>145</v>
      </c>
      <c r="AU132" s="236" t="s">
        <v>90</v>
      </c>
      <c r="AY132" s="14" t="s">
        <v>140</v>
      </c>
      <c r="BE132" s="237">
        <f>IF(N132="základná",J132,0)</f>
        <v>0</v>
      </c>
      <c r="BF132" s="237">
        <f>IF(N132="znížená",J132,0)</f>
        <v>0</v>
      </c>
      <c r="BG132" s="237">
        <f>IF(N132="zákl. prenesená",J132,0)</f>
        <v>0</v>
      </c>
      <c r="BH132" s="237">
        <f>IF(N132="zníž. prenesená",J132,0)</f>
        <v>0</v>
      </c>
      <c r="BI132" s="237">
        <f>IF(N132="nulová",J132,0)</f>
        <v>0</v>
      </c>
      <c r="BJ132" s="14" t="s">
        <v>90</v>
      </c>
      <c r="BK132" s="237">
        <f>ROUND(I132*H132,2)</f>
        <v>0</v>
      </c>
      <c r="BL132" s="14" t="s">
        <v>149</v>
      </c>
      <c r="BM132" s="236" t="s">
        <v>180</v>
      </c>
    </row>
    <row r="133" s="2" customFormat="1" ht="14.4" customHeight="1">
      <c r="A133" s="35"/>
      <c r="B133" s="36"/>
      <c r="C133" s="224" t="s">
        <v>166</v>
      </c>
      <c r="D133" s="224" t="s">
        <v>145</v>
      </c>
      <c r="E133" s="225" t="s">
        <v>434</v>
      </c>
      <c r="F133" s="226" t="s">
        <v>435</v>
      </c>
      <c r="G133" s="227" t="s">
        <v>1</v>
      </c>
      <c r="H133" s="228">
        <v>1</v>
      </c>
      <c r="I133" s="229"/>
      <c r="J133" s="230">
        <f>ROUND(I133*H133,2)</f>
        <v>0</v>
      </c>
      <c r="K133" s="231"/>
      <c r="L133" s="41"/>
      <c r="M133" s="232" t="s">
        <v>1</v>
      </c>
      <c r="N133" s="233" t="s">
        <v>43</v>
      </c>
      <c r="O133" s="88"/>
      <c r="P133" s="234">
        <f>O133*H133</f>
        <v>0</v>
      </c>
      <c r="Q133" s="234">
        <v>0</v>
      </c>
      <c r="R133" s="234">
        <f>Q133*H133</f>
        <v>0</v>
      </c>
      <c r="S133" s="234">
        <v>0</v>
      </c>
      <c r="T133" s="235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36" t="s">
        <v>149</v>
      </c>
      <c r="AT133" s="236" t="s">
        <v>145</v>
      </c>
      <c r="AU133" s="236" t="s">
        <v>90</v>
      </c>
      <c r="AY133" s="14" t="s">
        <v>140</v>
      </c>
      <c r="BE133" s="237">
        <f>IF(N133="základná",J133,0)</f>
        <v>0</v>
      </c>
      <c r="BF133" s="237">
        <f>IF(N133="znížená",J133,0)</f>
        <v>0</v>
      </c>
      <c r="BG133" s="237">
        <f>IF(N133="zákl. prenesená",J133,0)</f>
        <v>0</v>
      </c>
      <c r="BH133" s="237">
        <f>IF(N133="zníž. prenesená",J133,0)</f>
        <v>0</v>
      </c>
      <c r="BI133" s="237">
        <f>IF(N133="nulová",J133,0)</f>
        <v>0</v>
      </c>
      <c r="BJ133" s="14" t="s">
        <v>90</v>
      </c>
      <c r="BK133" s="237">
        <f>ROUND(I133*H133,2)</f>
        <v>0</v>
      </c>
      <c r="BL133" s="14" t="s">
        <v>149</v>
      </c>
      <c r="BM133" s="236" t="s">
        <v>184</v>
      </c>
    </row>
    <row r="134" s="2" customFormat="1">
      <c r="A134" s="35"/>
      <c r="B134" s="36"/>
      <c r="C134" s="37"/>
      <c r="D134" s="238" t="s">
        <v>151</v>
      </c>
      <c r="E134" s="37"/>
      <c r="F134" s="239" t="s">
        <v>436</v>
      </c>
      <c r="G134" s="37"/>
      <c r="H134" s="37"/>
      <c r="I134" s="240"/>
      <c r="J134" s="37"/>
      <c r="K134" s="37"/>
      <c r="L134" s="41"/>
      <c r="M134" s="241"/>
      <c r="N134" s="242"/>
      <c r="O134" s="88"/>
      <c r="P134" s="88"/>
      <c r="Q134" s="88"/>
      <c r="R134" s="88"/>
      <c r="S134" s="88"/>
      <c r="T134" s="89"/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T134" s="14" t="s">
        <v>151</v>
      </c>
      <c r="AU134" s="14" t="s">
        <v>90</v>
      </c>
    </row>
    <row r="135" s="2" customFormat="1" ht="24.15" customHeight="1">
      <c r="A135" s="35"/>
      <c r="B135" s="36"/>
      <c r="C135" s="224" t="s">
        <v>177</v>
      </c>
      <c r="D135" s="224" t="s">
        <v>145</v>
      </c>
      <c r="E135" s="225" t="s">
        <v>437</v>
      </c>
      <c r="F135" s="226" t="s">
        <v>438</v>
      </c>
      <c r="G135" s="227" t="s">
        <v>1</v>
      </c>
      <c r="H135" s="228">
        <v>1</v>
      </c>
      <c r="I135" s="229"/>
      <c r="J135" s="230">
        <f>ROUND(I135*H135,2)</f>
        <v>0</v>
      </c>
      <c r="K135" s="231"/>
      <c r="L135" s="41"/>
      <c r="M135" s="232" t="s">
        <v>1</v>
      </c>
      <c r="N135" s="233" t="s">
        <v>43</v>
      </c>
      <c r="O135" s="88"/>
      <c r="P135" s="234">
        <f>O135*H135</f>
        <v>0</v>
      </c>
      <c r="Q135" s="234">
        <v>0</v>
      </c>
      <c r="R135" s="234">
        <f>Q135*H135</f>
        <v>0</v>
      </c>
      <c r="S135" s="234">
        <v>0</v>
      </c>
      <c r="T135" s="235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36" t="s">
        <v>149</v>
      </c>
      <c r="AT135" s="236" t="s">
        <v>145</v>
      </c>
      <c r="AU135" s="236" t="s">
        <v>90</v>
      </c>
      <c r="AY135" s="14" t="s">
        <v>140</v>
      </c>
      <c r="BE135" s="237">
        <f>IF(N135="základná",J135,0)</f>
        <v>0</v>
      </c>
      <c r="BF135" s="237">
        <f>IF(N135="znížená",J135,0)</f>
        <v>0</v>
      </c>
      <c r="BG135" s="237">
        <f>IF(N135="zákl. prenesená",J135,0)</f>
        <v>0</v>
      </c>
      <c r="BH135" s="237">
        <f>IF(N135="zníž. prenesená",J135,0)</f>
        <v>0</v>
      </c>
      <c r="BI135" s="237">
        <f>IF(N135="nulová",J135,0)</f>
        <v>0</v>
      </c>
      <c r="BJ135" s="14" t="s">
        <v>90</v>
      </c>
      <c r="BK135" s="237">
        <f>ROUND(I135*H135,2)</f>
        <v>0</v>
      </c>
      <c r="BL135" s="14" t="s">
        <v>149</v>
      </c>
      <c r="BM135" s="236" t="s">
        <v>189</v>
      </c>
    </row>
    <row r="136" s="2" customFormat="1">
      <c r="A136" s="35"/>
      <c r="B136" s="36"/>
      <c r="C136" s="37"/>
      <c r="D136" s="238" t="s">
        <v>151</v>
      </c>
      <c r="E136" s="37"/>
      <c r="F136" s="239" t="s">
        <v>439</v>
      </c>
      <c r="G136" s="37"/>
      <c r="H136" s="37"/>
      <c r="I136" s="240"/>
      <c r="J136" s="37"/>
      <c r="K136" s="37"/>
      <c r="L136" s="41"/>
      <c r="M136" s="241"/>
      <c r="N136" s="242"/>
      <c r="O136" s="88"/>
      <c r="P136" s="88"/>
      <c r="Q136" s="88"/>
      <c r="R136" s="88"/>
      <c r="S136" s="88"/>
      <c r="T136" s="89"/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T136" s="14" t="s">
        <v>151</v>
      </c>
      <c r="AU136" s="14" t="s">
        <v>90</v>
      </c>
    </row>
    <row r="137" s="2" customFormat="1" ht="24.15" customHeight="1">
      <c r="A137" s="35"/>
      <c r="B137" s="36"/>
      <c r="C137" s="224" t="s">
        <v>171</v>
      </c>
      <c r="D137" s="224" t="s">
        <v>145</v>
      </c>
      <c r="E137" s="225" t="s">
        <v>440</v>
      </c>
      <c r="F137" s="226" t="s">
        <v>441</v>
      </c>
      <c r="G137" s="227" t="s">
        <v>1</v>
      </c>
      <c r="H137" s="228">
        <v>5</v>
      </c>
      <c r="I137" s="229"/>
      <c r="J137" s="230">
        <f>ROUND(I137*H137,2)</f>
        <v>0</v>
      </c>
      <c r="K137" s="231"/>
      <c r="L137" s="41"/>
      <c r="M137" s="232" t="s">
        <v>1</v>
      </c>
      <c r="N137" s="233" t="s">
        <v>43</v>
      </c>
      <c r="O137" s="88"/>
      <c r="P137" s="234">
        <f>O137*H137</f>
        <v>0</v>
      </c>
      <c r="Q137" s="234">
        <v>0</v>
      </c>
      <c r="R137" s="234">
        <f>Q137*H137</f>
        <v>0</v>
      </c>
      <c r="S137" s="234">
        <v>0</v>
      </c>
      <c r="T137" s="235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36" t="s">
        <v>149</v>
      </c>
      <c r="AT137" s="236" t="s">
        <v>145</v>
      </c>
      <c r="AU137" s="236" t="s">
        <v>90</v>
      </c>
      <c r="AY137" s="14" t="s">
        <v>140</v>
      </c>
      <c r="BE137" s="237">
        <f>IF(N137="základná",J137,0)</f>
        <v>0</v>
      </c>
      <c r="BF137" s="237">
        <f>IF(N137="znížená",J137,0)</f>
        <v>0</v>
      </c>
      <c r="BG137" s="237">
        <f>IF(N137="zákl. prenesená",J137,0)</f>
        <v>0</v>
      </c>
      <c r="BH137" s="237">
        <f>IF(N137="zníž. prenesená",J137,0)</f>
        <v>0</v>
      </c>
      <c r="BI137" s="237">
        <f>IF(N137="nulová",J137,0)</f>
        <v>0</v>
      </c>
      <c r="BJ137" s="14" t="s">
        <v>90</v>
      </c>
      <c r="BK137" s="237">
        <f>ROUND(I137*H137,2)</f>
        <v>0</v>
      </c>
      <c r="BL137" s="14" t="s">
        <v>149</v>
      </c>
      <c r="BM137" s="236" t="s">
        <v>195</v>
      </c>
    </row>
    <row r="138" s="2" customFormat="1" ht="14.4" customHeight="1">
      <c r="A138" s="35"/>
      <c r="B138" s="36"/>
      <c r="C138" s="224" t="s">
        <v>186</v>
      </c>
      <c r="D138" s="224" t="s">
        <v>145</v>
      </c>
      <c r="E138" s="225" t="s">
        <v>442</v>
      </c>
      <c r="F138" s="226" t="s">
        <v>443</v>
      </c>
      <c r="G138" s="227" t="s">
        <v>1</v>
      </c>
      <c r="H138" s="228">
        <v>1</v>
      </c>
      <c r="I138" s="229"/>
      <c r="J138" s="230">
        <f>ROUND(I138*H138,2)</f>
        <v>0</v>
      </c>
      <c r="K138" s="231"/>
      <c r="L138" s="41"/>
      <c r="M138" s="232" t="s">
        <v>1</v>
      </c>
      <c r="N138" s="233" t="s">
        <v>43</v>
      </c>
      <c r="O138" s="88"/>
      <c r="P138" s="234">
        <f>O138*H138</f>
        <v>0</v>
      </c>
      <c r="Q138" s="234">
        <v>0</v>
      </c>
      <c r="R138" s="234">
        <f>Q138*H138</f>
        <v>0</v>
      </c>
      <c r="S138" s="234">
        <v>0</v>
      </c>
      <c r="T138" s="235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36" t="s">
        <v>149</v>
      </c>
      <c r="AT138" s="236" t="s">
        <v>145</v>
      </c>
      <c r="AU138" s="236" t="s">
        <v>90</v>
      </c>
      <c r="AY138" s="14" t="s">
        <v>140</v>
      </c>
      <c r="BE138" s="237">
        <f>IF(N138="základná",J138,0)</f>
        <v>0</v>
      </c>
      <c r="BF138" s="237">
        <f>IF(N138="znížená",J138,0)</f>
        <v>0</v>
      </c>
      <c r="BG138" s="237">
        <f>IF(N138="zákl. prenesená",J138,0)</f>
        <v>0</v>
      </c>
      <c r="BH138" s="237">
        <f>IF(N138="zníž. prenesená",J138,0)</f>
        <v>0</v>
      </c>
      <c r="BI138" s="237">
        <f>IF(N138="nulová",J138,0)</f>
        <v>0</v>
      </c>
      <c r="BJ138" s="14" t="s">
        <v>90</v>
      </c>
      <c r="BK138" s="237">
        <f>ROUND(I138*H138,2)</f>
        <v>0</v>
      </c>
      <c r="BL138" s="14" t="s">
        <v>149</v>
      </c>
      <c r="BM138" s="236" t="s">
        <v>7</v>
      </c>
    </row>
    <row r="139" s="2" customFormat="1" ht="24.15" customHeight="1">
      <c r="A139" s="35"/>
      <c r="B139" s="36"/>
      <c r="C139" s="224" t="s">
        <v>175</v>
      </c>
      <c r="D139" s="224" t="s">
        <v>145</v>
      </c>
      <c r="E139" s="225" t="s">
        <v>444</v>
      </c>
      <c r="F139" s="226" t="s">
        <v>445</v>
      </c>
      <c r="G139" s="227" t="s">
        <v>1</v>
      </c>
      <c r="H139" s="228">
        <v>1</v>
      </c>
      <c r="I139" s="229"/>
      <c r="J139" s="230">
        <f>ROUND(I139*H139,2)</f>
        <v>0</v>
      </c>
      <c r="K139" s="231"/>
      <c r="L139" s="41"/>
      <c r="M139" s="232" t="s">
        <v>1</v>
      </c>
      <c r="N139" s="233" t="s">
        <v>43</v>
      </c>
      <c r="O139" s="88"/>
      <c r="P139" s="234">
        <f>O139*H139</f>
        <v>0</v>
      </c>
      <c r="Q139" s="234">
        <v>0</v>
      </c>
      <c r="R139" s="234">
        <f>Q139*H139</f>
        <v>0</v>
      </c>
      <c r="S139" s="234">
        <v>0</v>
      </c>
      <c r="T139" s="235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36" t="s">
        <v>149</v>
      </c>
      <c r="AT139" s="236" t="s">
        <v>145</v>
      </c>
      <c r="AU139" s="236" t="s">
        <v>90</v>
      </c>
      <c r="AY139" s="14" t="s">
        <v>140</v>
      </c>
      <c r="BE139" s="237">
        <f>IF(N139="základná",J139,0)</f>
        <v>0</v>
      </c>
      <c r="BF139" s="237">
        <f>IF(N139="znížená",J139,0)</f>
        <v>0</v>
      </c>
      <c r="BG139" s="237">
        <f>IF(N139="zákl. prenesená",J139,0)</f>
        <v>0</v>
      </c>
      <c r="BH139" s="237">
        <f>IF(N139="zníž. prenesená",J139,0)</f>
        <v>0</v>
      </c>
      <c r="BI139" s="237">
        <f>IF(N139="nulová",J139,0)</f>
        <v>0</v>
      </c>
      <c r="BJ139" s="14" t="s">
        <v>90</v>
      </c>
      <c r="BK139" s="237">
        <f>ROUND(I139*H139,2)</f>
        <v>0</v>
      </c>
      <c r="BL139" s="14" t="s">
        <v>149</v>
      </c>
      <c r="BM139" s="236" t="s">
        <v>203</v>
      </c>
    </row>
    <row r="140" s="2" customFormat="1">
      <c r="A140" s="35"/>
      <c r="B140" s="36"/>
      <c r="C140" s="37"/>
      <c r="D140" s="238" t="s">
        <v>151</v>
      </c>
      <c r="E140" s="37"/>
      <c r="F140" s="239" t="s">
        <v>446</v>
      </c>
      <c r="G140" s="37"/>
      <c r="H140" s="37"/>
      <c r="I140" s="240"/>
      <c r="J140" s="37"/>
      <c r="K140" s="37"/>
      <c r="L140" s="41"/>
      <c r="M140" s="241"/>
      <c r="N140" s="242"/>
      <c r="O140" s="88"/>
      <c r="P140" s="88"/>
      <c r="Q140" s="88"/>
      <c r="R140" s="88"/>
      <c r="S140" s="88"/>
      <c r="T140" s="89"/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T140" s="14" t="s">
        <v>151</v>
      </c>
      <c r="AU140" s="14" t="s">
        <v>90</v>
      </c>
    </row>
    <row r="141" s="2" customFormat="1" ht="14.4" customHeight="1">
      <c r="A141" s="35"/>
      <c r="B141" s="36"/>
      <c r="C141" s="224" t="s">
        <v>197</v>
      </c>
      <c r="D141" s="224" t="s">
        <v>145</v>
      </c>
      <c r="E141" s="225" t="s">
        <v>447</v>
      </c>
      <c r="F141" s="226" t="s">
        <v>448</v>
      </c>
      <c r="G141" s="227" t="s">
        <v>1</v>
      </c>
      <c r="H141" s="228">
        <v>1</v>
      </c>
      <c r="I141" s="229"/>
      <c r="J141" s="230">
        <f>ROUND(I141*H141,2)</f>
        <v>0</v>
      </c>
      <c r="K141" s="231"/>
      <c r="L141" s="41"/>
      <c r="M141" s="232" t="s">
        <v>1</v>
      </c>
      <c r="N141" s="233" t="s">
        <v>43</v>
      </c>
      <c r="O141" s="88"/>
      <c r="P141" s="234">
        <f>O141*H141</f>
        <v>0</v>
      </c>
      <c r="Q141" s="234">
        <v>0</v>
      </c>
      <c r="R141" s="234">
        <f>Q141*H141</f>
        <v>0</v>
      </c>
      <c r="S141" s="234">
        <v>0</v>
      </c>
      <c r="T141" s="235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36" t="s">
        <v>149</v>
      </c>
      <c r="AT141" s="236" t="s">
        <v>145</v>
      </c>
      <c r="AU141" s="236" t="s">
        <v>90</v>
      </c>
      <c r="AY141" s="14" t="s">
        <v>140</v>
      </c>
      <c r="BE141" s="237">
        <f>IF(N141="základná",J141,0)</f>
        <v>0</v>
      </c>
      <c r="BF141" s="237">
        <f>IF(N141="znížená",J141,0)</f>
        <v>0</v>
      </c>
      <c r="BG141" s="237">
        <f>IF(N141="zákl. prenesená",J141,0)</f>
        <v>0</v>
      </c>
      <c r="BH141" s="237">
        <f>IF(N141="zníž. prenesená",J141,0)</f>
        <v>0</v>
      </c>
      <c r="BI141" s="237">
        <f>IF(N141="nulová",J141,0)</f>
        <v>0</v>
      </c>
      <c r="BJ141" s="14" t="s">
        <v>90</v>
      </c>
      <c r="BK141" s="237">
        <f>ROUND(I141*H141,2)</f>
        <v>0</v>
      </c>
      <c r="BL141" s="14" t="s">
        <v>149</v>
      </c>
      <c r="BM141" s="236" t="s">
        <v>208</v>
      </c>
    </row>
    <row r="142" s="2" customFormat="1">
      <c r="A142" s="35"/>
      <c r="B142" s="36"/>
      <c r="C142" s="37"/>
      <c r="D142" s="238" t="s">
        <v>151</v>
      </c>
      <c r="E142" s="37"/>
      <c r="F142" s="239" t="s">
        <v>449</v>
      </c>
      <c r="G142" s="37"/>
      <c r="H142" s="37"/>
      <c r="I142" s="240"/>
      <c r="J142" s="37"/>
      <c r="K142" s="37"/>
      <c r="L142" s="41"/>
      <c r="M142" s="241"/>
      <c r="N142" s="242"/>
      <c r="O142" s="88"/>
      <c r="P142" s="88"/>
      <c r="Q142" s="88"/>
      <c r="R142" s="88"/>
      <c r="S142" s="88"/>
      <c r="T142" s="89"/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T142" s="14" t="s">
        <v>151</v>
      </c>
      <c r="AU142" s="14" t="s">
        <v>90</v>
      </c>
    </row>
    <row r="143" s="2" customFormat="1" ht="24.15" customHeight="1">
      <c r="A143" s="35"/>
      <c r="B143" s="36"/>
      <c r="C143" s="224" t="s">
        <v>180</v>
      </c>
      <c r="D143" s="224" t="s">
        <v>145</v>
      </c>
      <c r="E143" s="225" t="s">
        <v>450</v>
      </c>
      <c r="F143" s="226" t="s">
        <v>451</v>
      </c>
      <c r="G143" s="227" t="s">
        <v>1</v>
      </c>
      <c r="H143" s="228">
        <v>3</v>
      </c>
      <c r="I143" s="229"/>
      <c r="J143" s="230">
        <f>ROUND(I143*H143,2)</f>
        <v>0</v>
      </c>
      <c r="K143" s="231"/>
      <c r="L143" s="41"/>
      <c r="M143" s="232" t="s">
        <v>1</v>
      </c>
      <c r="N143" s="233" t="s">
        <v>43</v>
      </c>
      <c r="O143" s="88"/>
      <c r="P143" s="234">
        <f>O143*H143</f>
        <v>0</v>
      </c>
      <c r="Q143" s="234">
        <v>0</v>
      </c>
      <c r="R143" s="234">
        <f>Q143*H143</f>
        <v>0</v>
      </c>
      <c r="S143" s="234">
        <v>0</v>
      </c>
      <c r="T143" s="235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36" t="s">
        <v>149</v>
      </c>
      <c r="AT143" s="236" t="s">
        <v>145</v>
      </c>
      <c r="AU143" s="236" t="s">
        <v>90</v>
      </c>
      <c r="AY143" s="14" t="s">
        <v>140</v>
      </c>
      <c r="BE143" s="237">
        <f>IF(N143="základná",J143,0)</f>
        <v>0</v>
      </c>
      <c r="BF143" s="237">
        <f>IF(N143="znížená",J143,0)</f>
        <v>0</v>
      </c>
      <c r="BG143" s="237">
        <f>IF(N143="zákl. prenesená",J143,0)</f>
        <v>0</v>
      </c>
      <c r="BH143" s="237">
        <f>IF(N143="zníž. prenesená",J143,0)</f>
        <v>0</v>
      </c>
      <c r="BI143" s="237">
        <f>IF(N143="nulová",J143,0)</f>
        <v>0</v>
      </c>
      <c r="BJ143" s="14" t="s">
        <v>90</v>
      </c>
      <c r="BK143" s="237">
        <f>ROUND(I143*H143,2)</f>
        <v>0</v>
      </c>
      <c r="BL143" s="14" t="s">
        <v>149</v>
      </c>
      <c r="BM143" s="236" t="s">
        <v>212</v>
      </c>
    </row>
    <row r="144" s="2" customFormat="1">
      <c r="A144" s="35"/>
      <c r="B144" s="36"/>
      <c r="C144" s="37"/>
      <c r="D144" s="238" t="s">
        <v>151</v>
      </c>
      <c r="E144" s="37"/>
      <c r="F144" s="239" t="s">
        <v>452</v>
      </c>
      <c r="G144" s="37"/>
      <c r="H144" s="37"/>
      <c r="I144" s="240"/>
      <c r="J144" s="37"/>
      <c r="K144" s="37"/>
      <c r="L144" s="41"/>
      <c r="M144" s="241"/>
      <c r="N144" s="242"/>
      <c r="O144" s="88"/>
      <c r="P144" s="88"/>
      <c r="Q144" s="88"/>
      <c r="R144" s="88"/>
      <c r="S144" s="88"/>
      <c r="T144" s="89"/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T144" s="14" t="s">
        <v>151</v>
      </c>
      <c r="AU144" s="14" t="s">
        <v>90</v>
      </c>
    </row>
    <row r="145" s="2" customFormat="1" ht="14.4" customHeight="1">
      <c r="A145" s="35"/>
      <c r="B145" s="36"/>
      <c r="C145" s="224" t="s">
        <v>77</v>
      </c>
      <c r="D145" s="224" t="s">
        <v>145</v>
      </c>
      <c r="E145" s="225" t="s">
        <v>453</v>
      </c>
      <c r="F145" s="226" t="s">
        <v>353</v>
      </c>
      <c r="G145" s="227" t="s">
        <v>1</v>
      </c>
      <c r="H145" s="228">
        <v>1</v>
      </c>
      <c r="I145" s="229"/>
      <c r="J145" s="230">
        <f>ROUND(I145*H145,2)</f>
        <v>0</v>
      </c>
      <c r="K145" s="231"/>
      <c r="L145" s="41"/>
      <c r="M145" s="232" t="s">
        <v>1</v>
      </c>
      <c r="N145" s="233" t="s">
        <v>43</v>
      </c>
      <c r="O145" s="88"/>
      <c r="P145" s="234">
        <f>O145*H145</f>
        <v>0</v>
      </c>
      <c r="Q145" s="234">
        <v>0</v>
      </c>
      <c r="R145" s="234">
        <f>Q145*H145</f>
        <v>0</v>
      </c>
      <c r="S145" s="234">
        <v>0</v>
      </c>
      <c r="T145" s="235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36" t="s">
        <v>149</v>
      </c>
      <c r="AT145" s="236" t="s">
        <v>145</v>
      </c>
      <c r="AU145" s="236" t="s">
        <v>90</v>
      </c>
      <c r="AY145" s="14" t="s">
        <v>140</v>
      </c>
      <c r="BE145" s="237">
        <f>IF(N145="základná",J145,0)</f>
        <v>0</v>
      </c>
      <c r="BF145" s="237">
        <f>IF(N145="znížená",J145,0)</f>
        <v>0</v>
      </c>
      <c r="BG145" s="237">
        <f>IF(N145="zákl. prenesená",J145,0)</f>
        <v>0</v>
      </c>
      <c r="BH145" s="237">
        <f>IF(N145="zníž. prenesená",J145,0)</f>
        <v>0</v>
      </c>
      <c r="BI145" s="237">
        <f>IF(N145="nulová",J145,0)</f>
        <v>0</v>
      </c>
      <c r="BJ145" s="14" t="s">
        <v>90</v>
      </c>
      <c r="BK145" s="237">
        <f>ROUND(I145*H145,2)</f>
        <v>0</v>
      </c>
      <c r="BL145" s="14" t="s">
        <v>149</v>
      </c>
      <c r="BM145" s="236" t="s">
        <v>217</v>
      </c>
    </row>
    <row r="146" s="2" customFormat="1" ht="24.15" customHeight="1">
      <c r="A146" s="35"/>
      <c r="B146" s="36"/>
      <c r="C146" s="224" t="s">
        <v>205</v>
      </c>
      <c r="D146" s="224" t="s">
        <v>145</v>
      </c>
      <c r="E146" s="225" t="s">
        <v>454</v>
      </c>
      <c r="F146" s="226" t="s">
        <v>455</v>
      </c>
      <c r="G146" s="227" t="s">
        <v>1</v>
      </c>
      <c r="H146" s="228">
        <v>1</v>
      </c>
      <c r="I146" s="229"/>
      <c r="J146" s="230">
        <f>ROUND(I146*H146,2)</f>
        <v>0</v>
      </c>
      <c r="K146" s="231"/>
      <c r="L146" s="41"/>
      <c r="M146" s="232" t="s">
        <v>1</v>
      </c>
      <c r="N146" s="233" t="s">
        <v>43</v>
      </c>
      <c r="O146" s="88"/>
      <c r="P146" s="234">
        <f>O146*H146</f>
        <v>0</v>
      </c>
      <c r="Q146" s="234">
        <v>0</v>
      </c>
      <c r="R146" s="234">
        <f>Q146*H146</f>
        <v>0</v>
      </c>
      <c r="S146" s="234">
        <v>0</v>
      </c>
      <c r="T146" s="235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36" t="s">
        <v>149</v>
      </c>
      <c r="AT146" s="236" t="s">
        <v>145</v>
      </c>
      <c r="AU146" s="236" t="s">
        <v>90</v>
      </c>
      <c r="AY146" s="14" t="s">
        <v>140</v>
      </c>
      <c r="BE146" s="237">
        <f>IF(N146="základná",J146,0)</f>
        <v>0</v>
      </c>
      <c r="BF146" s="237">
        <f>IF(N146="znížená",J146,0)</f>
        <v>0</v>
      </c>
      <c r="BG146" s="237">
        <f>IF(N146="zákl. prenesená",J146,0)</f>
        <v>0</v>
      </c>
      <c r="BH146" s="237">
        <f>IF(N146="zníž. prenesená",J146,0)</f>
        <v>0</v>
      </c>
      <c r="BI146" s="237">
        <f>IF(N146="nulová",J146,0)</f>
        <v>0</v>
      </c>
      <c r="BJ146" s="14" t="s">
        <v>90</v>
      </c>
      <c r="BK146" s="237">
        <f>ROUND(I146*H146,2)</f>
        <v>0</v>
      </c>
      <c r="BL146" s="14" t="s">
        <v>149</v>
      </c>
      <c r="BM146" s="236" t="s">
        <v>221</v>
      </c>
    </row>
    <row r="147" s="2" customFormat="1">
      <c r="A147" s="35"/>
      <c r="B147" s="36"/>
      <c r="C147" s="37"/>
      <c r="D147" s="238" t="s">
        <v>151</v>
      </c>
      <c r="E147" s="37"/>
      <c r="F147" s="239" t="s">
        <v>456</v>
      </c>
      <c r="G147" s="37"/>
      <c r="H147" s="37"/>
      <c r="I147" s="240"/>
      <c r="J147" s="37"/>
      <c r="K147" s="37"/>
      <c r="L147" s="41"/>
      <c r="M147" s="241"/>
      <c r="N147" s="242"/>
      <c r="O147" s="88"/>
      <c r="P147" s="88"/>
      <c r="Q147" s="88"/>
      <c r="R147" s="88"/>
      <c r="S147" s="88"/>
      <c r="T147" s="89"/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T147" s="14" t="s">
        <v>151</v>
      </c>
      <c r="AU147" s="14" t="s">
        <v>90</v>
      </c>
    </row>
    <row r="148" s="2" customFormat="1" ht="14.4" customHeight="1">
      <c r="A148" s="35"/>
      <c r="B148" s="36"/>
      <c r="C148" s="224" t="s">
        <v>184</v>
      </c>
      <c r="D148" s="224" t="s">
        <v>145</v>
      </c>
      <c r="E148" s="225" t="s">
        <v>457</v>
      </c>
      <c r="F148" s="226" t="s">
        <v>458</v>
      </c>
      <c r="G148" s="227" t="s">
        <v>1</v>
      </c>
      <c r="H148" s="228">
        <v>1</v>
      </c>
      <c r="I148" s="229"/>
      <c r="J148" s="230">
        <f>ROUND(I148*H148,2)</f>
        <v>0</v>
      </c>
      <c r="K148" s="231"/>
      <c r="L148" s="41"/>
      <c r="M148" s="232" t="s">
        <v>1</v>
      </c>
      <c r="N148" s="233" t="s">
        <v>43</v>
      </c>
      <c r="O148" s="88"/>
      <c r="P148" s="234">
        <f>O148*H148</f>
        <v>0</v>
      </c>
      <c r="Q148" s="234">
        <v>0</v>
      </c>
      <c r="R148" s="234">
        <f>Q148*H148</f>
        <v>0</v>
      </c>
      <c r="S148" s="234">
        <v>0</v>
      </c>
      <c r="T148" s="235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36" t="s">
        <v>149</v>
      </c>
      <c r="AT148" s="236" t="s">
        <v>145</v>
      </c>
      <c r="AU148" s="236" t="s">
        <v>90</v>
      </c>
      <c r="AY148" s="14" t="s">
        <v>140</v>
      </c>
      <c r="BE148" s="237">
        <f>IF(N148="základná",J148,0)</f>
        <v>0</v>
      </c>
      <c r="BF148" s="237">
        <f>IF(N148="znížená",J148,0)</f>
        <v>0</v>
      </c>
      <c r="BG148" s="237">
        <f>IF(N148="zákl. prenesená",J148,0)</f>
        <v>0</v>
      </c>
      <c r="BH148" s="237">
        <f>IF(N148="zníž. prenesená",J148,0)</f>
        <v>0</v>
      </c>
      <c r="BI148" s="237">
        <f>IF(N148="nulová",J148,0)</f>
        <v>0</v>
      </c>
      <c r="BJ148" s="14" t="s">
        <v>90</v>
      </c>
      <c r="BK148" s="237">
        <f>ROUND(I148*H148,2)</f>
        <v>0</v>
      </c>
      <c r="BL148" s="14" t="s">
        <v>149</v>
      </c>
      <c r="BM148" s="236" t="s">
        <v>226</v>
      </c>
    </row>
    <row r="149" s="2" customFormat="1">
      <c r="A149" s="35"/>
      <c r="B149" s="36"/>
      <c r="C149" s="37"/>
      <c r="D149" s="238" t="s">
        <v>151</v>
      </c>
      <c r="E149" s="37"/>
      <c r="F149" s="239" t="s">
        <v>459</v>
      </c>
      <c r="G149" s="37"/>
      <c r="H149" s="37"/>
      <c r="I149" s="240"/>
      <c r="J149" s="37"/>
      <c r="K149" s="37"/>
      <c r="L149" s="41"/>
      <c r="M149" s="241"/>
      <c r="N149" s="242"/>
      <c r="O149" s="88"/>
      <c r="P149" s="88"/>
      <c r="Q149" s="88"/>
      <c r="R149" s="88"/>
      <c r="S149" s="88"/>
      <c r="T149" s="89"/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T149" s="14" t="s">
        <v>151</v>
      </c>
      <c r="AU149" s="14" t="s">
        <v>90</v>
      </c>
    </row>
    <row r="150" s="2" customFormat="1" ht="14.4" customHeight="1">
      <c r="A150" s="35"/>
      <c r="B150" s="36"/>
      <c r="C150" s="224" t="s">
        <v>214</v>
      </c>
      <c r="D150" s="224" t="s">
        <v>145</v>
      </c>
      <c r="E150" s="225" t="s">
        <v>460</v>
      </c>
      <c r="F150" s="226" t="s">
        <v>461</v>
      </c>
      <c r="G150" s="227" t="s">
        <v>1</v>
      </c>
      <c r="H150" s="228">
        <v>1</v>
      </c>
      <c r="I150" s="229"/>
      <c r="J150" s="230">
        <f>ROUND(I150*H150,2)</f>
        <v>0</v>
      </c>
      <c r="K150" s="231"/>
      <c r="L150" s="41"/>
      <c r="M150" s="232" t="s">
        <v>1</v>
      </c>
      <c r="N150" s="233" t="s">
        <v>43</v>
      </c>
      <c r="O150" s="88"/>
      <c r="P150" s="234">
        <f>O150*H150</f>
        <v>0</v>
      </c>
      <c r="Q150" s="234">
        <v>0</v>
      </c>
      <c r="R150" s="234">
        <f>Q150*H150</f>
        <v>0</v>
      </c>
      <c r="S150" s="234">
        <v>0</v>
      </c>
      <c r="T150" s="235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36" t="s">
        <v>149</v>
      </c>
      <c r="AT150" s="236" t="s">
        <v>145</v>
      </c>
      <c r="AU150" s="236" t="s">
        <v>90</v>
      </c>
      <c r="AY150" s="14" t="s">
        <v>140</v>
      </c>
      <c r="BE150" s="237">
        <f>IF(N150="základná",J150,0)</f>
        <v>0</v>
      </c>
      <c r="BF150" s="237">
        <f>IF(N150="znížená",J150,0)</f>
        <v>0</v>
      </c>
      <c r="BG150" s="237">
        <f>IF(N150="zákl. prenesená",J150,0)</f>
        <v>0</v>
      </c>
      <c r="BH150" s="237">
        <f>IF(N150="zníž. prenesená",J150,0)</f>
        <v>0</v>
      </c>
      <c r="BI150" s="237">
        <f>IF(N150="nulová",J150,0)</f>
        <v>0</v>
      </c>
      <c r="BJ150" s="14" t="s">
        <v>90</v>
      </c>
      <c r="BK150" s="237">
        <f>ROUND(I150*H150,2)</f>
        <v>0</v>
      </c>
      <c r="BL150" s="14" t="s">
        <v>149</v>
      </c>
      <c r="BM150" s="236" t="s">
        <v>230</v>
      </c>
    </row>
    <row r="151" s="2" customFormat="1">
      <c r="A151" s="35"/>
      <c r="B151" s="36"/>
      <c r="C151" s="37"/>
      <c r="D151" s="238" t="s">
        <v>151</v>
      </c>
      <c r="E151" s="37"/>
      <c r="F151" s="239" t="s">
        <v>462</v>
      </c>
      <c r="G151" s="37"/>
      <c r="H151" s="37"/>
      <c r="I151" s="240"/>
      <c r="J151" s="37"/>
      <c r="K151" s="37"/>
      <c r="L151" s="41"/>
      <c r="M151" s="241"/>
      <c r="N151" s="242"/>
      <c r="O151" s="88"/>
      <c r="P151" s="88"/>
      <c r="Q151" s="88"/>
      <c r="R151" s="88"/>
      <c r="S151" s="88"/>
      <c r="T151" s="89"/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T151" s="14" t="s">
        <v>151</v>
      </c>
      <c r="AU151" s="14" t="s">
        <v>90</v>
      </c>
    </row>
    <row r="152" s="2" customFormat="1" ht="14.4" customHeight="1">
      <c r="A152" s="35"/>
      <c r="B152" s="36"/>
      <c r="C152" s="224" t="s">
        <v>189</v>
      </c>
      <c r="D152" s="224" t="s">
        <v>145</v>
      </c>
      <c r="E152" s="225" t="s">
        <v>463</v>
      </c>
      <c r="F152" s="226" t="s">
        <v>464</v>
      </c>
      <c r="G152" s="227" t="s">
        <v>1</v>
      </c>
      <c r="H152" s="228">
        <v>1</v>
      </c>
      <c r="I152" s="229"/>
      <c r="J152" s="230">
        <f>ROUND(I152*H152,2)</f>
        <v>0</v>
      </c>
      <c r="K152" s="231"/>
      <c r="L152" s="41"/>
      <c r="M152" s="232" t="s">
        <v>1</v>
      </c>
      <c r="N152" s="233" t="s">
        <v>43</v>
      </c>
      <c r="O152" s="88"/>
      <c r="P152" s="234">
        <f>O152*H152</f>
        <v>0</v>
      </c>
      <c r="Q152" s="234">
        <v>0</v>
      </c>
      <c r="R152" s="234">
        <f>Q152*H152</f>
        <v>0</v>
      </c>
      <c r="S152" s="234">
        <v>0</v>
      </c>
      <c r="T152" s="235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36" t="s">
        <v>149</v>
      </c>
      <c r="AT152" s="236" t="s">
        <v>145</v>
      </c>
      <c r="AU152" s="236" t="s">
        <v>90</v>
      </c>
      <c r="AY152" s="14" t="s">
        <v>140</v>
      </c>
      <c r="BE152" s="237">
        <f>IF(N152="základná",J152,0)</f>
        <v>0</v>
      </c>
      <c r="BF152" s="237">
        <f>IF(N152="znížená",J152,0)</f>
        <v>0</v>
      </c>
      <c r="BG152" s="237">
        <f>IF(N152="zákl. prenesená",J152,0)</f>
        <v>0</v>
      </c>
      <c r="BH152" s="237">
        <f>IF(N152="zníž. prenesená",J152,0)</f>
        <v>0</v>
      </c>
      <c r="BI152" s="237">
        <f>IF(N152="nulová",J152,0)</f>
        <v>0</v>
      </c>
      <c r="BJ152" s="14" t="s">
        <v>90</v>
      </c>
      <c r="BK152" s="237">
        <f>ROUND(I152*H152,2)</f>
        <v>0</v>
      </c>
      <c r="BL152" s="14" t="s">
        <v>149</v>
      </c>
      <c r="BM152" s="236" t="s">
        <v>235</v>
      </c>
    </row>
    <row r="153" s="2" customFormat="1">
      <c r="A153" s="35"/>
      <c r="B153" s="36"/>
      <c r="C153" s="37"/>
      <c r="D153" s="238" t="s">
        <v>151</v>
      </c>
      <c r="E153" s="37"/>
      <c r="F153" s="239" t="s">
        <v>465</v>
      </c>
      <c r="G153" s="37"/>
      <c r="H153" s="37"/>
      <c r="I153" s="240"/>
      <c r="J153" s="37"/>
      <c r="K153" s="37"/>
      <c r="L153" s="41"/>
      <c r="M153" s="241"/>
      <c r="N153" s="242"/>
      <c r="O153" s="88"/>
      <c r="P153" s="88"/>
      <c r="Q153" s="88"/>
      <c r="R153" s="88"/>
      <c r="S153" s="88"/>
      <c r="T153" s="89"/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T153" s="14" t="s">
        <v>151</v>
      </c>
      <c r="AU153" s="14" t="s">
        <v>90</v>
      </c>
    </row>
    <row r="154" s="2" customFormat="1" ht="14.4" customHeight="1">
      <c r="A154" s="35"/>
      <c r="B154" s="36"/>
      <c r="C154" s="224" t="s">
        <v>223</v>
      </c>
      <c r="D154" s="224" t="s">
        <v>145</v>
      </c>
      <c r="E154" s="225" t="s">
        <v>466</v>
      </c>
      <c r="F154" s="226" t="s">
        <v>367</v>
      </c>
      <c r="G154" s="227" t="s">
        <v>1</v>
      </c>
      <c r="H154" s="228">
        <v>1</v>
      </c>
      <c r="I154" s="229"/>
      <c r="J154" s="230">
        <f>ROUND(I154*H154,2)</f>
        <v>0</v>
      </c>
      <c r="K154" s="231"/>
      <c r="L154" s="41"/>
      <c r="M154" s="243" t="s">
        <v>1</v>
      </c>
      <c r="N154" s="244" t="s">
        <v>43</v>
      </c>
      <c r="O154" s="245"/>
      <c r="P154" s="246">
        <f>O154*H154</f>
        <v>0</v>
      </c>
      <c r="Q154" s="246">
        <v>0</v>
      </c>
      <c r="R154" s="246">
        <f>Q154*H154</f>
        <v>0</v>
      </c>
      <c r="S154" s="246">
        <v>0</v>
      </c>
      <c r="T154" s="247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36" t="s">
        <v>149</v>
      </c>
      <c r="AT154" s="236" t="s">
        <v>145</v>
      </c>
      <c r="AU154" s="236" t="s">
        <v>90</v>
      </c>
      <c r="AY154" s="14" t="s">
        <v>140</v>
      </c>
      <c r="BE154" s="237">
        <f>IF(N154="základná",J154,0)</f>
        <v>0</v>
      </c>
      <c r="BF154" s="237">
        <f>IF(N154="znížená",J154,0)</f>
        <v>0</v>
      </c>
      <c r="BG154" s="237">
        <f>IF(N154="zákl. prenesená",J154,0)</f>
        <v>0</v>
      </c>
      <c r="BH154" s="237">
        <f>IF(N154="zníž. prenesená",J154,0)</f>
        <v>0</v>
      </c>
      <c r="BI154" s="237">
        <f>IF(N154="nulová",J154,0)</f>
        <v>0</v>
      </c>
      <c r="BJ154" s="14" t="s">
        <v>90</v>
      </c>
      <c r="BK154" s="237">
        <f>ROUND(I154*H154,2)</f>
        <v>0</v>
      </c>
      <c r="BL154" s="14" t="s">
        <v>149</v>
      </c>
      <c r="BM154" s="236" t="s">
        <v>240</v>
      </c>
    </row>
    <row r="155" s="2" customFormat="1" ht="6.96" customHeight="1">
      <c r="A155" s="35"/>
      <c r="B155" s="63"/>
      <c r="C155" s="64"/>
      <c r="D155" s="64"/>
      <c r="E155" s="64"/>
      <c r="F155" s="64"/>
      <c r="G155" s="64"/>
      <c r="H155" s="64"/>
      <c r="I155" s="64"/>
      <c r="J155" s="64"/>
      <c r="K155" s="64"/>
      <c r="L155" s="41"/>
      <c r="M155" s="35"/>
      <c r="O155" s="35"/>
      <c r="P155" s="35"/>
      <c r="Q155" s="35"/>
      <c r="R155" s="35"/>
      <c r="S155" s="35"/>
      <c r="T155" s="35"/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</row>
  </sheetData>
  <sheetProtection sheet="1" autoFilter="0" formatColumns="0" formatRows="0" objects="1" scenarios="1" spinCount="100000" saltValue="Wsp4C8bIrNilDmajOnQhg5O1sBNInivQZL3cAsEO9alJOqi2/SWTTiCl0Dsm36icDGpAxVQ2jzVU17Rh0mrV+g==" hashValue="aMF4XqJm8FR+r4oh1Fhsej38ythoeHs2I/FwehqllWLzcfhk2pi060aXfZqoNuM8J37LqNodO8O3cSm4O98Gog==" algorithmName="SHA-512" password="CC35"/>
  <autoFilter ref="C121:K154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0:H110"/>
    <mergeCell ref="E112:H112"/>
    <mergeCell ref="E114:H114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106</v>
      </c>
    </row>
    <row r="3" s="1" customFormat="1" ht="6.96" customHeight="1">
      <c r="B3" s="143"/>
      <c r="C3" s="144"/>
      <c r="D3" s="144"/>
      <c r="E3" s="144"/>
      <c r="F3" s="144"/>
      <c r="G3" s="144"/>
      <c r="H3" s="144"/>
      <c r="I3" s="144"/>
      <c r="J3" s="144"/>
      <c r="K3" s="144"/>
      <c r="L3" s="17"/>
      <c r="AT3" s="14" t="s">
        <v>77</v>
      </c>
    </row>
    <row r="4" s="1" customFormat="1" ht="24.96" customHeight="1">
      <c r="B4" s="17"/>
      <c r="D4" s="145" t="s">
        <v>107</v>
      </c>
      <c r="L4" s="17"/>
      <c r="M4" s="146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47" t="s">
        <v>15</v>
      </c>
      <c r="L6" s="17"/>
    </row>
    <row r="7" s="1" customFormat="1" ht="16.5" customHeight="1">
      <c r="B7" s="17"/>
      <c r="E7" s="148" t="str">
        <f>'Rekapitulácia stavby'!K6</f>
        <v>Nerezové bazény a bazénové technológie</v>
      </c>
      <c r="F7" s="147"/>
      <c r="G7" s="147"/>
      <c r="H7" s="147"/>
      <c r="L7" s="17"/>
    </row>
    <row r="8" s="1" customFormat="1" ht="12" customHeight="1">
      <c r="B8" s="17"/>
      <c r="D8" s="147" t="s">
        <v>108</v>
      </c>
      <c r="L8" s="17"/>
    </row>
    <row r="9" s="2" customFormat="1" ht="16.5" customHeight="1">
      <c r="A9" s="35"/>
      <c r="B9" s="41"/>
      <c r="C9" s="35"/>
      <c r="D9" s="35"/>
      <c r="E9" s="148" t="s">
        <v>369</v>
      </c>
      <c r="F9" s="35"/>
      <c r="G9" s="35"/>
      <c r="H9" s="35"/>
      <c r="I9" s="35"/>
      <c r="J9" s="35"/>
      <c r="K9" s="35"/>
      <c r="L9" s="60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 ht="12" customHeight="1">
      <c r="A10" s="35"/>
      <c r="B10" s="41"/>
      <c r="C10" s="35"/>
      <c r="D10" s="147" t="s">
        <v>110</v>
      </c>
      <c r="E10" s="35"/>
      <c r="F10" s="35"/>
      <c r="G10" s="35"/>
      <c r="H10" s="35"/>
      <c r="I10" s="35"/>
      <c r="J10" s="35"/>
      <c r="K10" s="35"/>
      <c r="L10" s="60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6.5" customHeight="1">
      <c r="A11" s="35"/>
      <c r="B11" s="41"/>
      <c r="C11" s="35"/>
      <c r="D11" s="35"/>
      <c r="E11" s="149" t="s">
        <v>467</v>
      </c>
      <c r="F11" s="35"/>
      <c r="G11" s="35"/>
      <c r="H11" s="35"/>
      <c r="I11" s="35"/>
      <c r="J11" s="35"/>
      <c r="K11" s="35"/>
      <c r="L11" s="60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>
      <c r="A12" s="35"/>
      <c r="B12" s="41"/>
      <c r="C12" s="35"/>
      <c r="D12" s="35"/>
      <c r="E12" s="35"/>
      <c r="F12" s="35"/>
      <c r="G12" s="35"/>
      <c r="H12" s="35"/>
      <c r="I12" s="35"/>
      <c r="J12" s="35"/>
      <c r="K12" s="35"/>
      <c r="L12" s="60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2" customHeight="1">
      <c r="A13" s="35"/>
      <c r="B13" s="41"/>
      <c r="C13" s="35"/>
      <c r="D13" s="147" t="s">
        <v>17</v>
      </c>
      <c r="E13" s="35"/>
      <c r="F13" s="138" t="s">
        <v>1</v>
      </c>
      <c r="G13" s="35"/>
      <c r="H13" s="35"/>
      <c r="I13" s="147" t="s">
        <v>18</v>
      </c>
      <c r="J13" s="138" t="s">
        <v>1</v>
      </c>
      <c r="K13" s="35"/>
      <c r="L13" s="60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12" customHeight="1">
      <c r="A14" s="35"/>
      <c r="B14" s="41"/>
      <c r="C14" s="35"/>
      <c r="D14" s="147" t="s">
        <v>19</v>
      </c>
      <c r="E14" s="35"/>
      <c r="F14" s="138" t="s">
        <v>20</v>
      </c>
      <c r="G14" s="35"/>
      <c r="H14" s="35"/>
      <c r="I14" s="147" t="s">
        <v>21</v>
      </c>
      <c r="J14" s="150" t="str">
        <f>'Rekapitulácia stavby'!AN8</f>
        <v>26. 3. 2021</v>
      </c>
      <c r="K14" s="35"/>
      <c r="L14" s="60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0.8" customHeight="1">
      <c r="A15" s="35"/>
      <c r="B15" s="41"/>
      <c r="C15" s="35"/>
      <c r="D15" s="35"/>
      <c r="E15" s="35"/>
      <c r="F15" s="35"/>
      <c r="G15" s="35"/>
      <c r="H15" s="35"/>
      <c r="I15" s="35"/>
      <c r="J15" s="35"/>
      <c r="K15" s="35"/>
      <c r="L15" s="60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12" customHeight="1">
      <c r="A16" s="35"/>
      <c r="B16" s="41"/>
      <c r="C16" s="35"/>
      <c r="D16" s="147" t="s">
        <v>23</v>
      </c>
      <c r="E16" s="35"/>
      <c r="F16" s="35"/>
      <c r="G16" s="35"/>
      <c r="H16" s="35"/>
      <c r="I16" s="147" t="s">
        <v>24</v>
      </c>
      <c r="J16" s="138" t="s">
        <v>25</v>
      </c>
      <c r="K16" s="35"/>
      <c r="L16" s="60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8" customHeight="1">
      <c r="A17" s="35"/>
      <c r="B17" s="41"/>
      <c r="C17" s="35"/>
      <c r="D17" s="35"/>
      <c r="E17" s="138" t="s">
        <v>26</v>
      </c>
      <c r="F17" s="35"/>
      <c r="G17" s="35"/>
      <c r="H17" s="35"/>
      <c r="I17" s="147" t="s">
        <v>27</v>
      </c>
      <c r="J17" s="138" t="s">
        <v>28</v>
      </c>
      <c r="K17" s="35"/>
      <c r="L17" s="60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6.96" customHeight="1">
      <c r="A18" s="35"/>
      <c r="B18" s="41"/>
      <c r="C18" s="35"/>
      <c r="D18" s="35"/>
      <c r="E18" s="35"/>
      <c r="F18" s="35"/>
      <c r="G18" s="35"/>
      <c r="H18" s="35"/>
      <c r="I18" s="35"/>
      <c r="J18" s="35"/>
      <c r="K18" s="35"/>
      <c r="L18" s="60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12" customHeight="1">
      <c r="A19" s="35"/>
      <c r="B19" s="41"/>
      <c r="C19" s="35"/>
      <c r="D19" s="147" t="s">
        <v>29</v>
      </c>
      <c r="E19" s="35"/>
      <c r="F19" s="35"/>
      <c r="G19" s="35"/>
      <c r="H19" s="35"/>
      <c r="I19" s="147" t="s">
        <v>24</v>
      </c>
      <c r="J19" s="30" t="str">
        <f>'Rekapitulácia stavby'!AN13</f>
        <v>Vyplň údaj</v>
      </c>
      <c r="K19" s="35"/>
      <c r="L19" s="60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18" customHeight="1">
      <c r="A20" s="35"/>
      <c r="B20" s="41"/>
      <c r="C20" s="35"/>
      <c r="D20" s="35"/>
      <c r="E20" s="30" t="str">
        <f>'Rekapitulácia stavby'!E14</f>
        <v>Vyplň údaj</v>
      </c>
      <c r="F20" s="138"/>
      <c r="G20" s="138"/>
      <c r="H20" s="138"/>
      <c r="I20" s="147" t="s">
        <v>27</v>
      </c>
      <c r="J20" s="30" t="str">
        <f>'Rekapitulácia stavby'!AN14</f>
        <v>Vyplň údaj</v>
      </c>
      <c r="K20" s="35"/>
      <c r="L20" s="60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6.96" customHeight="1">
      <c r="A21" s="35"/>
      <c r="B21" s="41"/>
      <c r="C21" s="35"/>
      <c r="D21" s="35"/>
      <c r="E21" s="35"/>
      <c r="F21" s="35"/>
      <c r="G21" s="35"/>
      <c r="H21" s="35"/>
      <c r="I21" s="35"/>
      <c r="J21" s="35"/>
      <c r="K21" s="35"/>
      <c r="L21" s="60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12" customHeight="1">
      <c r="A22" s="35"/>
      <c r="B22" s="41"/>
      <c r="C22" s="35"/>
      <c r="D22" s="147" t="s">
        <v>31</v>
      </c>
      <c r="E22" s="35"/>
      <c r="F22" s="35"/>
      <c r="G22" s="35"/>
      <c r="H22" s="35"/>
      <c r="I22" s="147" t="s">
        <v>24</v>
      </c>
      <c r="J22" s="138" t="s">
        <v>1</v>
      </c>
      <c r="K22" s="35"/>
      <c r="L22" s="60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18" customHeight="1">
      <c r="A23" s="35"/>
      <c r="B23" s="41"/>
      <c r="C23" s="35"/>
      <c r="D23" s="35"/>
      <c r="E23" s="138" t="s">
        <v>32</v>
      </c>
      <c r="F23" s="35"/>
      <c r="G23" s="35"/>
      <c r="H23" s="35"/>
      <c r="I23" s="147" t="s">
        <v>27</v>
      </c>
      <c r="J23" s="138" t="s">
        <v>1</v>
      </c>
      <c r="K23" s="35"/>
      <c r="L23" s="60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6.96" customHeight="1">
      <c r="A24" s="35"/>
      <c r="B24" s="41"/>
      <c r="C24" s="35"/>
      <c r="D24" s="35"/>
      <c r="E24" s="35"/>
      <c r="F24" s="35"/>
      <c r="G24" s="35"/>
      <c r="H24" s="35"/>
      <c r="I24" s="35"/>
      <c r="J24" s="35"/>
      <c r="K24" s="35"/>
      <c r="L24" s="60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12" customHeight="1">
      <c r="A25" s="35"/>
      <c r="B25" s="41"/>
      <c r="C25" s="35"/>
      <c r="D25" s="147" t="s">
        <v>34</v>
      </c>
      <c r="E25" s="35"/>
      <c r="F25" s="35"/>
      <c r="G25" s="35"/>
      <c r="H25" s="35"/>
      <c r="I25" s="147" t="s">
        <v>24</v>
      </c>
      <c r="J25" s="138" t="s">
        <v>1</v>
      </c>
      <c r="K25" s="35"/>
      <c r="L25" s="60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18" customHeight="1">
      <c r="A26" s="35"/>
      <c r="B26" s="41"/>
      <c r="C26" s="35"/>
      <c r="D26" s="35"/>
      <c r="E26" s="138" t="s">
        <v>35</v>
      </c>
      <c r="F26" s="35"/>
      <c r="G26" s="35"/>
      <c r="H26" s="35"/>
      <c r="I26" s="147" t="s">
        <v>27</v>
      </c>
      <c r="J26" s="138" t="s">
        <v>1</v>
      </c>
      <c r="K26" s="35"/>
      <c r="L26" s="60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2" customFormat="1" ht="6.96" customHeight="1">
      <c r="A27" s="35"/>
      <c r="B27" s="41"/>
      <c r="C27" s="35"/>
      <c r="D27" s="35"/>
      <c r="E27" s="35"/>
      <c r="F27" s="35"/>
      <c r="G27" s="35"/>
      <c r="H27" s="35"/>
      <c r="I27" s="35"/>
      <c r="J27" s="35"/>
      <c r="K27" s="35"/>
      <c r="L27" s="60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="2" customFormat="1" ht="12" customHeight="1">
      <c r="A28" s="35"/>
      <c r="B28" s="41"/>
      <c r="C28" s="35"/>
      <c r="D28" s="147" t="s">
        <v>36</v>
      </c>
      <c r="E28" s="35"/>
      <c r="F28" s="35"/>
      <c r="G28" s="35"/>
      <c r="H28" s="35"/>
      <c r="I28" s="35"/>
      <c r="J28" s="35"/>
      <c r="K28" s="35"/>
      <c r="L28" s="60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8" customFormat="1" ht="16.5" customHeight="1">
      <c r="A29" s="151"/>
      <c r="B29" s="152"/>
      <c r="C29" s="151"/>
      <c r="D29" s="151"/>
      <c r="E29" s="153" t="s">
        <v>1</v>
      </c>
      <c r="F29" s="153"/>
      <c r="G29" s="153"/>
      <c r="H29" s="153"/>
      <c r="I29" s="151"/>
      <c r="J29" s="151"/>
      <c r="K29" s="151"/>
      <c r="L29" s="154"/>
      <c r="S29" s="151"/>
      <c r="T29" s="151"/>
      <c r="U29" s="151"/>
      <c r="V29" s="151"/>
      <c r="W29" s="151"/>
      <c r="X29" s="151"/>
      <c r="Y29" s="151"/>
      <c r="Z29" s="151"/>
      <c r="AA29" s="151"/>
      <c r="AB29" s="151"/>
      <c r="AC29" s="151"/>
      <c r="AD29" s="151"/>
      <c r="AE29" s="151"/>
    </row>
    <row r="30" s="2" customFormat="1" ht="6.96" customHeight="1">
      <c r="A30" s="35"/>
      <c r="B30" s="41"/>
      <c r="C30" s="35"/>
      <c r="D30" s="35"/>
      <c r="E30" s="35"/>
      <c r="F30" s="35"/>
      <c r="G30" s="35"/>
      <c r="H30" s="35"/>
      <c r="I30" s="35"/>
      <c r="J30" s="35"/>
      <c r="K30" s="35"/>
      <c r="L30" s="60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6.96" customHeight="1">
      <c r="A31" s="35"/>
      <c r="B31" s="41"/>
      <c r="C31" s="35"/>
      <c r="D31" s="155"/>
      <c r="E31" s="155"/>
      <c r="F31" s="155"/>
      <c r="G31" s="155"/>
      <c r="H31" s="155"/>
      <c r="I31" s="155"/>
      <c r="J31" s="155"/>
      <c r="K31" s="155"/>
      <c r="L31" s="60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25.44" customHeight="1">
      <c r="A32" s="35"/>
      <c r="B32" s="41"/>
      <c r="C32" s="35"/>
      <c r="D32" s="156" t="s">
        <v>37</v>
      </c>
      <c r="E32" s="35"/>
      <c r="F32" s="35"/>
      <c r="G32" s="35"/>
      <c r="H32" s="35"/>
      <c r="I32" s="35"/>
      <c r="J32" s="157">
        <f>ROUND(J122, 2)</f>
        <v>0</v>
      </c>
      <c r="K32" s="35"/>
      <c r="L32" s="60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6.96" customHeight="1">
      <c r="A33" s="35"/>
      <c r="B33" s="41"/>
      <c r="C33" s="35"/>
      <c r="D33" s="155"/>
      <c r="E33" s="155"/>
      <c r="F33" s="155"/>
      <c r="G33" s="155"/>
      <c r="H33" s="155"/>
      <c r="I33" s="155"/>
      <c r="J33" s="155"/>
      <c r="K33" s="155"/>
      <c r="L33" s="60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41"/>
      <c r="C34" s="35"/>
      <c r="D34" s="35"/>
      <c r="E34" s="35"/>
      <c r="F34" s="158" t="s">
        <v>39</v>
      </c>
      <c r="G34" s="35"/>
      <c r="H34" s="35"/>
      <c r="I34" s="158" t="s">
        <v>38</v>
      </c>
      <c r="J34" s="158" t="s">
        <v>40</v>
      </c>
      <c r="K34" s="35"/>
      <c r="L34" s="60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="2" customFormat="1" ht="14.4" customHeight="1">
      <c r="A35" s="35"/>
      <c r="B35" s="41"/>
      <c r="C35" s="35"/>
      <c r="D35" s="159" t="s">
        <v>41</v>
      </c>
      <c r="E35" s="147" t="s">
        <v>42</v>
      </c>
      <c r="F35" s="160">
        <f>ROUND((SUM(BE122:BE151)),  2)</f>
        <v>0</v>
      </c>
      <c r="G35" s="35"/>
      <c r="H35" s="35"/>
      <c r="I35" s="161">
        <v>0.20000000000000001</v>
      </c>
      <c r="J35" s="160">
        <f>ROUND(((SUM(BE122:BE151))*I35),  2)</f>
        <v>0</v>
      </c>
      <c r="K35" s="35"/>
      <c r="L35" s="60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="2" customFormat="1" ht="14.4" customHeight="1">
      <c r="A36" s="35"/>
      <c r="B36" s="41"/>
      <c r="C36" s="35"/>
      <c r="D36" s="35"/>
      <c r="E36" s="147" t="s">
        <v>43</v>
      </c>
      <c r="F36" s="160">
        <f>ROUND((SUM(BF122:BF151)),  2)</f>
        <v>0</v>
      </c>
      <c r="G36" s="35"/>
      <c r="H36" s="35"/>
      <c r="I36" s="161">
        <v>0.20000000000000001</v>
      </c>
      <c r="J36" s="160">
        <f>ROUND(((SUM(BF122:BF151))*I36),  2)</f>
        <v>0</v>
      </c>
      <c r="K36" s="35"/>
      <c r="L36" s="60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41"/>
      <c r="C37" s="35"/>
      <c r="D37" s="35"/>
      <c r="E37" s="147" t="s">
        <v>44</v>
      </c>
      <c r="F37" s="160">
        <f>ROUND((SUM(BG122:BG151)),  2)</f>
        <v>0</v>
      </c>
      <c r="G37" s="35"/>
      <c r="H37" s="35"/>
      <c r="I37" s="161">
        <v>0.20000000000000001</v>
      </c>
      <c r="J37" s="160">
        <f>0</f>
        <v>0</v>
      </c>
      <c r="K37" s="35"/>
      <c r="L37" s="60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hidden="1" s="2" customFormat="1" ht="14.4" customHeight="1">
      <c r="A38" s="35"/>
      <c r="B38" s="41"/>
      <c r="C38" s="35"/>
      <c r="D38" s="35"/>
      <c r="E38" s="147" t="s">
        <v>45</v>
      </c>
      <c r="F38" s="160">
        <f>ROUND((SUM(BH122:BH151)),  2)</f>
        <v>0</v>
      </c>
      <c r="G38" s="35"/>
      <c r="H38" s="35"/>
      <c r="I38" s="161">
        <v>0.20000000000000001</v>
      </c>
      <c r="J38" s="160">
        <f>0</f>
        <v>0</v>
      </c>
      <c r="K38" s="35"/>
      <c r="L38" s="60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hidden="1" s="2" customFormat="1" ht="14.4" customHeight="1">
      <c r="A39" s="35"/>
      <c r="B39" s="41"/>
      <c r="C39" s="35"/>
      <c r="D39" s="35"/>
      <c r="E39" s="147" t="s">
        <v>46</v>
      </c>
      <c r="F39" s="160">
        <f>ROUND((SUM(BI122:BI151)),  2)</f>
        <v>0</v>
      </c>
      <c r="G39" s="35"/>
      <c r="H39" s="35"/>
      <c r="I39" s="161">
        <v>0</v>
      </c>
      <c r="J39" s="160">
        <f>0</f>
        <v>0</v>
      </c>
      <c r="K39" s="35"/>
      <c r="L39" s="60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6.96" customHeight="1">
      <c r="A40" s="35"/>
      <c r="B40" s="41"/>
      <c r="C40" s="35"/>
      <c r="D40" s="35"/>
      <c r="E40" s="35"/>
      <c r="F40" s="35"/>
      <c r="G40" s="35"/>
      <c r="H40" s="35"/>
      <c r="I40" s="35"/>
      <c r="J40" s="35"/>
      <c r="K40" s="35"/>
      <c r="L40" s="60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2" customFormat="1" ht="25.44" customHeight="1">
      <c r="A41" s="35"/>
      <c r="B41" s="41"/>
      <c r="C41" s="162"/>
      <c r="D41" s="163" t="s">
        <v>47</v>
      </c>
      <c r="E41" s="164"/>
      <c r="F41" s="164"/>
      <c r="G41" s="165" t="s">
        <v>48</v>
      </c>
      <c r="H41" s="166" t="s">
        <v>49</v>
      </c>
      <c r="I41" s="164"/>
      <c r="J41" s="167">
        <f>SUM(J32:J39)</f>
        <v>0</v>
      </c>
      <c r="K41" s="168"/>
      <c r="L41" s="60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="2" customFormat="1" ht="14.4" customHeight="1">
      <c r="A42" s="35"/>
      <c r="B42" s="41"/>
      <c r="C42" s="35"/>
      <c r="D42" s="35"/>
      <c r="E42" s="35"/>
      <c r="F42" s="35"/>
      <c r="G42" s="35"/>
      <c r="H42" s="35"/>
      <c r="I42" s="35"/>
      <c r="J42" s="35"/>
      <c r="K42" s="35"/>
      <c r="L42" s="60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="1" customFormat="1" ht="14.4" customHeight="1">
      <c r="B43" s="17"/>
      <c r="L43" s="17"/>
    </row>
    <row r="44" s="1" customFormat="1" ht="14.4" customHeight="1">
      <c r="B44" s="17"/>
      <c r="L44" s="17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0"/>
      <c r="D50" s="169" t="s">
        <v>50</v>
      </c>
      <c r="E50" s="170"/>
      <c r="F50" s="170"/>
      <c r="G50" s="169" t="s">
        <v>51</v>
      </c>
      <c r="H50" s="170"/>
      <c r="I50" s="170"/>
      <c r="J50" s="170"/>
      <c r="K50" s="170"/>
      <c r="L50" s="60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71" t="s">
        <v>52</v>
      </c>
      <c r="E61" s="172"/>
      <c r="F61" s="173" t="s">
        <v>53</v>
      </c>
      <c r="G61" s="171" t="s">
        <v>52</v>
      </c>
      <c r="H61" s="172"/>
      <c r="I61" s="172"/>
      <c r="J61" s="174" t="s">
        <v>53</v>
      </c>
      <c r="K61" s="172"/>
      <c r="L61" s="60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69" t="s">
        <v>54</v>
      </c>
      <c r="E65" s="175"/>
      <c r="F65" s="175"/>
      <c r="G65" s="169" t="s">
        <v>55</v>
      </c>
      <c r="H65" s="175"/>
      <c r="I65" s="175"/>
      <c r="J65" s="175"/>
      <c r="K65" s="175"/>
      <c r="L65" s="60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71" t="s">
        <v>52</v>
      </c>
      <c r="E76" s="172"/>
      <c r="F76" s="173" t="s">
        <v>53</v>
      </c>
      <c r="G76" s="171" t="s">
        <v>52</v>
      </c>
      <c r="H76" s="172"/>
      <c r="I76" s="172"/>
      <c r="J76" s="174" t="s">
        <v>53</v>
      </c>
      <c r="K76" s="172"/>
      <c r="L76" s="60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76"/>
      <c r="C77" s="177"/>
      <c r="D77" s="177"/>
      <c r="E77" s="177"/>
      <c r="F77" s="177"/>
      <c r="G77" s="177"/>
      <c r="H77" s="177"/>
      <c r="I77" s="177"/>
      <c r="J77" s="177"/>
      <c r="K77" s="177"/>
      <c r="L77" s="60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78"/>
      <c r="C81" s="179"/>
      <c r="D81" s="179"/>
      <c r="E81" s="179"/>
      <c r="F81" s="179"/>
      <c r="G81" s="179"/>
      <c r="H81" s="179"/>
      <c r="I81" s="179"/>
      <c r="J81" s="179"/>
      <c r="K81" s="179"/>
      <c r="L81" s="60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112</v>
      </c>
      <c r="D82" s="37"/>
      <c r="E82" s="37"/>
      <c r="F82" s="37"/>
      <c r="G82" s="37"/>
      <c r="H82" s="37"/>
      <c r="I82" s="37"/>
      <c r="J82" s="37"/>
      <c r="K82" s="37"/>
      <c r="L82" s="60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0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60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16.5" customHeight="1">
      <c r="A85" s="35"/>
      <c r="B85" s="36"/>
      <c r="C85" s="37"/>
      <c r="D85" s="37"/>
      <c r="E85" s="180" t="str">
        <f>E7</f>
        <v>Nerezové bazény a bazénové technológie</v>
      </c>
      <c r="F85" s="29"/>
      <c r="G85" s="29"/>
      <c r="H85" s="29"/>
      <c r="I85" s="37"/>
      <c r="J85" s="37"/>
      <c r="K85" s="37"/>
      <c r="L85" s="60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1" customFormat="1" ht="12" customHeight="1">
      <c r="B86" s="18"/>
      <c r="C86" s="29" t="s">
        <v>108</v>
      </c>
      <c r="D86" s="19"/>
      <c r="E86" s="19"/>
      <c r="F86" s="19"/>
      <c r="G86" s="19"/>
      <c r="H86" s="19"/>
      <c r="I86" s="19"/>
      <c r="J86" s="19"/>
      <c r="K86" s="19"/>
      <c r="L86" s="17"/>
    </row>
    <row r="87" s="2" customFormat="1" ht="16.5" customHeight="1">
      <c r="A87" s="35"/>
      <c r="B87" s="36"/>
      <c r="C87" s="37"/>
      <c r="D87" s="37"/>
      <c r="E87" s="180" t="s">
        <v>369</v>
      </c>
      <c r="F87" s="37"/>
      <c r="G87" s="37"/>
      <c r="H87" s="37"/>
      <c r="I87" s="37"/>
      <c r="J87" s="37"/>
      <c r="K87" s="37"/>
      <c r="L87" s="60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="2" customFormat="1" ht="12" customHeight="1">
      <c r="A88" s="35"/>
      <c r="B88" s="36"/>
      <c r="C88" s="29" t="s">
        <v>110</v>
      </c>
      <c r="D88" s="37"/>
      <c r="E88" s="37"/>
      <c r="F88" s="37"/>
      <c r="G88" s="37"/>
      <c r="H88" s="37"/>
      <c r="I88" s="37"/>
      <c r="J88" s="37"/>
      <c r="K88" s="37"/>
      <c r="L88" s="60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="2" customFormat="1" ht="16.5" customHeight="1">
      <c r="A89" s="35"/>
      <c r="B89" s="36"/>
      <c r="C89" s="37"/>
      <c r="D89" s="37"/>
      <c r="E89" s="73" t="str">
        <f>E11</f>
        <v>06 - Technológia detského bazéna</v>
      </c>
      <c r="F89" s="37"/>
      <c r="G89" s="37"/>
      <c r="H89" s="37"/>
      <c r="I89" s="37"/>
      <c r="J89" s="37"/>
      <c r="K89" s="37"/>
      <c r="L89" s="60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6.96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60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2" customHeight="1">
      <c r="A91" s="35"/>
      <c r="B91" s="36"/>
      <c r="C91" s="29" t="s">
        <v>19</v>
      </c>
      <c r="D91" s="37"/>
      <c r="E91" s="37"/>
      <c r="F91" s="24" t="str">
        <f>F14</f>
        <v>Žiar nad Hronom</v>
      </c>
      <c r="G91" s="37"/>
      <c r="H91" s="37"/>
      <c r="I91" s="29" t="s">
        <v>21</v>
      </c>
      <c r="J91" s="76" t="str">
        <f>IF(J14="","",J14)</f>
        <v>26. 3. 2021</v>
      </c>
      <c r="K91" s="37"/>
      <c r="L91" s="60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6.96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60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25.65" customHeight="1">
      <c r="A93" s="35"/>
      <c r="B93" s="36"/>
      <c r="C93" s="29" t="s">
        <v>23</v>
      </c>
      <c r="D93" s="37"/>
      <c r="E93" s="37"/>
      <c r="F93" s="24" t="str">
        <f>E17</f>
        <v>Technické služby Žiar nad Hronom s.r.o.</v>
      </c>
      <c r="G93" s="37"/>
      <c r="H93" s="37"/>
      <c r="I93" s="29" t="s">
        <v>31</v>
      </c>
      <c r="J93" s="33" t="str">
        <f>E23</f>
        <v>Magic Design Henč s.r.o.</v>
      </c>
      <c r="K93" s="37"/>
      <c r="L93" s="60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15.15" customHeight="1">
      <c r="A94" s="35"/>
      <c r="B94" s="36"/>
      <c r="C94" s="29" t="s">
        <v>29</v>
      </c>
      <c r="D94" s="37"/>
      <c r="E94" s="37"/>
      <c r="F94" s="24" t="str">
        <f>IF(E20="","",E20)</f>
        <v>Vyplň údaj</v>
      </c>
      <c r="G94" s="37"/>
      <c r="H94" s="37"/>
      <c r="I94" s="29" t="s">
        <v>34</v>
      </c>
      <c r="J94" s="33" t="str">
        <f>E26</f>
        <v>Pilnik Vladimír</v>
      </c>
      <c r="K94" s="37"/>
      <c r="L94" s="60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10.32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60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29.28" customHeight="1">
      <c r="A96" s="35"/>
      <c r="B96" s="36"/>
      <c r="C96" s="181" t="s">
        <v>113</v>
      </c>
      <c r="D96" s="182"/>
      <c r="E96" s="182"/>
      <c r="F96" s="182"/>
      <c r="G96" s="182"/>
      <c r="H96" s="182"/>
      <c r="I96" s="182"/>
      <c r="J96" s="183" t="s">
        <v>114</v>
      </c>
      <c r="K96" s="182"/>
      <c r="L96" s="60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="2" customFormat="1" ht="10.32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60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="2" customFormat="1" ht="22.8" customHeight="1">
      <c r="A98" s="35"/>
      <c r="B98" s="36"/>
      <c r="C98" s="184" t="s">
        <v>115</v>
      </c>
      <c r="D98" s="37"/>
      <c r="E98" s="37"/>
      <c r="F98" s="37"/>
      <c r="G98" s="37"/>
      <c r="H98" s="37"/>
      <c r="I98" s="37"/>
      <c r="J98" s="107">
        <f>J122</f>
        <v>0</v>
      </c>
      <c r="K98" s="37"/>
      <c r="L98" s="60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4" t="s">
        <v>116</v>
      </c>
    </row>
    <row r="99" s="9" customFormat="1" ht="24.96" customHeight="1">
      <c r="A99" s="9"/>
      <c r="B99" s="185"/>
      <c r="C99" s="186"/>
      <c r="D99" s="187" t="s">
        <v>117</v>
      </c>
      <c r="E99" s="188"/>
      <c r="F99" s="188"/>
      <c r="G99" s="188"/>
      <c r="H99" s="188"/>
      <c r="I99" s="188"/>
      <c r="J99" s="189">
        <f>J123</f>
        <v>0</v>
      </c>
      <c r="K99" s="186"/>
      <c r="L99" s="190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191"/>
      <c r="C100" s="130"/>
      <c r="D100" s="192" t="s">
        <v>331</v>
      </c>
      <c r="E100" s="193"/>
      <c r="F100" s="193"/>
      <c r="G100" s="193"/>
      <c r="H100" s="193"/>
      <c r="I100" s="193"/>
      <c r="J100" s="194">
        <f>J124</f>
        <v>0</v>
      </c>
      <c r="K100" s="130"/>
      <c r="L100" s="195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2" customFormat="1" ht="21.84" customHeight="1">
      <c r="A101" s="35"/>
      <c r="B101" s="36"/>
      <c r="C101" s="37"/>
      <c r="D101" s="37"/>
      <c r="E101" s="37"/>
      <c r="F101" s="37"/>
      <c r="G101" s="37"/>
      <c r="H101" s="37"/>
      <c r="I101" s="37"/>
      <c r="J101" s="37"/>
      <c r="K101" s="37"/>
      <c r="L101" s="60"/>
      <c r="S101" s="35"/>
      <c r="T101" s="35"/>
      <c r="U101" s="35"/>
      <c r="V101" s="35"/>
      <c r="W101" s="35"/>
      <c r="X101" s="35"/>
      <c r="Y101" s="35"/>
      <c r="Z101" s="35"/>
      <c r="AA101" s="35"/>
      <c r="AB101" s="35"/>
      <c r="AC101" s="35"/>
      <c r="AD101" s="35"/>
      <c r="AE101" s="35"/>
    </row>
    <row r="102" s="2" customFormat="1" ht="6.96" customHeight="1">
      <c r="A102" s="35"/>
      <c r="B102" s="63"/>
      <c r="C102" s="64"/>
      <c r="D102" s="64"/>
      <c r="E102" s="64"/>
      <c r="F102" s="64"/>
      <c r="G102" s="64"/>
      <c r="H102" s="64"/>
      <c r="I102" s="64"/>
      <c r="J102" s="64"/>
      <c r="K102" s="64"/>
      <c r="L102" s="60"/>
      <c r="S102" s="35"/>
      <c r="T102" s="35"/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</row>
    <row r="106" s="2" customFormat="1" ht="6.96" customHeight="1">
      <c r="A106" s="35"/>
      <c r="B106" s="65"/>
      <c r="C106" s="66"/>
      <c r="D106" s="66"/>
      <c r="E106" s="66"/>
      <c r="F106" s="66"/>
      <c r="G106" s="66"/>
      <c r="H106" s="66"/>
      <c r="I106" s="66"/>
      <c r="J106" s="66"/>
      <c r="K106" s="66"/>
      <c r="L106" s="60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07" s="2" customFormat="1" ht="24.96" customHeight="1">
      <c r="A107" s="35"/>
      <c r="B107" s="36"/>
      <c r="C107" s="20" t="s">
        <v>125</v>
      </c>
      <c r="D107" s="37"/>
      <c r="E107" s="37"/>
      <c r="F107" s="37"/>
      <c r="G107" s="37"/>
      <c r="H107" s="37"/>
      <c r="I107" s="37"/>
      <c r="J107" s="37"/>
      <c r="K107" s="37"/>
      <c r="L107" s="60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08" s="2" customFormat="1" ht="6.96" customHeight="1">
      <c r="A108" s="35"/>
      <c r="B108" s="36"/>
      <c r="C108" s="37"/>
      <c r="D108" s="37"/>
      <c r="E108" s="37"/>
      <c r="F108" s="37"/>
      <c r="G108" s="37"/>
      <c r="H108" s="37"/>
      <c r="I108" s="37"/>
      <c r="J108" s="37"/>
      <c r="K108" s="37"/>
      <c r="L108" s="60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="2" customFormat="1" ht="12" customHeight="1">
      <c r="A109" s="35"/>
      <c r="B109" s="36"/>
      <c r="C109" s="29" t="s">
        <v>15</v>
      </c>
      <c r="D109" s="37"/>
      <c r="E109" s="37"/>
      <c r="F109" s="37"/>
      <c r="G109" s="37"/>
      <c r="H109" s="37"/>
      <c r="I109" s="37"/>
      <c r="J109" s="37"/>
      <c r="K109" s="37"/>
      <c r="L109" s="60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="2" customFormat="1" ht="16.5" customHeight="1">
      <c r="A110" s="35"/>
      <c r="B110" s="36"/>
      <c r="C110" s="37"/>
      <c r="D110" s="37"/>
      <c r="E110" s="180" t="str">
        <f>E7</f>
        <v>Nerezové bazény a bazénové technológie</v>
      </c>
      <c r="F110" s="29"/>
      <c r="G110" s="29"/>
      <c r="H110" s="29"/>
      <c r="I110" s="37"/>
      <c r="J110" s="37"/>
      <c r="K110" s="37"/>
      <c r="L110" s="60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1" customFormat="1" ht="12" customHeight="1">
      <c r="B111" s="18"/>
      <c r="C111" s="29" t="s">
        <v>108</v>
      </c>
      <c r="D111" s="19"/>
      <c r="E111" s="19"/>
      <c r="F111" s="19"/>
      <c r="G111" s="19"/>
      <c r="H111" s="19"/>
      <c r="I111" s="19"/>
      <c r="J111" s="19"/>
      <c r="K111" s="19"/>
      <c r="L111" s="17"/>
    </row>
    <row r="112" s="2" customFormat="1" ht="16.5" customHeight="1">
      <c r="A112" s="35"/>
      <c r="B112" s="36"/>
      <c r="C112" s="37"/>
      <c r="D112" s="37"/>
      <c r="E112" s="180" t="s">
        <v>369</v>
      </c>
      <c r="F112" s="37"/>
      <c r="G112" s="37"/>
      <c r="H112" s="37"/>
      <c r="I112" s="37"/>
      <c r="J112" s="37"/>
      <c r="K112" s="37"/>
      <c r="L112" s="60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2" customFormat="1" ht="12" customHeight="1">
      <c r="A113" s="35"/>
      <c r="B113" s="36"/>
      <c r="C113" s="29" t="s">
        <v>110</v>
      </c>
      <c r="D113" s="37"/>
      <c r="E113" s="37"/>
      <c r="F113" s="37"/>
      <c r="G113" s="37"/>
      <c r="H113" s="37"/>
      <c r="I113" s="37"/>
      <c r="J113" s="37"/>
      <c r="K113" s="37"/>
      <c r="L113" s="60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2" customFormat="1" ht="16.5" customHeight="1">
      <c r="A114" s="35"/>
      <c r="B114" s="36"/>
      <c r="C114" s="37"/>
      <c r="D114" s="37"/>
      <c r="E114" s="73" t="str">
        <f>E11</f>
        <v>06 - Technológia detského bazéna</v>
      </c>
      <c r="F114" s="37"/>
      <c r="G114" s="37"/>
      <c r="H114" s="37"/>
      <c r="I114" s="37"/>
      <c r="J114" s="37"/>
      <c r="K114" s="37"/>
      <c r="L114" s="60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2" customFormat="1" ht="6.96" customHeight="1">
      <c r="A115" s="35"/>
      <c r="B115" s="36"/>
      <c r="C115" s="37"/>
      <c r="D115" s="37"/>
      <c r="E115" s="37"/>
      <c r="F115" s="37"/>
      <c r="G115" s="37"/>
      <c r="H115" s="37"/>
      <c r="I115" s="37"/>
      <c r="J115" s="37"/>
      <c r="K115" s="37"/>
      <c r="L115" s="60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2" customFormat="1" ht="12" customHeight="1">
      <c r="A116" s="35"/>
      <c r="B116" s="36"/>
      <c r="C116" s="29" t="s">
        <v>19</v>
      </c>
      <c r="D116" s="37"/>
      <c r="E116" s="37"/>
      <c r="F116" s="24" t="str">
        <f>F14</f>
        <v>Žiar nad Hronom</v>
      </c>
      <c r="G116" s="37"/>
      <c r="H116" s="37"/>
      <c r="I116" s="29" t="s">
        <v>21</v>
      </c>
      <c r="J116" s="76" t="str">
        <f>IF(J14="","",J14)</f>
        <v>26. 3. 2021</v>
      </c>
      <c r="K116" s="37"/>
      <c r="L116" s="60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6.96" customHeight="1">
      <c r="A117" s="35"/>
      <c r="B117" s="36"/>
      <c r="C117" s="37"/>
      <c r="D117" s="37"/>
      <c r="E117" s="37"/>
      <c r="F117" s="37"/>
      <c r="G117" s="37"/>
      <c r="H117" s="37"/>
      <c r="I117" s="37"/>
      <c r="J117" s="37"/>
      <c r="K117" s="37"/>
      <c r="L117" s="60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25.65" customHeight="1">
      <c r="A118" s="35"/>
      <c r="B118" s="36"/>
      <c r="C118" s="29" t="s">
        <v>23</v>
      </c>
      <c r="D118" s="37"/>
      <c r="E118" s="37"/>
      <c r="F118" s="24" t="str">
        <f>E17</f>
        <v>Technické služby Žiar nad Hronom s.r.o.</v>
      </c>
      <c r="G118" s="37"/>
      <c r="H118" s="37"/>
      <c r="I118" s="29" t="s">
        <v>31</v>
      </c>
      <c r="J118" s="33" t="str">
        <f>E23</f>
        <v>Magic Design Henč s.r.o.</v>
      </c>
      <c r="K118" s="37"/>
      <c r="L118" s="60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15.15" customHeight="1">
      <c r="A119" s="35"/>
      <c r="B119" s="36"/>
      <c r="C119" s="29" t="s">
        <v>29</v>
      </c>
      <c r="D119" s="37"/>
      <c r="E119" s="37"/>
      <c r="F119" s="24" t="str">
        <f>IF(E20="","",E20)</f>
        <v>Vyplň údaj</v>
      </c>
      <c r="G119" s="37"/>
      <c r="H119" s="37"/>
      <c r="I119" s="29" t="s">
        <v>34</v>
      </c>
      <c r="J119" s="33" t="str">
        <f>E26</f>
        <v>Pilnik Vladimír</v>
      </c>
      <c r="K119" s="37"/>
      <c r="L119" s="60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10.32" customHeight="1">
      <c r="A120" s="35"/>
      <c r="B120" s="36"/>
      <c r="C120" s="37"/>
      <c r="D120" s="37"/>
      <c r="E120" s="37"/>
      <c r="F120" s="37"/>
      <c r="G120" s="37"/>
      <c r="H120" s="37"/>
      <c r="I120" s="37"/>
      <c r="J120" s="37"/>
      <c r="K120" s="37"/>
      <c r="L120" s="60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11" customFormat="1" ht="29.28" customHeight="1">
      <c r="A121" s="196"/>
      <c r="B121" s="197"/>
      <c r="C121" s="198" t="s">
        <v>126</v>
      </c>
      <c r="D121" s="199" t="s">
        <v>62</v>
      </c>
      <c r="E121" s="199" t="s">
        <v>58</v>
      </c>
      <c r="F121" s="199" t="s">
        <v>59</v>
      </c>
      <c r="G121" s="199" t="s">
        <v>127</v>
      </c>
      <c r="H121" s="199" t="s">
        <v>128</v>
      </c>
      <c r="I121" s="199" t="s">
        <v>129</v>
      </c>
      <c r="J121" s="200" t="s">
        <v>114</v>
      </c>
      <c r="K121" s="201" t="s">
        <v>130</v>
      </c>
      <c r="L121" s="202"/>
      <c r="M121" s="97" t="s">
        <v>1</v>
      </c>
      <c r="N121" s="98" t="s">
        <v>41</v>
      </c>
      <c r="O121" s="98" t="s">
        <v>131</v>
      </c>
      <c r="P121" s="98" t="s">
        <v>132</v>
      </c>
      <c r="Q121" s="98" t="s">
        <v>133</v>
      </c>
      <c r="R121" s="98" t="s">
        <v>134</v>
      </c>
      <c r="S121" s="98" t="s">
        <v>135</v>
      </c>
      <c r="T121" s="99" t="s">
        <v>136</v>
      </c>
      <c r="U121" s="196"/>
      <c r="V121" s="196"/>
      <c r="W121" s="196"/>
      <c r="X121" s="196"/>
      <c r="Y121" s="196"/>
      <c r="Z121" s="196"/>
      <c r="AA121" s="196"/>
      <c r="AB121" s="196"/>
      <c r="AC121" s="196"/>
      <c r="AD121" s="196"/>
      <c r="AE121" s="196"/>
    </row>
    <row r="122" s="2" customFormat="1" ht="22.8" customHeight="1">
      <c r="A122" s="35"/>
      <c r="B122" s="36"/>
      <c r="C122" s="104" t="s">
        <v>115</v>
      </c>
      <c r="D122" s="37"/>
      <c r="E122" s="37"/>
      <c r="F122" s="37"/>
      <c r="G122" s="37"/>
      <c r="H122" s="37"/>
      <c r="I122" s="37"/>
      <c r="J122" s="203">
        <f>BK122</f>
        <v>0</v>
      </c>
      <c r="K122" s="37"/>
      <c r="L122" s="41"/>
      <c r="M122" s="100"/>
      <c r="N122" s="204"/>
      <c r="O122" s="101"/>
      <c r="P122" s="205">
        <f>P123</f>
        <v>0</v>
      </c>
      <c r="Q122" s="101"/>
      <c r="R122" s="205">
        <f>R123</f>
        <v>0</v>
      </c>
      <c r="S122" s="101"/>
      <c r="T122" s="206">
        <f>T123</f>
        <v>0</v>
      </c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  <c r="AT122" s="14" t="s">
        <v>76</v>
      </c>
      <c r="AU122" s="14" t="s">
        <v>116</v>
      </c>
      <c r="BK122" s="207">
        <f>BK123</f>
        <v>0</v>
      </c>
    </row>
    <row r="123" s="12" customFormat="1" ht="25.92" customHeight="1">
      <c r="A123" s="12"/>
      <c r="B123" s="208"/>
      <c r="C123" s="209"/>
      <c r="D123" s="210" t="s">
        <v>76</v>
      </c>
      <c r="E123" s="211" t="s">
        <v>137</v>
      </c>
      <c r="F123" s="211" t="s">
        <v>138</v>
      </c>
      <c r="G123" s="209"/>
      <c r="H123" s="209"/>
      <c r="I123" s="212"/>
      <c r="J123" s="213">
        <f>BK123</f>
        <v>0</v>
      </c>
      <c r="K123" s="209"/>
      <c r="L123" s="214"/>
      <c r="M123" s="215"/>
      <c r="N123" s="216"/>
      <c r="O123" s="216"/>
      <c r="P123" s="217">
        <f>P124</f>
        <v>0</v>
      </c>
      <c r="Q123" s="216"/>
      <c r="R123" s="217">
        <f>R124</f>
        <v>0</v>
      </c>
      <c r="S123" s="216"/>
      <c r="T123" s="218">
        <f>T124</f>
        <v>0</v>
      </c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R123" s="219" t="s">
        <v>139</v>
      </c>
      <c r="AT123" s="220" t="s">
        <v>76</v>
      </c>
      <c r="AU123" s="220" t="s">
        <v>77</v>
      </c>
      <c r="AY123" s="219" t="s">
        <v>140</v>
      </c>
      <c r="BK123" s="221">
        <f>BK124</f>
        <v>0</v>
      </c>
    </row>
    <row r="124" s="12" customFormat="1" ht="22.8" customHeight="1">
      <c r="A124" s="12"/>
      <c r="B124" s="208"/>
      <c r="C124" s="209"/>
      <c r="D124" s="210" t="s">
        <v>76</v>
      </c>
      <c r="E124" s="222" t="s">
        <v>141</v>
      </c>
      <c r="F124" s="222" t="s">
        <v>332</v>
      </c>
      <c r="G124" s="209"/>
      <c r="H124" s="209"/>
      <c r="I124" s="212"/>
      <c r="J124" s="223">
        <f>BK124</f>
        <v>0</v>
      </c>
      <c r="K124" s="209"/>
      <c r="L124" s="214"/>
      <c r="M124" s="215"/>
      <c r="N124" s="216"/>
      <c r="O124" s="216"/>
      <c r="P124" s="217">
        <f>SUM(P125:P151)</f>
        <v>0</v>
      </c>
      <c r="Q124" s="216"/>
      <c r="R124" s="217">
        <f>SUM(R125:R151)</f>
        <v>0</v>
      </c>
      <c r="S124" s="216"/>
      <c r="T124" s="218">
        <f>SUM(T125:T151)</f>
        <v>0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219" t="s">
        <v>139</v>
      </c>
      <c r="AT124" s="220" t="s">
        <v>76</v>
      </c>
      <c r="AU124" s="220" t="s">
        <v>84</v>
      </c>
      <c r="AY124" s="219" t="s">
        <v>140</v>
      </c>
      <c r="BK124" s="221">
        <f>SUM(BK125:BK151)</f>
        <v>0</v>
      </c>
    </row>
    <row r="125" s="2" customFormat="1" ht="14.4" customHeight="1">
      <c r="A125" s="35"/>
      <c r="B125" s="36"/>
      <c r="C125" s="224" t="s">
        <v>84</v>
      </c>
      <c r="D125" s="224" t="s">
        <v>145</v>
      </c>
      <c r="E125" s="225" t="s">
        <v>468</v>
      </c>
      <c r="F125" s="226" t="s">
        <v>469</v>
      </c>
      <c r="G125" s="227" t="s">
        <v>1</v>
      </c>
      <c r="H125" s="228">
        <v>1</v>
      </c>
      <c r="I125" s="229"/>
      <c r="J125" s="230">
        <f>ROUND(I125*H125,2)</f>
        <v>0</v>
      </c>
      <c r="K125" s="231"/>
      <c r="L125" s="41"/>
      <c r="M125" s="232" t="s">
        <v>1</v>
      </c>
      <c r="N125" s="233" t="s">
        <v>43</v>
      </c>
      <c r="O125" s="88"/>
      <c r="P125" s="234">
        <f>O125*H125</f>
        <v>0</v>
      </c>
      <c r="Q125" s="234">
        <v>0</v>
      </c>
      <c r="R125" s="234">
        <f>Q125*H125</f>
        <v>0</v>
      </c>
      <c r="S125" s="234">
        <v>0</v>
      </c>
      <c r="T125" s="235">
        <f>S125*H125</f>
        <v>0</v>
      </c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R125" s="236" t="s">
        <v>160</v>
      </c>
      <c r="AT125" s="236" t="s">
        <v>145</v>
      </c>
      <c r="AU125" s="236" t="s">
        <v>90</v>
      </c>
      <c r="AY125" s="14" t="s">
        <v>140</v>
      </c>
      <c r="BE125" s="237">
        <f>IF(N125="základná",J125,0)</f>
        <v>0</v>
      </c>
      <c r="BF125" s="237">
        <f>IF(N125="znížená",J125,0)</f>
        <v>0</v>
      </c>
      <c r="BG125" s="237">
        <f>IF(N125="zákl. prenesená",J125,0)</f>
        <v>0</v>
      </c>
      <c r="BH125" s="237">
        <f>IF(N125="zníž. prenesená",J125,0)</f>
        <v>0</v>
      </c>
      <c r="BI125" s="237">
        <f>IF(N125="nulová",J125,0)</f>
        <v>0</v>
      </c>
      <c r="BJ125" s="14" t="s">
        <v>90</v>
      </c>
      <c r="BK125" s="237">
        <f>ROUND(I125*H125,2)</f>
        <v>0</v>
      </c>
      <c r="BL125" s="14" t="s">
        <v>160</v>
      </c>
      <c r="BM125" s="236" t="s">
        <v>90</v>
      </c>
    </row>
    <row r="126" s="2" customFormat="1">
      <c r="A126" s="35"/>
      <c r="B126" s="36"/>
      <c r="C126" s="37"/>
      <c r="D126" s="238" t="s">
        <v>151</v>
      </c>
      <c r="E126" s="37"/>
      <c r="F126" s="239" t="s">
        <v>470</v>
      </c>
      <c r="G126" s="37"/>
      <c r="H126" s="37"/>
      <c r="I126" s="240"/>
      <c r="J126" s="37"/>
      <c r="K126" s="37"/>
      <c r="L126" s="41"/>
      <c r="M126" s="241"/>
      <c r="N126" s="242"/>
      <c r="O126" s="88"/>
      <c r="P126" s="88"/>
      <c r="Q126" s="88"/>
      <c r="R126" s="88"/>
      <c r="S126" s="88"/>
      <c r="T126" s="89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T126" s="14" t="s">
        <v>151</v>
      </c>
      <c r="AU126" s="14" t="s">
        <v>90</v>
      </c>
    </row>
    <row r="127" s="2" customFormat="1" ht="24.15" customHeight="1">
      <c r="A127" s="35"/>
      <c r="B127" s="36"/>
      <c r="C127" s="224" t="s">
        <v>90</v>
      </c>
      <c r="D127" s="224" t="s">
        <v>145</v>
      </c>
      <c r="E127" s="225" t="s">
        <v>423</v>
      </c>
      <c r="F127" s="226" t="s">
        <v>424</v>
      </c>
      <c r="G127" s="227" t="s">
        <v>1</v>
      </c>
      <c r="H127" s="228">
        <v>4</v>
      </c>
      <c r="I127" s="229"/>
      <c r="J127" s="230">
        <f>ROUND(I127*H127,2)</f>
        <v>0</v>
      </c>
      <c r="K127" s="231"/>
      <c r="L127" s="41"/>
      <c r="M127" s="232" t="s">
        <v>1</v>
      </c>
      <c r="N127" s="233" t="s">
        <v>43</v>
      </c>
      <c r="O127" s="88"/>
      <c r="P127" s="234">
        <f>O127*H127</f>
        <v>0</v>
      </c>
      <c r="Q127" s="234">
        <v>0</v>
      </c>
      <c r="R127" s="234">
        <f>Q127*H127</f>
        <v>0</v>
      </c>
      <c r="S127" s="234">
        <v>0</v>
      </c>
      <c r="T127" s="235">
        <f>S127*H127</f>
        <v>0</v>
      </c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R127" s="236" t="s">
        <v>160</v>
      </c>
      <c r="AT127" s="236" t="s">
        <v>145</v>
      </c>
      <c r="AU127" s="236" t="s">
        <v>90</v>
      </c>
      <c r="AY127" s="14" t="s">
        <v>140</v>
      </c>
      <c r="BE127" s="237">
        <f>IF(N127="základná",J127,0)</f>
        <v>0</v>
      </c>
      <c r="BF127" s="237">
        <f>IF(N127="znížená",J127,0)</f>
        <v>0</v>
      </c>
      <c r="BG127" s="237">
        <f>IF(N127="zákl. prenesená",J127,0)</f>
        <v>0</v>
      </c>
      <c r="BH127" s="237">
        <f>IF(N127="zníž. prenesená",J127,0)</f>
        <v>0</v>
      </c>
      <c r="BI127" s="237">
        <f>IF(N127="nulová",J127,0)</f>
        <v>0</v>
      </c>
      <c r="BJ127" s="14" t="s">
        <v>90</v>
      </c>
      <c r="BK127" s="237">
        <f>ROUND(I127*H127,2)</f>
        <v>0</v>
      </c>
      <c r="BL127" s="14" t="s">
        <v>160</v>
      </c>
      <c r="BM127" s="236" t="s">
        <v>160</v>
      </c>
    </row>
    <row r="128" s="2" customFormat="1" ht="24.15" customHeight="1">
      <c r="A128" s="35"/>
      <c r="B128" s="36"/>
      <c r="C128" s="224" t="s">
        <v>139</v>
      </c>
      <c r="D128" s="224" t="s">
        <v>145</v>
      </c>
      <c r="E128" s="225" t="s">
        <v>425</v>
      </c>
      <c r="F128" s="226" t="s">
        <v>426</v>
      </c>
      <c r="G128" s="227" t="s">
        <v>1</v>
      </c>
      <c r="H128" s="228">
        <v>2</v>
      </c>
      <c r="I128" s="229"/>
      <c r="J128" s="230">
        <f>ROUND(I128*H128,2)</f>
        <v>0</v>
      </c>
      <c r="K128" s="231"/>
      <c r="L128" s="41"/>
      <c r="M128" s="232" t="s">
        <v>1</v>
      </c>
      <c r="N128" s="233" t="s">
        <v>43</v>
      </c>
      <c r="O128" s="88"/>
      <c r="P128" s="234">
        <f>O128*H128</f>
        <v>0</v>
      </c>
      <c r="Q128" s="234">
        <v>0</v>
      </c>
      <c r="R128" s="234">
        <f>Q128*H128</f>
        <v>0</v>
      </c>
      <c r="S128" s="234">
        <v>0</v>
      </c>
      <c r="T128" s="235">
        <f>S128*H128</f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R128" s="236" t="s">
        <v>160</v>
      </c>
      <c r="AT128" s="236" t="s">
        <v>145</v>
      </c>
      <c r="AU128" s="236" t="s">
        <v>90</v>
      </c>
      <c r="AY128" s="14" t="s">
        <v>140</v>
      </c>
      <c r="BE128" s="237">
        <f>IF(N128="základná",J128,0)</f>
        <v>0</v>
      </c>
      <c r="BF128" s="237">
        <f>IF(N128="znížená",J128,0)</f>
        <v>0</v>
      </c>
      <c r="BG128" s="237">
        <f>IF(N128="zákl. prenesená",J128,0)</f>
        <v>0</v>
      </c>
      <c r="BH128" s="237">
        <f>IF(N128="zníž. prenesená",J128,0)</f>
        <v>0</v>
      </c>
      <c r="BI128" s="237">
        <f>IF(N128="nulová",J128,0)</f>
        <v>0</v>
      </c>
      <c r="BJ128" s="14" t="s">
        <v>90</v>
      </c>
      <c r="BK128" s="237">
        <f>ROUND(I128*H128,2)</f>
        <v>0</v>
      </c>
      <c r="BL128" s="14" t="s">
        <v>160</v>
      </c>
      <c r="BM128" s="236" t="s">
        <v>166</v>
      </c>
    </row>
    <row r="129" s="2" customFormat="1">
      <c r="A129" s="35"/>
      <c r="B129" s="36"/>
      <c r="C129" s="37"/>
      <c r="D129" s="238" t="s">
        <v>151</v>
      </c>
      <c r="E129" s="37"/>
      <c r="F129" s="239" t="s">
        <v>427</v>
      </c>
      <c r="G129" s="37"/>
      <c r="H129" s="37"/>
      <c r="I129" s="240"/>
      <c r="J129" s="37"/>
      <c r="K129" s="37"/>
      <c r="L129" s="41"/>
      <c r="M129" s="241"/>
      <c r="N129" s="242"/>
      <c r="O129" s="88"/>
      <c r="P129" s="88"/>
      <c r="Q129" s="88"/>
      <c r="R129" s="88"/>
      <c r="S129" s="88"/>
      <c r="T129" s="89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T129" s="14" t="s">
        <v>151</v>
      </c>
      <c r="AU129" s="14" t="s">
        <v>90</v>
      </c>
    </row>
    <row r="130" s="2" customFormat="1" ht="24.15" customHeight="1">
      <c r="A130" s="35"/>
      <c r="B130" s="36"/>
      <c r="C130" s="224" t="s">
        <v>160</v>
      </c>
      <c r="D130" s="224" t="s">
        <v>145</v>
      </c>
      <c r="E130" s="225" t="s">
        <v>471</v>
      </c>
      <c r="F130" s="226" t="s">
        <v>472</v>
      </c>
      <c r="G130" s="227" t="s">
        <v>1</v>
      </c>
      <c r="H130" s="228">
        <v>1</v>
      </c>
      <c r="I130" s="229"/>
      <c r="J130" s="230">
        <f>ROUND(I130*H130,2)</f>
        <v>0</v>
      </c>
      <c r="K130" s="231"/>
      <c r="L130" s="41"/>
      <c r="M130" s="232" t="s">
        <v>1</v>
      </c>
      <c r="N130" s="233" t="s">
        <v>43</v>
      </c>
      <c r="O130" s="88"/>
      <c r="P130" s="234">
        <f>O130*H130</f>
        <v>0</v>
      </c>
      <c r="Q130" s="234">
        <v>0</v>
      </c>
      <c r="R130" s="234">
        <f>Q130*H130</f>
        <v>0</v>
      </c>
      <c r="S130" s="234">
        <v>0</v>
      </c>
      <c r="T130" s="235">
        <f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236" t="s">
        <v>160</v>
      </c>
      <c r="AT130" s="236" t="s">
        <v>145</v>
      </c>
      <c r="AU130" s="236" t="s">
        <v>90</v>
      </c>
      <c r="AY130" s="14" t="s">
        <v>140</v>
      </c>
      <c r="BE130" s="237">
        <f>IF(N130="základná",J130,0)</f>
        <v>0</v>
      </c>
      <c r="BF130" s="237">
        <f>IF(N130="znížená",J130,0)</f>
        <v>0</v>
      </c>
      <c r="BG130" s="237">
        <f>IF(N130="zákl. prenesená",J130,0)</f>
        <v>0</v>
      </c>
      <c r="BH130" s="237">
        <f>IF(N130="zníž. prenesená",J130,0)</f>
        <v>0</v>
      </c>
      <c r="BI130" s="237">
        <f>IF(N130="nulová",J130,0)</f>
        <v>0</v>
      </c>
      <c r="BJ130" s="14" t="s">
        <v>90</v>
      </c>
      <c r="BK130" s="237">
        <f>ROUND(I130*H130,2)</f>
        <v>0</v>
      </c>
      <c r="BL130" s="14" t="s">
        <v>160</v>
      </c>
      <c r="BM130" s="236" t="s">
        <v>171</v>
      </c>
    </row>
    <row r="131" s="2" customFormat="1" ht="24.15" customHeight="1">
      <c r="A131" s="35"/>
      <c r="B131" s="36"/>
      <c r="C131" s="224" t="s">
        <v>168</v>
      </c>
      <c r="D131" s="224" t="s">
        <v>145</v>
      </c>
      <c r="E131" s="225" t="s">
        <v>473</v>
      </c>
      <c r="F131" s="226" t="s">
        <v>474</v>
      </c>
      <c r="G131" s="227" t="s">
        <v>1</v>
      </c>
      <c r="H131" s="228">
        <v>1</v>
      </c>
      <c r="I131" s="229"/>
      <c r="J131" s="230">
        <f>ROUND(I131*H131,2)</f>
        <v>0</v>
      </c>
      <c r="K131" s="231"/>
      <c r="L131" s="41"/>
      <c r="M131" s="232" t="s">
        <v>1</v>
      </c>
      <c r="N131" s="233" t="s">
        <v>43</v>
      </c>
      <c r="O131" s="88"/>
      <c r="P131" s="234">
        <f>O131*H131</f>
        <v>0</v>
      </c>
      <c r="Q131" s="234">
        <v>0</v>
      </c>
      <c r="R131" s="234">
        <f>Q131*H131</f>
        <v>0</v>
      </c>
      <c r="S131" s="234">
        <v>0</v>
      </c>
      <c r="T131" s="235">
        <f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36" t="s">
        <v>160</v>
      </c>
      <c r="AT131" s="236" t="s">
        <v>145</v>
      </c>
      <c r="AU131" s="236" t="s">
        <v>90</v>
      </c>
      <c r="AY131" s="14" t="s">
        <v>140</v>
      </c>
      <c r="BE131" s="237">
        <f>IF(N131="základná",J131,0)</f>
        <v>0</v>
      </c>
      <c r="BF131" s="237">
        <f>IF(N131="znížená",J131,0)</f>
        <v>0</v>
      </c>
      <c r="BG131" s="237">
        <f>IF(N131="zákl. prenesená",J131,0)</f>
        <v>0</v>
      </c>
      <c r="BH131" s="237">
        <f>IF(N131="zníž. prenesená",J131,0)</f>
        <v>0</v>
      </c>
      <c r="BI131" s="237">
        <f>IF(N131="nulová",J131,0)</f>
        <v>0</v>
      </c>
      <c r="BJ131" s="14" t="s">
        <v>90</v>
      </c>
      <c r="BK131" s="237">
        <f>ROUND(I131*H131,2)</f>
        <v>0</v>
      </c>
      <c r="BL131" s="14" t="s">
        <v>160</v>
      </c>
      <c r="BM131" s="236" t="s">
        <v>175</v>
      </c>
    </row>
    <row r="132" s="2" customFormat="1" ht="62.7" customHeight="1">
      <c r="A132" s="35"/>
      <c r="B132" s="36"/>
      <c r="C132" s="224" t="s">
        <v>166</v>
      </c>
      <c r="D132" s="224" t="s">
        <v>145</v>
      </c>
      <c r="E132" s="225" t="s">
        <v>432</v>
      </c>
      <c r="F132" s="226" t="s">
        <v>433</v>
      </c>
      <c r="G132" s="227" t="s">
        <v>1</v>
      </c>
      <c r="H132" s="228">
        <v>1</v>
      </c>
      <c r="I132" s="229"/>
      <c r="J132" s="230">
        <f>ROUND(I132*H132,2)</f>
        <v>0</v>
      </c>
      <c r="K132" s="231"/>
      <c r="L132" s="41"/>
      <c r="M132" s="232" t="s">
        <v>1</v>
      </c>
      <c r="N132" s="233" t="s">
        <v>43</v>
      </c>
      <c r="O132" s="88"/>
      <c r="P132" s="234">
        <f>O132*H132</f>
        <v>0</v>
      </c>
      <c r="Q132" s="234">
        <v>0</v>
      </c>
      <c r="R132" s="234">
        <f>Q132*H132</f>
        <v>0</v>
      </c>
      <c r="S132" s="234">
        <v>0</v>
      </c>
      <c r="T132" s="235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36" t="s">
        <v>160</v>
      </c>
      <c r="AT132" s="236" t="s">
        <v>145</v>
      </c>
      <c r="AU132" s="236" t="s">
        <v>90</v>
      </c>
      <c r="AY132" s="14" t="s">
        <v>140</v>
      </c>
      <c r="BE132" s="237">
        <f>IF(N132="základná",J132,0)</f>
        <v>0</v>
      </c>
      <c r="BF132" s="237">
        <f>IF(N132="znížená",J132,0)</f>
        <v>0</v>
      </c>
      <c r="BG132" s="237">
        <f>IF(N132="zákl. prenesená",J132,0)</f>
        <v>0</v>
      </c>
      <c r="BH132" s="237">
        <f>IF(N132="zníž. prenesená",J132,0)</f>
        <v>0</v>
      </c>
      <c r="BI132" s="237">
        <f>IF(N132="nulová",J132,0)</f>
        <v>0</v>
      </c>
      <c r="BJ132" s="14" t="s">
        <v>90</v>
      </c>
      <c r="BK132" s="237">
        <f>ROUND(I132*H132,2)</f>
        <v>0</v>
      </c>
      <c r="BL132" s="14" t="s">
        <v>160</v>
      </c>
      <c r="BM132" s="236" t="s">
        <v>180</v>
      </c>
    </row>
    <row r="133" s="2" customFormat="1" ht="14.4" customHeight="1">
      <c r="A133" s="35"/>
      <c r="B133" s="36"/>
      <c r="C133" s="224" t="s">
        <v>177</v>
      </c>
      <c r="D133" s="224" t="s">
        <v>145</v>
      </c>
      <c r="E133" s="225" t="s">
        <v>434</v>
      </c>
      <c r="F133" s="226" t="s">
        <v>435</v>
      </c>
      <c r="G133" s="227" t="s">
        <v>1</v>
      </c>
      <c r="H133" s="228">
        <v>1</v>
      </c>
      <c r="I133" s="229"/>
      <c r="J133" s="230">
        <f>ROUND(I133*H133,2)</f>
        <v>0</v>
      </c>
      <c r="K133" s="231"/>
      <c r="L133" s="41"/>
      <c r="M133" s="232" t="s">
        <v>1</v>
      </c>
      <c r="N133" s="233" t="s">
        <v>43</v>
      </c>
      <c r="O133" s="88"/>
      <c r="P133" s="234">
        <f>O133*H133</f>
        <v>0</v>
      </c>
      <c r="Q133" s="234">
        <v>0</v>
      </c>
      <c r="R133" s="234">
        <f>Q133*H133</f>
        <v>0</v>
      </c>
      <c r="S133" s="234">
        <v>0</v>
      </c>
      <c r="T133" s="235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36" t="s">
        <v>160</v>
      </c>
      <c r="AT133" s="236" t="s">
        <v>145</v>
      </c>
      <c r="AU133" s="236" t="s">
        <v>90</v>
      </c>
      <c r="AY133" s="14" t="s">
        <v>140</v>
      </c>
      <c r="BE133" s="237">
        <f>IF(N133="základná",J133,0)</f>
        <v>0</v>
      </c>
      <c r="BF133" s="237">
        <f>IF(N133="znížená",J133,0)</f>
        <v>0</v>
      </c>
      <c r="BG133" s="237">
        <f>IF(N133="zákl. prenesená",J133,0)</f>
        <v>0</v>
      </c>
      <c r="BH133" s="237">
        <f>IF(N133="zníž. prenesená",J133,0)</f>
        <v>0</v>
      </c>
      <c r="BI133" s="237">
        <f>IF(N133="nulová",J133,0)</f>
        <v>0</v>
      </c>
      <c r="BJ133" s="14" t="s">
        <v>90</v>
      </c>
      <c r="BK133" s="237">
        <f>ROUND(I133*H133,2)</f>
        <v>0</v>
      </c>
      <c r="BL133" s="14" t="s">
        <v>160</v>
      </c>
      <c r="BM133" s="236" t="s">
        <v>184</v>
      </c>
    </row>
    <row r="134" s="2" customFormat="1">
      <c r="A134" s="35"/>
      <c r="B134" s="36"/>
      <c r="C134" s="37"/>
      <c r="D134" s="238" t="s">
        <v>151</v>
      </c>
      <c r="E134" s="37"/>
      <c r="F134" s="239" t="s">
        <v>436</v>
      </c>
      <c r="G134" s="37"/>
      <c r="H134" s="37"/>
      <c r="I134" s="240"/>
      <c r="J134" s="37"/>
      <c r="K134" s="37"/>
      <c r="L134" s="41"/>
      <c r="M134" s="241"/>
      <c r="N134" s="242"/>
      <c r="O134" s="88"/>
      <c r="P134" s="88"/>
      <c r="Q134" s="88"/>
      <c r="R134" s="88"/>
      <c r="S134" s="88"/>
      <c r="T134" s="89"/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T134" s="14" t="s">
        <v>151</v>
      </c>
      <c r="AU134" s="14" t="s">
        <v>90</v>
      </c>
    </row>
    <row r="135" s="2" customFormat="1" ht="24.15" customHeight="1">
      <c r="A135" s="35"/>
      <c r="B135" s="36"/>
      <c r="C135" s="224" t="s">
        <v>171</v>
      </c>
      <c r="D135" s="224" t="s">
        <v>145</v>
      </c>
      <c r="E135" s="225" t="s">
        <v>437</v>
      </c>
      <c r="F135" s="226" t="s">
        <v>438</v>
      </c>
      <c r="G135" s="227" t="s">
        <v>1</v>
      </c>
      <c r="H135" s="228">
        <v>1</v>
      </c>
      <c r="I135" s="229"/>
      <c r="J135" s="230">
        <f>ROUND(I135*H135,2)</f>
        <v>0</v>
      </c>
      <c r="K135" s="231"/>
      <c r="L135" s="41"/>
      <c r="M135" s="232" t="s">
        <v>1</v>
      </c>
      <c r="N135" s="233" t="s">
        <v>43</v>
      </c>
      <c r="O135" s="88"/>
      <c r="P135" s="234">
        <f>O135*H135</f>
        <v>0</v>
      </c>
      <c r="Q135" s="234">
        <v>0</v>
      </c>
      <c r="R135" s="234">
        <f>Q135*H135</f>
        <v>0</v>
      </c>
      <c r="S135" s="234">
        <v>0</v>
      </c>
      <c r="T135" s="235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36" t="s">
        <v>160</v>
      </c>
      <c r="AT135" s="236" t="s">
        <v>145</v>
      </c>
      <c r="AU135" s="236" t="s">
        <v>90</v>
      </c>
      <c r="AY135" s="14" t="s">
        <v>140</v>
      </c>
      <c r="BE135" s="237">
        <f>IF(N135="základná",J135,0)</f>
        <v>0</v>
      </c>
      <c r="BF135" s="237">
        <f>IF(N135="znížená",J135,0)</f>
        <v>0</v>
      </c>
      <c r="BG135" s="237">
        <f>IF(N135="zákl. prenesená",J135,0)</f>
        <v>0</v>
      </c>
      <c r="BH135" s="237">
        <f>IF(N135="zníž. prenesená",J135,0)</f>
        <v>0</v>
      </c>
      <c r="BI135" s="237">
        <f>IF(N135="nulová",J135,0)</f>
        <v>0</v>
      </c>
      <c r="BJ135" s="14" t="s">
        <v>90</v>
      </c>
      <c r="BK135" s="237">
        <f>ROUND(I135*H135,2)</f>
        <v>0</v>
      </c>
      <c r="BL135" s="14" t="s">
        <v>160</v>
      </c>
      <c r="BM135" s="236" t="s">
        <v>189</v>
      </c>
    </row>
    <row r="136" s="2" customFormat="1">
      <c r="A136" s="35"/>
      <c r="B136" s="36"/>
      <c r="C136" s="37"/>
      <c r="D136" s="238" t="s">
        <v>151</v>
      </c>
      <c r="E136" s="37"/>
      <c r="F136" s="239" t="s">
        <v>439</v>
      </c>
      <c r="G136" s="37"/>
      <c r="H136" s="37"/>
      <c r="I136" s="240"/>
      <c r="J136" s="37"/>
      <c r="K136" s="37"/>
      <c r="L136" s="41"/>
      <c r="M136" s="241"/>
      <c r="N136" s="242"/>
      <c r="O136" s="88"/>
      <c r="P136" s="88"/>
      <c r="Q136" s="88"/>
      <c r="R136" s="88"/>
      <c r="S136" s="88"/>
      <c r="T136" s="89"/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T136" s="14" t="s">
        <v>151</v>
      </c>
      <c r="AU136" s="14" t="s">
        <v>90</v>
      </c>
    </row>
    <row r="137" s="2" customFormat="1" ht="24.15" customHeight="1">
      <c r="A137" s="35"/>
      <c r="B137" s="36"/>
      <c r="C137" s="224" t="s">
        <v>186</v>
      </c>
      <c r="D137" s="224" t="s">
        <v>145</v>
      </c>
      <c r="E137" s="225" t="s">
        <v>440</v>
      </c>
      <c r="F137" s="226" t="s">
        <v>441</v>
      </c>
      <c r="G137" s="227" t="s">
        <v>1</v>
      </c>
      <c r="H137" s="228">
        <v>5</v>
      </c>
      <c r="I137" s="229"/>
      <c r="J137" s="230">
        <f>ROUND(I137*H137,2)</f>
        <v>0</v>
      </c>
      <c r="K137" s="231"/>
      <c r="L137" s="41"/>
      <c r="M137" s="232" t="s">
        <v>1</v>
      </c>
      <c r="N137" s="233" t="s">
        <v>43</v>
      </c>
      <c r="O137" s="88"/>
      <c r="P137" s="234">
        <f>O137*H137</f>
        <v>0</v>
      </c>
      <c r="Q137" s="234">
        <v>0</v>
      </c>
      <c r="R137" s="234">
        <f>Q137*H137</f>
        <v>0</v>
      </c>
      <c r="S137" s="234">
        <v>0</v>
      </c>
      <c r="T137" s="235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36" t="s">
        <v>160</v>
      </c>
      <c r="AT137" s="236" t="s">
        <v>145</v>
      </c>
      <c r="AU137" s="236" t="s">
        <v>90</v>
      </c>
      <c r="AY137" s="14" t="s">
        <v>140</v>
      </c>
      <c r="BE137" s="237">
        <f>IF(N137="základná",J137,0)</f>
        <v>0</v>
      </c>
      <c r="BF137" s="237">
        <f>IF(N137="znížená",J137,0)</f>
        <v>0</v>
      </c>
      <c r="BG137" s="237">
        <f>IF(N137="zákl. prenesená",J137,0)</f>
        <v>0</v>
      </c>
      <c r="BH137" s="237">
        <f>IF(N137="zníž. prenesená",J137,0)</f>
        <v>0</v>
      </c>
      <c r="BI137" s="237">
        <f>IF(N137="nulová",J137,0)</f>
        <v>0</v>
      </c>
      <c r="BJ137" s="14" t="s">
        <v>90</v>
      </c>
      <c r="BK137" s="237">
        <f>ROUND(I137*H137,2)</f>
        <v>0</v>
      </c>
      <c r="BL137" s="14" t="s">
        <v>160</v>
      </c>
      <c r="BM137" s="236" t="s">
        <v>195</v>
      </c>
    </row>
    <row r="138" s="2" customFormat="1" ht="14.4" customHeight="1">
      <c r="A138" s="35"/>
      <c r="B138" s="36"/>
      <c r="C138" s="224" t="s">
        <v>175</v>
      </c>
      <c r="D138" s="224" t="s">
        <v>145</v>
      </c>
      <c r="E138" s="225" t="s">
        <v>442</v>
      </c>
      <c r="F138" s="226" t="s">
        <v>443</v>
      </c>
      <c r="G138" s="227" t="s">
        <v>1</v>
      </c>
      <c r="H138" s="228">
        <v>1</v>
      </c>
      <c r="I138" s="229"/>
      <c r="J138" s="230">
        <f>ROUND(I138*H138,2)</f>
        <v>0</v>
      </c>
      <c r="K138" s="231"/>
      <c r="L138" s="41"/>
      <c r="M138" s="232" t="s">
        <v>1</v>
      </c>
      <c r="N138" s="233" t="s">
        <v>43</v>
      </c>
      <c r="O138" s="88"/>
      <c r="P138" s="234">
        <f>O138*H138</f>
        <v>0</v>
      </c>
      <c r="Q138" s="234">
        <v>0</v>
      </c>
      <c r="R138" s="234">
        <f>Q138*H138</f>
        <v>0</v>
      </c>
      <c r="S138" s="234">
        <v>0</v>
      </c>
      <c r="T138" s="235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36" t="s">
        <v>160</v>
      </c>
      <c r="AT138" s="236" t="s">
        <v>145</v>
      </c>
      <c r="AU138" s="236" t="s">
        <v>90</v>
      </c>
      <c r="AY138" s="14" t="s">
        <v>140</v>
      </c>
      <c r="BE138" s="237">
        <f>IF(N138="základná",J138,0)</f>
        <v>0</v>
      </c>
      <c r="BF138" s="237">
        <f>IF(N138="znížená",J138,0)</f>
        <v>0</v>
      </c>
      <c r="BG138" s="237">
        <f>IF(N138="zákl. prenesená",J138,0)</f>
        <v>0</v>
      </c>
      <c r="BH138" s="237">
        <f>IF(N138="zníž. prenesená",J138,0)</f>
        <v>0</v>
      </c>
      <c r="BI138" s="237">
        <f>IF(N138="nulová",J138,0)</f>
        <v>0</v>
      </c>
      <c r="BJ138" s="14" t="s">
        <v>90</v>
      </c>
      <c r="BK138" s="237">
        <f>ROUND(I138*H138,2)</f>
        <v>0</v>
      </c>
      <c r="BL138" s="14" t="s">
        <v>160</v>
      </c>
      <c r="BM138" s="236" t="s">
        <v>7</v>
      </c>
    </row>
    <row r="139" s="2" customFormat="1" ht="24.15" customHeight="1">
      <c r="A139" s="35"/>
      <c r="B139" s="36"/>
      <c r="C139" s="224" t="s">
        <v>197</v>
      </c>
      <c r="D139" s="224" t="s">
        <v>145</v>
      </c>
      <c r="E139" s="225" t="s">
        <v>444</v>
      </c>
      <c r="F139" s="226" t="s">
        <v>445</v>
      </c>
      <c r="G139" s="227" t="s">
        <v>1</v>
      </c>
      <c r="H139" s="228">
        <v>1</v>
      </c>
      <c r="I139" s="229"/>
      <c r="J139" s="230">
        <f>ROUND(I139*H139,2)</f>
        <v>0</v>
      </c>
      <c r="K139" s="231"/>
      <c r="L139" s="41"/>
      <c r="M139" s="232" t="s">
        <v>1</v>
      </c>
      <c r="N139" s="233" t="s">
        <v>43</v>
      </c>
      <c r="O139" s="88"/>
      <c r="P139" s="234">
        <f>O139*H139</f>
        <v>0</v>
      </c>
      <c r="Q139" s="234">
        <v>0</v>
      </c>
      <c r="R139" s="234">
        <f>Q139*H139</f>
        <v>0</v>
      </c>
      <c r="S139" s="234">
        <v>0</v>
      </c>
      <c r="T139" s="235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36" t="s">
        <v>160</v>
      </c>
      <c r="AT139" s="236" t="s">
        <v>145</v>
      </c>
      <c r="AU139" s="236" t="s">
        <v>90</v>
      </c>
      <c r="AY139" s="14" t="s">
        <v>140</v>
      </c>
      <c r="BE139" s="237">
        <f>IF(N139="základná",J139,0)</f>
        <v>0</v>
      </c>
      <c r="BF139" s="237">
        <f>IF(N139="znížená",J139,0)</f>
        <v>0</v>
      </c>
      <c r="BG139" s="237">
        <f>IF(N139="zákl. prenesená",J139,0)</f>
        <v>0</v>
      </c>
      <c r="BH139" s="237">
        <f>IF(N139="zníž. prenesená",J139,0)</f>
        <v>0</v>
      </c>
      <c r="BI139" s="237">
        <f>IF(N139="nulová",J139,0)</f>
        <v>0</v>
      </c>
      <c r="BJ139" s="14" t="s">
        <v>90</v>
      </c>
      <c r="BK139" s="237">
        <f>ROUND(I139*H139,2)</f>
        <v>0</v>
      </c>
      <c r="BL139" s="14" t="s">
        <v>160</v>
      </c>
      <c r="BM139" s="236" t="s">
        <v>203</v>
      </c>
    </row>
    <row r="140" s="2" customFormat="1">
      <c r="A140" s="35"/>
      <c r="B140" s="36"/>
      <c r="C140" s="37"/>
      <c r="D140" s="238" t="s">
        <v>151</v>
      </c>
      <c r="E140" s="37"/>
      <c r="F140" s="239" t="s">
        <v>446</v>
      </c>
      <c r="G140" s="37"/>
      <c r="H140" s="37"/>
      <c r="I140" s="240"/>
      <c r="J140" s="37"/>
      <c r="K140" s="37"/>
      <c r="L140" s="41"/>
      <c r="M140" s="241"/>
      <c r="N140" s="242"/>
      <c r="O140" s="88"/>
      <c r="P140" s="88"/>
      <c r="Q140" s="88"/>
      <c r="R140" s="88"/>
      <c r="S140" s="88"/>
      <c r="T140" s="89"/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T140" s="14" t="s">
        <v>151</v>
      </c>
      <c r="AU140" s="14" t="s">
        <v>90</v>
      </c>
    </row>
    <row r="141" s="2" customFormat="1" ht="14.4" customHeight="1">
      <c r="A141" s="35"/>
      <c r="B141" s="36"/>
      <c r="C141" s="224" t="s">
        <v>180</v>
      </c>
      <c r="D141" s="224" t="s">
        <v>145</v>
      </c>
      <c r="E141" s="225" t="s">
        <v>447</v>
      </c>
      <c r="F141" s="226" t="s">
        <v>448</v>
      </c>
      <c r="G141" s="227" t="s">
        <v>1</v>
      </c>
      <c r="H141" s="228">
        <v>1</v>
      </c>
      <c r="I141" s="229"/>
      <c r="J141" s="230">
        <f>ROUND(I141*H141,2)</f>
        <v>0</v>
      </c>
      <c r="K141" s="231"/>
      <c r="L141" s="41"/>
      <c r="M141" s="232" t="s">
        <v>1</v>
      </c>
      <c r="N141" s="233" t="s">
        <v>43</v>
      </c>
      <c r="O141" s="88"/>
      <c r="P141" s="234">
        <f>O141*H141</f>
        <v>0</v>
      </c>
      <c r="Q141" s="234">
        <v>0</v>
      </c>
      <c r="R141" s="234">
        <f>Q141*H141</f>
        <v>0</v>
      </c>
      <c r="S141" s="234">
        <v>0</v>
      </c>
      <c r="T141" s="235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36" t="s">
        <v>160</v>
      </c>
      <c r="AT141" s="236" t="s">
        <v>145</v>
      </c>
      <c r="AU141" s="236" t="s">
        <v>90</v>
      </c>
      <c r="AY141" s="14" t="s">
        <v>140</v>
      </c>
      <c r="BE141" s="237">
        <f>IF(N141="základná",J141,0)</f>
        <v>0</v>
      </c>
      <c r="BF141" s="237">
        <f>IF(N141="znížená",J141,0)</f>
        <v>0</v>
      </c>
      <c r="BG141" s="237">
        <f>IF(N141="zákl. prenesená",J141,0)</f>
        <v>0</v>
      </c>
      <c r="BH141" s="237">
        <f>IF(N141="zníž. prenesená",J141,0)</f>
        <v>0</v>
      </c>
      <c r="BI141" s="237">
        <f>IF(N141="nulová",J141,0)</f>
        <v>0</v>
      </c>
      <c r="BJ141" s="14" t="s">
        <v>90</v>
      </c>
      <c r="BK141" s="237">
        <f>ROUND(I141*H141,2)</f>
        <v>0</v>
      </c>
      <c r="BL141" s="14" t="s">
        <v>160</v>
      </c>
      <c r="BM141" s="236" t="s">
        <v>208</v>
      </c>
    </row>
    <row r="142" s="2" customFormat="1">
      <c r="A142" s="35"/>
      <c r="B142" s="36"/>
      <c r="C142" s="37"/>
      <c r="D142" s="238" t="s">
        <v>151</v>
      </c>
      <c r="E142" s="37"/>
      <c r="F142" s="239" t="s">
        <v>449</v>
      </c>
      <c r="G142" s="37"/>
      <c r="H142" s="37"/>
      <c r="I142" s="240"/>
      <c r="J142" s="37"/>
      <c r="K142" s="37"/>
      <c r="L142" s="41"/>
      <c r="M142" s="241"/>
      <c r="N142" s="242"/>
      <c r="O142" s="88"/>
      <c r="P142" s="88"/>
      <c r="Q142" s="88"/>
      <c r="R142" s="88"/>
      <c r="S142" s="88"/>
      <c r="T142" s="89"/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T142" s="14" t="s">
        <v>151</v>
      </c>
      <c r="AU142" s="14" t="s">
        <v>90</v>
      </c>
    </row>
    <row r="143" s="2" customFormat="1" ht="24.15" customHeight="1">
      <c r="A143" s="35"/>
      <c r="B143" s="36"/>
      <c r="C143" s="224" t="s">
        <v>205</v>
      </c>
      <c r="D143" s="224" t="s">
        <v>145</v>
      </c>
      <c r="E143" s="225" t="s">
        <v>450</v>
      </c>
      <c r="F143" s="226" t="s">
        <v>451</v>
      </c>
      <c r="G143" s="227" t="s">
        <v>1</v>
      </c>
      <c r="H143" s="228">
        <v>3</v>
      </c>
      <c r="I143" s="229"/>
      <c r="J143" s="230">
        <f>ROUND(I143*H143,2)</f>
        <v>0</v>
      </c>
      <c r="K143" s="231"/>
      <c r="L143" s="41"/>
      <c r="M143" s="232" t="s">
        <v>1</v>
      </c>
      <c r="N143" s="233" t="s">
        <v>43</v>
      </c>
      <c r="O143" s="88"/>
      <c r="P143" s="234">
        <f>O143*H143</f>
        <v>0</v>
      </c>
      <c r="Q143" s="234">
        <v>0</v>
      </c>
      <c r="R143" s="234">
        <f>Q143*H143</f>
        <v>0</v>
      </c>
      <c r="S143" s="234">
        <v>0</v>
      </c>
      <c r="T143" s="235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36" t="s">
        <v>160</v>
      </c>
      <c r="AT143" s="236" t="s">
        <v>145</v>
      </c>
      <c r="AU143" s="236" t="s">
        <v>90</v>
      </c>
      <c r="AY143" s="14" t="s">
        <v>140</v>
      </c>
      <c r="BE143" s="237">
        <f>IF(N143="základná",J143,0)</f>
        <v>0</v>
      </c>
      <c r="BF143" s="237">
        <f>IF(N143="znížená",J143,0)</f>
        <v>0</v>
      </c>
      <c r="BG143" s="237">
        <f>IF(N143="zákl. prenesená",J143,0)</f>
        <v>0</v>
      </c>
      <c r="BH143" s="237">
        <f>IF(N143="zníž. prenesená",J143,0)</f>
        <v>0</v>
      </c>
      <c r="BI143" s="237">
        <f>IF(N143="nulová",J143,0)</f>
        <v>0</v>
      </c>
      <c r="BJ143" s="14" t="s">
        <v>90</v>
      </c>
      <c r="BK143" s="237">
        <f>ROUND(I143*H143,2)</f>
        <v>0</v>
      </c>
      <c r="BL143" s="14" t="s">
        <v>160</v>
      </c>
      <c r="BM143" s="236" t="s">
        <v>212</v>
      </c>
    </row>
    <row r="144" s="2" customFormat="1">
      <c r="A144" s="35"/>
      <c r="B144" s="36"/>
      <c r="C144" s="37"/>
      <c r="D144" s="238" t="s">
        <v>151</v>
      </c>
      <c r="E144" s="37"/>
      <c r="F144" s="239" t="s">
        <v>452</v>
      </c>
      <c r="G144" s="37"/>
      <c r="H144" s="37"/>
      <c r="I144" s="240"/>
      <c r="J144" s="37"/>
      <c r="K144" s="37"/>
      <c r="L144" s="41"/>
      <c r="M144" s="241"/>
      <c r="N144" s="242"/>
      <c r="O144" s="88"/>
      <c r="P144" s="88"/>
      <c r="Q144" s="88"/>
      <c r="R144" s="88"/>
      <c r="S144" s="88"/>
      <c r="T144" s="89"/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T144" s="14" t="s">
        <v>151</v>
      </c>
      <c r="AU144" s="14" t="s">
        <v>90</v>
      </c>
    </row>
    <row r="145" s="2" customFormat="1" ht="14.4" customHeight="1">
      <c r="A145" s="35"/>
      <c r="B145" s="36"/>
      <c r="C145" s="224" t="s">
        <v>184</v>
      </c>
      <c r="D145" s="224" t="s">
        <v>145</v>
      </c>
      <c r="E145" s="225" t="s">
        <v>453</v>
      </c>
      <c r="F145" s="226" t="s">
        <v>353</v>
      </c>
      <c r="G145" s="227" t="s">
        <v>1</v>
      </c>
      <c r="H145" s="228">
        <v>1</v>
      </c>
      <c r="I145" s="229"/>
      <c r="J145" s="230">
        <f>ROUND(I145*H145,2)</f>
        <v>0</v>
      </c>
      <c r="K145" s="231"/>
      <c r="L145" s="41"/>
      <c r="M145" s="232" t="s">
        <v>1</v>
      </c>
      <c r="N145" s="233" t="s">
        <v>43</v>
      </c>
      <c r="O145" s="88"/>
      <c r="P145" s="234">
        <f>O145*H145</f>
        <v>0</v>
      </c>
      <c r="Q145" s="234">
        <v>0</v>
      </c>
      <c r="R145" s="234">
        <f>Q145*H145</f>
        <v>0</v>
      </c>
      <c r="S145" s="234">
        <v>0</v>
      </c>
      <c r="T145" s="235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36" t="s">
        <v>160</v>
      </c>
      <c r="AT145" s="236" t="s">
        <v>145</v>
      </c>
      <c r="AU145" s="236" t="s">
        <v>90</v>
      </c>
      <c r="AY145" s="14" t="s">
        <v>140</v>
      </c>
      <c r="BE145" s="237">
        <f>IF(N145="základná",J145,0)</f>
        <v>0</v>
      </c>
      <c r="BF145" s="237">
        <f>IF(N145="znížená",J145,0)</f>
        <v>0</v>
      </c>
      <c r="BG145" s="237">
        <f>IF(N145="zákl. prenesená",J145,0)</f>
        <v>0</v>
      </c>
      <c r="BH145" s="237">
        <f>IF(N145="zníž. prenesená",J145,0)</f>
        <v>0</v>
      </c>
      <c r="BI145" s="237">
        <f>IF(N145="nulová",J145,0)</f>
        <v>0</v>
      </c>
      <c r="BJ145" s="14" t="s">
        <v>90</v>
      </c>
      <c r="BK145" s="237">
        <f>ROUND(I145*H145,2)</f>
        <v>0</v>
      </c>
      <c r="BL145" s="14" t="s">
        <v>160</v>
      </c>
      <c r="BM145" s="236" t="s">
        <v>217</v>
      </c>
    </row>
    <row r="146" s="2" customFormat="1" ht="24.15" customHeight="1">
      <c r="A146" s="35"/>
      <c r="B146" s="36"/>
      <c r="C146" s="224" t="s">
        <v>214</v>
      </c>
      <c r="D146" s="224" t="s">
        <v>145</v>
      </c>
      <c r="E146" s="225" t="s">
        <v>475</v>
      </c>
      <c r="F146" s="226" t="s">
        <v>476</v>
      </c>
      <c r="G146" s="227" t="s">
        <v>1</v>
      </c>
      <c r="H146" s="228">
        <v>1</v>
      </c>
      <c r="I146" s="229"/>
      <c r="J146" s="230">
        <f>ROUND(I146*H146,2)</f>
        <v>0</v>
      </c>
      <c r="K146" s="231"/>
      <c r="L146" s="41"/>
      <c r="M146" s="232" t="s">
        <v>1</v>
      </c>
      <c r="N146" s="233" t="s">
        <v>43</v>
      </c>
      <c r="O146" s="88"/>
      <c r="P146" s="234">
        <f>O146*H146</f>
        <v>0</v>
      </c>
      <c r="Q146" s="234">
        <v>0</v>
      </c>
      <c r="R146" s="234">
        <f>Q146*H146</f>
        <v>0</v>
      </c>
      <c r="S146" s="234">
        <v>0</v>
      </c>
      <c r="T146" s="235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36" t="s">
        <v>160</v>
      </c>
      <c r="AT146" s="236" t="s">
        <v>145</v>
      </c>
      <c r="AU146" s="236" t="s">
        <v>90</v>
      </c>
      <c r="AY146" s="14" t="s">
        <v>140</v>
      </c>
      <c r="BE146" s="237">
        <f>IF(N146="základná",J146,0)</f>
        <v>0</v>
      </c>
      <c r="BF146" s="237">
        <f>IF(N146="znížená",J146,0)</f>
        <v>0</v>
      </c>
      <c r="BG146" s="237">
        <f>IF(N146="zákl. prenesená",J146,0)</f>
        <v>0</v>
      </c>
      <c r="BH146" s="237">
        <f>IF(N146="zníž. prenesená",J146,0)</f>
        <v>0</v>
      </c>
      <c r="BI146" s="237">
        <f>IF(N146="nulová",J146,0)</f>
        <v>0</v>
      </c>
      <c r="BJ146" s="14" t="s">
        <v>90</v>
      </c>
      <c r="BK146" s="237">
        <f>ROUND(I146*H146,2)</f>
        <v>0</v>
      </c>
      <c r="BL146" s="14" t="s">
        <v>160</v>
      </c>
      <c r="BM146" s="236" t="s">
        <v>221</v>
      </c>
    </row>
    <row r="147" s="2" customFormat="1">
      <c r="A147" s="35"/>
      <c r="B147" s="36"/>
      <c r="C147" s="37"/>
      <c r="D147" s="238" t="s">
        <v>151</v>
      </c>
      <c r="E147" s="37"/>
      <c r="F147" s="239" t="s">
        <v>477</v>
      </c>
      <c r="G147" s="37"/>
      <c r="H147" s="37"/>
      <c r="I147" s="240"/>
      <c r="J147" s="37"/>
      <c r="K147" s="37"/>
      <c r="L147" s="41"/>
      <c r="M147" s="241"/>
      <c r="N147" s="242"/>
      <c r="O147" s="88"/>
      <c r="P147" s="88"/>
      <c r="Q147" s="88"/>
      <c r="R147" s="88"/>
      <c r="S147" s="88"/>
      <c r="T147" s="89"/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T147" s="14" t="s">
        <v>151</v>
      </c>
      <c r="AU147" s="14" t="s">
        <v>90</v>
      </c>
    </row>
    <row r="148" s="2" customFormat="1" ht="14.4" customHeight="1">
      <c r="A148" s="35"/>
      <c r="B148" s="36"/>
      <c r="C148" s="224" t="s">
        <v>189</v>
      </c>
      <c r="D148" s="224" t="s">
        <v>145</v>
      </c>
      <c r="E148" s="225" t="s">
        <v>478</v>
      </c>
      <c r="F148" s="226" t="s">
        <v>479</v>
      </c>
      <c r="G148" s="227" t="s">
        <v>1</v>
      </c>
      <c r="H148" s="228">
        <v>1</v>
      </c>
      <c r="I148" s="229"/>
      <c r="J148" s="230">
        <f>ROUND(I148*H148,2)</f>
        <v>0</v>
      </c>
      <c r="K148" s="231"/>
      <c r="L148" s="41"/>
      <c r="M148" s="232" t="s">
        <v>1</v>
      </c>
      <c r="N148" s="233" t="s">
        <v>43</v>
      </c>
      <c r="O148" s="88"/>
      <c r="P148" s="234">
        <f>O148*H148</f>
        <v>0</v>
      </c>
      <c r="Q148" s="234">
        <v>0</v>
      </c>
      <c r="R148" s="234">
        <f>Q148*H148</f>
        <v>0</v>
      </c>
      <c r="S148" s="234">
        <v>0</v>
      </c>
      <c r="T148" s="235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36" t="s">
        <v>160</v>
      </c>
      <c r="AT148" s="236" t="s">
        <v>145</v>
      </c>
      <c r="AU148" s="236" t="s">
        <v>90</v>
      </c>
      <c r="AY148" s="14" t="s">
        <v>140</v>
      </c>
      <c r="BE148" s="237">
        <f>IF(N148="základná",J148,0)</f>
        <v>0</v>
      </c>
      <c r="BF148" s="237">
        <f>IF(N148="znížená",J148,0)</f>
        <v>0</v>
      </c>
      <c r="BG148" s="237">
        <f>IF(N148="zákl. prenesená",J148,0)</f>
        <v>0</v>
      </c>
      <c r="BH148" s="237">
        <f>IF(N148="zníž. prenesená",J148,0)</f>
        <v>0</v>
      </c>
      <c r="BI148" s="237">
        <f>IF(N148="nulová",J148,0)</f>
        <v>0</v>
      </c>
      <c r="BJ148" s="14" t="s">
        <v>90</v>
      </c>
      <c r="BK148" s="237">
        <f>ROUND(I148*H148,2)</f>
        <v>0</v>
      </c>
      <c r="BL148" s="14" t="s">
        <v>160</v>
      </c>
      <c r="BM148" s="236" t="s">
        <v>226</v>
      </c>
    </row>
    <row r="149" s="2" customFormat="1">
      <c r="A149" s="35"/>
      <c r="B149" s="36"/>
      <c r="C149" s="37"/>
      <c r="D149" s="238" t="s">
        <v>151</v>
      </c>
      <c r="E149" s="37"/>
      <c r="F149" s="239" t="s">
        <v>480</v>
      </c>
      <c r="G149" s="37"/>
      <c r="H149" s="37"/>
      <c r="I149" s="240"/>
      <c r="J149" s="37"/>
      <c r="K149" s="37"/>
      <c r="L149" s="41"/>
      <c r="M149" s="241"/>
      <c r="N149" s="242"/>
      <c r="O149" s="88"/>
      <c r="P149" s="88"/>
      <c r="Q149" s="88"/>
      <c r="R149" s="88"/>
      <c r="S149" s="88"/>
      <c r="T149" s="89"/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T149" s="14" t="s">
        <v>151</v>
      </c>
      <c r="AU149" s="14" t="s">
        <v>90</v>
      </c>
    </row>
    <row r="150" s="2" customFormat="1" ht="14.4" customHeight="1">
      <c r="A150" s="35"/>
      <c r="B150" s="36"/>
      <c r="C150" s="224" t="s">
        <v>223</v>
      </c>
      <c r="D150" s="224" t="s">
        <v>145</v>
      </c>
      <c r="E150" s="225" t="s">
        <v>481</v>
      </c>
      <c r="F150" s="226" t="s">
        <v>482</v>
      </c>
      <c r="G150" s="227" t="s">
        <v>1</v>
      </c>
      <c r="H150" s="228">
        <v>1</v>
      </c>
      <c r="I150" s="229"/>
      <c r="J150" s="230">
        <f>ROUND(I150*H150,2)</f>
        <v>0</v>
      </c>
      <c r="K150" s="231"/>
      <c r="L150" s="41"/>
      <c r="M150" s="232" t="s">
        <v>1</v>
      </c>
      <c r="N150" s="233" t="s">
        <v>43</v>
      </c>
      <c r="O150" s="88"/>
      <c r="P150" s="234">
        <f>O150*H150</f>
        <v>0</v>
      </c>
      <c r="Q150" s="234">
        <v>0</v>
      </c>
      <c r="R150" s="234">
        <f>Q150*H150</f>
        <v>0</v>
      </c>
      <c r="S150" s="234">
        <v>0</v>
      </c>
      <c r="T150" s="235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36" t="s">
        <v>160</v>
      </c>
      <c r="AT150" s="236" t="s">
        <v>145</v>
      </c>
      <c r="AU150" s="236" t="s">
        <v>90</v>
      </c>
      <c r="AY150" s="14" t="s">
        <v>140</v>
      </c>
      <c r="BE150" s="237">
        <f>IF(N150="základná",J150,0)</f>
        <v>0</v>
      </c>
      <c r="BF150" s="237">
        <f>IF(N150="znížená",J150,0)</f>
        <v>0</v>
      </c>
      <c r="BG150" s="237">
        <f>IF(N150="zákl. prenesená",J150,0)</f>
        <v>0</v>
      </c>
      <c r="BH150" s="237">
        <f>IF(N150="zníž. prenesená",J150,0)</f>
        <v>0</v>
      </c>
      <c r="BI150" s="237">
        <f>IF(N150="nulová",J150,0)</f>
        <v>0</v>
      </c>
      <c r="BJ150" s="14" t="s">
        <v>90</v>
      </c>
      <c r="BK150" s="237">
        <f>ROUND(I150*H150,2)</f>
        <v>0</v>
      </c>
      <c r="BL150" s="14" t="s">
        <v>160</v>
      </c>
      <c r="BM150" s="236" t="s">
        <v>230</v>
      </c>
    </row>
    <row r="151" s="2" customFormat="1" ht="14.4" customHeight="1">
      <c r="A151" s="35"/>
      <c r="B151" s="36"/>
      <c r="C151" s="224" t="s">
        <v>195</v>
      </c>
      <c r="D151" s="224" t="s">
        <v>145</v>
      </c>
      <c r="E151" s="225" t="s">
        <v>466</v>
      </c>
      <c r="F151" s="226" t="s">
        <v>367</v>
      </c>
      <c r="G151" s="227" t="s">
        <v>1</v>
      </c>
      <c r="H151" s="228">
        <v>1</v>
      </c>
      <c r="I151" s="229"/>
      <c r="J151" s="230">
        <f>ROUND(I151*H151,2)</f>
        <v>0</v>
      </c>
      <c r="K151" s="231"/>
      <c r="L151" s="41"/>
      <c r="M151" s="243" t="s">
        <v>1</v>
      </c>
      <c r="N151" s="244" t="s">
        <v>43</v>
      </c>
      <c r="O151" s="245"/>
      <c r="P151" s="246">
        <f>O151*H151</f>
        <v>0</v>
      </c>
      <c r="Q151" s="246">
        <v>0</v>
      </c>
      <c r="R151" s="246">
        <f>Q151*H151</f>
        <v>0</v>
      </c>
      <c r="S151" s="246">
        <v>0</v>
      </c>
      <c r="T151" s="247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36" t="s">
        <v>160</v>
      </c>
      <c r="AT151" s="236" t="s">
        <v>145</v>
      </c>
      <c r="AU151" s="236" t="s">
        <v>90</v>
      </c>
      <c r="AY151" s="14" t="s">
        <v>140</v>
      </c>
      <c r="BE151" s="237">
        <f>IF(N151="základná",J151,0)</f>
        <v>0</v>
      </c>
      <c r="BF151" s="237">
        <f>IF(N151="znížená",J151,0)</f>
        <v>0</v>
      </c>
      <c r="BG151" s="237">
        <f>IF(N151="zákl. prenesená",J151,0)</f>
        <v>0</v>
      </c>
      <c r="BH151" s="237">
        <f>IF(N151="zníž. prenesená",J151,0)</f>
        <v>0</v>
      </c>
      <c r="BI151" s="237">
        <f>IF(N151="nulová",J151,0)</f>
        <v>0</v>
      </c>
      <c r="BJ151" s="14" t="s">
        <v>90</v>
      </c>
      <c r="BK151" s="237">
        <f>ROUND(I151*H151,2)</f>
        <v>0</v>
      </c>
      <c r="BL151" s="14" t="s">
        <v>160</v>
      </c>
      <c r="BM151" s="236" t="s">
        <v>235</v>
      </c>
    </row>
    <row r="152" s="2" customFormat="1" ht="6.96" customHeight="1">
      <c r="A152" s="35"/>
      <c r="B152" s="63"/>
      <c r="C152" s="64"/>
      <c r="D152" s="64"/>
      <c r="E152" s="64"/>
      <c r="F152" s="64"/>
      <c r="G152" s="64"/>
      <c r="H152" s="64"/>
      <c r="I152" s="64"/>
      <c r="J152" s="64"/>
      <c r="K152" s="64"/>
      <c r="L152" s="41"/>
      <c r="M152" s="35"/>
      <c r="O152" s="35"/>
      <c r="P152" s="35"/>
      <c r="Q152" s="35"/>
      <c r="R152" s="35"/>
      <c r="S152" s="35"/>
      <c r="T152" s="35"/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</row>
  </sheetData>
  <sheetProtection sheet="1" autoFilter="0" formatColumns="0" formatRows="0" objects="1" scenarios="1" spinCount="100000" saltValue="YZi+gC+4ihpf8eWjyE0BJxe7cW/0UwefyDVws6noRTBEm8EjeyXngapFkOTWYwK680w148xwRGmJnHvnUCQXzw==" hashValue="oWODL2a4wAUgntOZWOXxcmqimD6MrVGt5vBrDvuxif1VNshoF40TLgtGQnL80411hswz+6/vXi+eh5qNkKmvvA==" algorithmName="SHA-512" password="CC35"/>
  <autoFilter ref="C121:K151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0:H110"/>
    <mergeCell ref="E112:H112"/>
    <mergeCell ref="E114:H114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PILNIK VLADIMIR</dc:creator>
  <cp:lastModifiedBy>PILNIK VLADIMIR</cp:lastModifiedBy>
  <dcterms:created xsi:type="dcterms:W3CDTF">2021-04-28T10:15:12Z</dcterms:created>
  <dcterms:modified xsi:type="dcterms:W3CDTF">2021-04-28T10:15:19Z</dcterms:modified>
</cp:coreProperties>
</file>